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Admin\Downloads\TH PHƯỚC ĐỒNG\"/>
    </mc:Choice>
  </mc:AlternateContent>
  <xr:revisionPtr revIDLastSave="0" documentId="13_ncr:1_{8BA1727D-7695-484E-B551-5208DC68BBC6}" xr6:coauthVersionLast="47" xr6:coauthVersionMax="47" xr10:uidLastSave="{00000000-0000-0000-0000-000000000000}"/>
  <bookViews>
    <workbookView xWindow="-120" yWindow="-120" windowWidth="29040" windowHeight="15840" activeTab="4" xr2:uid="{00000000-000D-0000-FFFF-FFFF00000000}"/>
  </bookViews>
  <sheets>
    <sheet name="CCTT" sheetId="4" r:id="rId1"/>
    <sheet name="BMI" sheetId="1" r:id="rId2"/>
    <sheet name="mau chuan" sheetId="2" r:id="rId3"/>
    <sheet name="TỔNG DS" sheetId="7" r:id="rId4"/>
    <sheet name="TỔNG" sheetId="5" r:id="rId5"/>
    <sheet name="BTH" sheetId="3" r:id="rId6"/>
    <sheet name="BIỂU ĐỒ" sheetId="65" r:id="rId7"/>
    <sheet name="1,1" sheetId="172" r:id="rId8"/>
    <sheet name="1,2" sheetId="171" r:id="rId9"/>
    <sheet name="1,3" sheetId="170" r:id="rId10"/>
    <sheet name="1,4" sheetId="169" r:id="rId11"/>
    <sheet name="1,5" sheetId="168" r:id="rId12"/>
    <sheet name="1,6" sheetId="167" r:id="rId13"/>
    <sheet name="1,7" sheetId="166" r:id="rId14"/>
    <sheet name="1,8" sheetId="165" r:id="rId15"/>
    <sheet name="1,9" sheetId="164" r:id="rId16"/>
    <sheet name="2,1" sheetId="163" r:id="rId17"/>
    <sheet name="2,2" sheetId="162" r:id="rId18"/>
    <sheet name="2,3" sheetId="161" r:id="rId19"/>
    <sheet name="2,4" sheetId="160" r:id="rId20"/>
    <sheet name="2,5" sheetId="159" r:id="rId21"/>
    <sheet name="2,6" sheetId="158" r:id="rId22"/>
    <sheet name="2,7" sheetId="157" r:id="rId23"/>
    <sheet name="2,8" sheetId="156" r:id="rId24"/>
    <sheet name="2,9" sheetId="155" r:id="rId25"/>
    <sheet name="3,1" sheetId="154" r:id="rId26"/>
    <sheet name="3,2" sheetId="153" r:id="rId27"/>
    <sheet name="3,3" sheetId="152" r:id="rId28"/>
    <sheet name="3,4" sheetId="151" r:id="rId29"/>
    <sheet name="3,5" sheetId="150" r:id="rId30"/>
    <sheet name="3,6" sheetId="149" r:id="rId31"/>
    <sheet name="3,7" sheetId="148" r:id="rId32"/>
    <sheet name="3,8" sheetId="147" r:id="rId33"/>
    <sheet name="4,1" sheetId="146" r:id="rId34"/>
    <sheet name="4,2" sheetId="145" r:id="rId35"/>
    <sheet name="4,3" sheetId="144" r:id="rId36"/>
    <sheet name="4,4" sheetId="143" r:id="rId37"/>
    <sheet name="4,5" sheetId="142" r:id="rId38"/>
    <sheet name="4,6" sheetId="141" r:id="rId39"/>
    <sheet name="4,7" sheetId="140" r:id="rId40"/>
    <sheet name="4,8" sheetId="139" r:id="rId41"/>
    <sheet name="4,9" sheetId="138" r:id="rId42"/>
    <sheet name="5,1" sheetId="137" r:id="rId43"/>
    <sheet name="5,2" sheetId="136" r:id="rId44"/>
    <sheet name="5,3" sheetId="135" r:id="rId45"/>
    <sheet name="5,4" sheetId="134" r:id="rId46"/>
    <sheet name="5,5" sheetId="133" r:id="rId47"/>
    <sheet name="5,6" sheetId="132" r:id="rId48"/>
    <sheet name="5,7" sheetId="131" r:id="rId49"/>
    <sheet name="5,8" sheetId="130" r:id="rId50"/>
  </sheets>
  <externalReferences>
    <externalReference r:id="rId51"/>
  </externalReferences>
  <definedNames>
    <definedName name="_xlnm._FilterDatabase" localSheetId="7" hidden="1">'1,1'!$A$8:$AT$45</definedName>
    <definedName name="_xlnm._FilterDatabase" localSheetId="8" hidden="1">'1,2'!$A$8:$AT$45</definedName>
    <definedName name="_xlnm._FilterDatabase" localSheetId="9" hidden="1">'1,3'!$A$8:$AT$45</definedName>
    <definedName name="_xlnm._FilterDatabase" localSheetId="10" hidden="1">'1,4'!$A$8:$AT$45</definedName>
    <definedName name="_xlnm._FilterDatabase" localSheetId="11" hidden="1">'1,5'!$A$8:$AT$45</definedName>
    <definedName name="_xlnm._FilterDatabase" localSheetId="12" hidden="1">'1,6'!$A$8:$AT$45</definedName>
    <definedName name="_xlnm._FilterDatabase" localSheetId="13" hidden="1">'1,7'!$A$8:$AT$45</definedName>
    <definedName name="_xlnm._FilterDatabase" localSheetId="14" hidden="1">'1,8'!$A$8:$AT$45</definedName>
    <definedName name="_xlnm._FilterDatabase" localSheetId="15" hidden="1">'1,9'!$A$8:$AT$45</definedName>
    <definedName name="_xlnm._FilterDatabase" localSheetId="16" hidden="1">'2,1'!$A$8:$AT$45</definedName>
    <definedName name="_xlnm._FilterDatabase" localSheetId="17" hidden="1">'2,2'!$A$8:$AT$45</definedName>
    <definedName name="_xlnm._FilterDatabase" localSheetId="18" hidden="1">'2,3'!$A$8:$AT$45</definedName>
    <definedName name="_xlnm._FilterDatabase" localSheetId="19" hidden="1">'2,4'!$A$8:$AT$45</definedName>
    <definedName name="_xlnm._FilterDatabase" localSheetId="20" hidden="1">'2,5'!$A$8:$AT$45</definedName>
    <definedName name="_xlnm._FilterDatabase" localSheetId="21" hidden="1">'2,6'!$A$8:$AT$45</definedName>
    <definedName name="_xlnm._FilterDatabase" localSheetId="22" hidden="1">'2,7'!$A$8:$AT$45</definedName>
    <definedName name="_xlnm._FilterDatabase" localSheetId="23" hidden="1">'2,8'!$A$8:$AT$45</definedName>
    <definedName name="_xlnm._FilterDatabase" localSheetId="24" hidden="1">'2,9'!$A$8:$AT$45</definedName>
    <definedName name="_xlnm._FilterDatabase" localSheetId="25" hidden="1">'3,1'!$A$8:$AT$45</definedName>
    <definedName name="_xlnm._FilterDatabase" localSheetId="26" hidden="1">'3,2'!$A$8:$AT$45</definedName>
    <definedName name="_xlnm._FilterDatabase" localSheetId="27" hidden="1">'3,3'!$A$8:$AT$45</definedName>
    <definedName name="_xlnm._FilterDatabase" localSheetId="28" hidden="1">'3,4'!$A$8:$AT$45</definedName>
    <definedName name="_xlnm._FilterDatabase" localSheetId="29" hidden="1">'3,5'!$A$8:$AT$45</definedName>
    <definedName name="_xlnm._FilterDatabase" localSheetId="30" hidden="1">'3,6'!$A$8:$AT$45</definedName>
    <definedName name="_xlnm._FilterDatabase" localSheetId="31" hidden="1">'3,7'!$A$8:$AT$45</definedName>
    <definedName name="_xlnm._FilterDatabase" localSheetId="32" hidden="1">'3,8'!$A$8:$AT$45</definedName>
    <definedName name="_xlnm._FilterDatabase" localSheetId="33" hidden="1">'4,1'!$A$8:$AT$45</definedName>
    <definedName name="_xlnm._FilterDatabase" localSheetId="34" hidden="1">'4,2'!$A$8:$AT$45</definedName>
    <definedName name="_xlnm._FilterDatabase" localSheetId="35" hidden="1">'4,3'!$A$8:$AT$45</definedName>
    <definedName name="_xlnm._FilterDatabase" localSheetId="36" hidden="1">'4,4'!$A$8:$AT$45</definedName>
    <definedName name="_xlnm._FilterDatabase" localSheetId="37" hidden="1">'4,5'!$A$8:$AT$45</definedName>
    <definedName name="_xlnm._FilterDatabase" localSheetId="38" hidden="1">'4,6'!$A$8:$AT$45</definedName>
    <definedName name="_xlnm._FilterDatabase" localSheetId="39" hidden="1">'4,7'!$A$8:$AT$45</definedName>
    <definedName name="_xlnm._FilterDatabase" localSheetId="40" hidden="1">'4,8'!$A$8:$AT$45</definedName>
    <definedName name="_xlnm._FilterDatabase" localSheetId="41" hidden="1">'4,9'!$A$8:$AT$45</definedName>
    <definedName name="_xlnm._FilterDatabase" localSheetId="42" hidden="1">'5,1'!$A$8:$AT$45</definedName>
    <definedName name="_xlnm._FilterDatabase" localSheetId="43" hidden="1">'5,2'!$A$8:$AT$45</definedName>
    <definedName name="_xlnm._FilterDatabase" localSheetId="44" hidden="1">'5,3'!$A$8:$AT$45</definedName>
    <definedName name="_xlnm._FilterDatabase" localSheetId="45" hidden="1">'5,4'!$A$8:$AT$45</definedName>
    <definedName name="_xlnm._FilterDatabase" localSheetId="46" hidden="1">'5,5'!$A$8:$AT$45</definedName>
    <definedName name="_xlnm._FilterDatabase" localSheetId="47" hidden="1">'5,6'!$A$8:$AT$45</definedName>
    <definedName name="_xlnm._FilterDatabase" localSheetId="48" hidden="1">'5,7'!$A$8:$AT$45</definedName>
    <definedName name="_xlnm._FilterDatabase" localSheetId="49" hidden="1">'5,8'!$A$8:$AT$45</definedName>
    <definedName name="_xlnm._FilterDatabase" localSheetId="4" hidden="1">TỔNG!$A$9:$W$1881</definedName>
    <definedName name="_xlnm._FilterDatabase" localSheetId="3" hidden="1">'TỔNG DS'!$A$7:$W$2022</definedName>
    <definedName name="_xlnm.Print_Area" localSheetId="7">'1,1'!$A$1:$W$45</definedName>
    <definedName name="_xlnm.Print_Area" localSheetId="8">'1,2'!$A$1:$W$45</definedName>
    <definedName name="_xlnm.Print_Area" localSheetId="9">'1,3'!$A$1:$W$45</definedName>
    <definedName name="_xlnm.Print_Area" localSheetId="10">'1,4'!$A$1:$W$45</definedName>
    <definedName name="_xlnm.Print_Area" localSheetId="11">'1,5'!$A$1:$W$45</definedName>
    <definedName name="_xlnm.Print_Area" localSheetId="12">'1,6'!$A$1:$W$45</definedName>
    <definedName name="_xlnm.Print_Area" localSheetId="13">'1,7'!$A$1:$W$45</definedName>
    <definedName name="_xlnm.Print_Area" localSheetId="14">'1,8'!$A$1:$W$45</definedName>
    <definedName name="_xlnm.Print_Area" localSheetId="15">'1,9'!$A$1:$W$45</definedName>
    <definedName name="_xlnm.Print_Area" localSheetId="16">'2,1'!$A$1:$W$45</definedName>
    <definedName name="_xlnm.Print_Area" localSheetId="17">'2,2'!$A$1:$W$45</definedName>
    <definedName name="_xlnm.Print_Area" localSheetId="18">'2,3'!$A$1:$W$45</definedName>
    <definedName name="_xlnm.Print_Area" localSheetId="19">'2,4'!$A$1:$W$45</definedName>
    <definedName name="_xlnm.Print_Area" localSheetId="20">'2,5'!$A$1:$W$45</definedName>
    <definedName name="_xlnm.Print_Area" localSheetId="21">'2,6'!$A$1:$W$45</definedName>
    <definedName name="_xlnm.Print_Area" localSheetId="22">'2,7'!$A$1:$W$45</definedName>
    <definedName name="_xlnm.Print_Area" localSheetId="23">'2,8'!$A$1:$W$45</definedName>
    <definedName name="_xlnm.Print_Area" localSheetId="24">'2,9'!$A$1:$W$45</definedName>
    <definedName name="_xlnm.Print_Area" localSheetId="25">'3,1'!$A$1:$W$45</definedName>
    <definedName name="_xlnm.Print_Area" localSheetId="26">'3,2'!$A$1:$W$45</definedName>
    <definedName name="_xlnm.Print_Area" localSheetId="27">'3,3'!$A$1:$W$45</definedName>
    <definedName name="_xlnm.Print_Area" localSheetId="28">'3,4'!$A$1:$W$45</definedName>
    <definedName name="_xlnm.Print_Area" localSheetId="29">'3,5'!$A$1:$W$45</definedName>
    <definedName name="_xlnm.Print_Area" localSheetId="30">'3,6'!$A$1:$W$45</definedName>
    <definedName name="_xlnm.Print_Area" localSheetId="31">'3,7'!$A$1:$W$45</definedName>
    <definedName name="_xlnm.Print_Area" localSheetId="32">'3,8'!$A$1:$W$45</definedName>
    <definedName name="_xlnm.Print_Area" localSheetId="33">'4,1'!$A$1:$W$45</definedName>
    <definedName name="_xlnm.Print_Area" localSheetId="34">'4,2'!$A$1:$W$45</definedName>
    <definedName name="_xlnm.Print_Area" localSheetId="35">'4,3'!$A$1:$W$45</definedName>
    <definedName name="_xlnm.Print_Area" localSheetId="36">'4,4'!$A$1:$W$45</definedName>
    <definedName name="_xlnm.Print_Area" localSheetId="37">'4,5'!$A$1:$W$45</definedName>
    <definedName name="_xlnm.Print_Area" localSheetId="38">'4,6'!$A$1:$W$45</definedName>
    <definedName name="_xlnm.Print_Area" localSheetId="39">'4,7'!$A$1:$W$45</definedName>
    <definedName name="_xlnm.Print_Area" localSheetId="40">'4,8'!$A$1:$W$45</definedName>
    <definedName name="_xlnm.Print_Area" localSheetId="41">'4,9'!$A$1:$W$45</definedName>
    <definedName name="_xlnm.Print_Area" localSheetId="42">'5,1'!$A$1:$W$45</definedName>
    <definedName name="_xlnm.Print_Area" localSheetId="43">'5,2'!$A$1:$W$45</definedName>
    <definedName name="_xlnm.Print_Area" localSheetId="44">'5,3'!$A$1:$W$45</definedName>
    <definedName name="_xlnm.Print_Area" localSheetId="45">'5,4'!$A$1:$W$45</definedName>
    <definedName name="_xlnm.Print_Area" localSheetId="46">'5,5'!$A$1:$W$45</definedName>
    <definedName name="_xlnm.Print_Area" localSheetId="47">'5,6'!$A$1:$W$45</definedName>
    <definedName name="_xlnm.Print_Area" localSheetId="48">'5,7'!$A$1:$W$45</definedName>
    <definedName name="_xlnm.Print_Area" localSheetId="49">'5,8'!$A$1:$W$45</definedName>
    <definedName name="_xlnm.Print_Area" localSheetId="5">BTH!$A$1:$S$70</definedName>
    <definedName name="_xlnm.Print_Area" localSheetId="2">'mau chuan'!$A$1:$W$56</definedName>
    <definedName name="_xlnm.Print_Area" localSheetId="4">TỔNG!$A$1:$W$495</definedName>
    <definedName name="_xlnm.Print_Area" localSheetId="3">'TỔNG DS'!$A$1:$W$586</definedName>
    <definedName name="_xlnm.Print_Titles" localSheetId="7">'1,1'!$7:$8</definedName>
    <definedName name="_xlnm.Print_Titles" localSheetId="8">'1,2'!$7:$8</definedName>
    <definedName name="_xlnm.Print_Titles" localSheetId="9">'1,3'!$7:$8</definedName>
    <definedName name="_xlnm.Print_Titles" localSheetId="10">'1,4'!$7:$8</definedName>
    <definedName name="_xlnm.Print_Titles" localSheetId="11">'1,5'!$7:$8</definedName>
    <definedName name="_xlnm.Print_Titles" localSheetId="12">'1,6'!$7:$8</definedName>
    <definedName name="_xlnm.Print_Titles" localSheetId="13">'1,7'!$7:$8</definedName>
    <definedName name="_xlnm.Print_Titles" localSheetId="14">'1,8'!$7:$8</definedName>
    <definedName name="_xlnm.Print_Titles" localSheetId="15">'1,9'!$7:$8</definedName>
    <definedName name="_xlnm.Print_Titles" localSheetId="16">'2,1'!$7:$8</definedName>
    <definedName name="_xlnm.Print_Titles" localSheetId="17">'2,2'!$7:$8</definedName>
    <definedName name="_xlnm.Print_Titles" localSheetId="18">'2,3'!$7:$8</definedName>
    <definedName name="_xlnm.Print_Titles" localSheetId="19">'2,4'!$7:$8</definedName>
    <definedName name="_xlnm.Print_Titles" localSheetId="20">'2,5'!$7:$8</definedName>
    <definedName name="_xlnm.Print_Titles" localSheetId="21">'2,6'!$7:$8</definedName>
    <definedName name="_xlnm.Print_Titles" localSheetId="22">'2,7'!$7:$8</definedName>
    <definedName name="_xlnm.Print_Titles" localSheetId="23">'2,8'!$7:$8</definedName>
    <definedName name="_xlnm.Print_Titles" localSheetId="24">'2,9'!$7:$8</definedName>
    <definedName name="_xlnm.Print_Titles" localSheetId="25">'3,1'!$7:$8</definedName>
    <definedName name="_xlnm.Print_Titles" localSheetId="26">'3,2'!$7:$8</definedName>
    <definedName name="_xlnm.Print_Titles" localSheetId="27">'3,3'!$7:$8</definedName>
    <definedName name="_xlnm.Print_Titles" localSheetId="28">'3,4'!$7:$8</definedName>
    <definedName name="_xlnm.Print_Titles" localSheetId="29">'3,5'!$7:$8</definedName>
    <definedName name="_xlnm.Print_Titles" localSheetId="30">'3,6'!$7:$8</definedName>
    <definedName name="_xlnm.Print_Titles" localSheetId="31">'3,7'!$7:$8</definedName>
    <definedName name="_xlnm.Print_Titles" localSheetId="32">'3,8'!$7:$8</definedName>
    <definedName name="_xlnm.Print_Titles" localSheetId="33">'4,1'!$7:$8</definedName>
    <definedName name="_xlnm.Print_Titles" localSheetId="34">'4,2'!$7:$8</definedName>
    <definedName name="_xlnm.Print_Titles" localSheetId="35">'4,3'!$7:$8</definedName>
    <definedName name="_xlnm.Print_Titles" localSheetId="36">'4,4'!$7:$8</definedName>
    <definedName name="_xlnm.Print_Titles" localSheetId="37">'4,5'!$7:$8</definedName>
    <definedName name="_xlnm.Print_Titles" localSheetId="38">'4,6'!$7:$8</definedName>
    <definedName name="_xlnm.Print_Titles" localSheetId="39">'4,7'!$7:$8</definedName>
    <definedName name="_xlnm.Print_Titles" localSheetId="40">'4,8'!$7:$8</definedName>
    <definedName name="_xlnm.Print_Titles" localSheetId="41">'4,9'!$7:$8</definedName>
    <definedName name="_xlnm.Print_Titles" localSheetId="42">'5,1'!$7:$8</definedName>
    <definedName name="_xlnm.Print_Titles" localSheetId="43">'5,2'!$7:$8</definedName>
    <definedName name="_xlnm.Print_Titles" localSheetId="44">'5,3'!$7:$8</definedName>
    <definedName name="_xlnm.Print_Titles" localSheetId="45">'5,4'!$7:$8</definedName>
    <definedName name="_xlnm.Print_Titles" localSheetId="46">'5,5'!$7:$8</definedName>
    <definedName name="_xlnm.Print_Titles" localSheetId="47">'5,6'!$7:$8</definedName>
    <definedName name="_xlnm.Print_Titles" localSheetId="48">'5,7'!$7:$8</definedName>
    <definedName name="_xlnm.Print_Titles" localSheetId="49">'5,8'!$7:$8</definedName>
    <definedName name="_xlnm.Print_Titles" localSheetId="5">BTH!$12:$14</definedName>
    <definedName name="_xlnm.Print_Titles" localSheetId="2">'mau chuan'!$7:$8</definedName>
    <definedName name="_xlnm.Print_Titles" localSheetId="4">TỔNG!$7:$8</definedName>
    <definedName name="_xlnm.Print_Titles" localSheetId="3">'TỔNG DS'!$5:$6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2" i="5" l="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A40" i="5" s="1"/>
  <c r="A41" i="5" s="1"/>
  <c r="A42" i="5" s="1"/>
  <c r="A43" i="5" s="1"/>
  <c r="A44" i="5" s="1"/>
  <c r="A45" i="5" s="1"/>
  <c r="A46" i="5" s="1"/>
  <c r="A47" i="5" s="1"/>
  <c r="A48" i="5" s="1"/>
  <c r="A49" i="5" s="1"/>
  <c r="A50" i="5" s="1"/>
  <c r="A51" i="5" s="1"/>
  <c r="A52" i="5" s="1"/>
  <c r="A53" i="5" s="1"/>
  <c r="A54" i="5" s="1"/>
  <c r="A55" i="5" s="1"/>
  <c r="A56" i="5" s="1"/>
  <c r="A57" i="5" s="1"/>
  <c r="A58" i="5" s="1"/>
  <c r="A59" i="5" s="1"/>
  <c r="A60" i="5" s="1"/>
  <c r="A61" i="5" s="1"/>
  <c r="A62" i="5" s="1"/>
  <c r="A63" i="5" s="1"/>
  <c r="A64" i="5" s="1"/>
  <c r="A65" i="5" s="1"/>
  <c r="A66" i="5" s="1"/>
  <c r="A67" i="5" s="1"/>
  <c r="A68" i="5" s="1"/>
  <c r="A69" i="5" s="1"/>
  <c r="A70" i="5" s="1"/>
  <c r="A71" i="5" s="1"/>
  <c r="A72" i="5" s="1"/>
  <c r="A73" i="5" s="1"/>
  <c r="A74" i="5" s="1"/>
  <c r="A75" i="5" s="1"/>
  <c r="A76" i="5" s="1"/>
  <c r="A77" i="5" s="1"/>
  <c r="A78" i="5" s="1"/>
  <c r="A79" i="5" s="1"/>
  <c r="A80" i="5" s="1"/>
  <c r="A81" i="5" s="1"/>
  <c r="A82" i="5" s="1"/>
  <c r="A83" i="5" s="1"/>
  <c r="A84" i="5" s="1"/>
  <c r="A85" i="5" s="1"/>
  <c r="A86" i="5" s="1"/>
  <c r="A87" i="5" s="1"/>
  <c r="A88" i="5" s="1"/>
  <c r="A89" i="5" s="1"/>
  <c r="A90" i="5" s="1"/>
  <c r="A91" i="5" s="1"/>
  <c r="A92" i="5" s="1"/>
  <c r="A93" i="5" s="1"/>
  <c r="A94" i="5" s="1"/>
  <c r="A95" i="5" s="1"/>
  <c r="A96" i="5" s="1"/>
  <c r="A97" i="5" s="1"/>
  <c r="A98" i="5" s="1"/>
  <c r="A99" i="5" s="1"/>
  <c r="A100" i="5" s="1"/>
  <c r="A101" i="5" s="1"/>
  <c r="A102" i="5" s="1"/>
  <c r="A103" i="5" s="1"/>
  <c r="A104" i="5" s="1"/>
  <c r="A105" i="5" s="1"/>
  <c r="A106" i="5" s="1"/>
  <c r="A107" i="5" s="1"/>
  <c r="A108" i="5" s="1"/>
  <c r="A109" i="5" s="1"/>
  <c r="A110" i="5" s="1"/>
  <c r="A111" i="5" s="1"/>
  <c r="A112" i="5" s="1"/>
  <c r="A113" i="5" s="1"/>
  <c r="A114" i="5" s="1"/>
  <c r="A115" i="5" s="1"/>
  <c r="A116" i="5" s="1"/>
  <c r="A117" i="5" s="1"/>
  <c r="A118" i="5" s="1"/>
  <c r="A119" i="5" s="1"/>
  <c r="A120" i="5" s="1"/>
  <c r="A121" i="5" s="1"/>
  <c r="A122" i="5" s="1"/>
  <c r="A123" i="5" s="1"/>
  <c r="A124" i="5" s="1"/>
  <c r="A125" i="5" s="1"/>
  <c r="A126" i="5" s="1"/>
  <c r="A127" i="5" s="1"/>
  <c r="A128" i="5" s="1"/>
  <c r="A129" i="5" s="1"/>
  <c r="A130" i="5" s="1"/>
  <c r="A131" i="5" s="1"/>
  <c r="A132" i="5" s="1"/>
  <c r="A133" i="5" s="1"/>
  <c r="A134" i="5" s="1"/>
  <c r="A135" i="5" s="1"/>
  <c r="A136" i="5" s="1"/>
  <c r="A137" i="5" s="1"/>
  <c r="A138" i="5" s="1"/>
  <c r="A139" i="5" s="1"/>
  <c r="A140" i="5" s="1"/>
  <c r="A141" i="5" s="1"/>
  <c r="A142" i="5" s="1"/>
  <c r="A143" i="5" s="1"/>
  <c r="A144" i="5" s="1"/>
  <c r="A145" i="5" s="1"/>
  <c r="A146" i="5" s="1"/>
  <c r="A147" i="5" s="1"/>
  <c r="A148" i="5" s="1"/>
  <c r="A149" i="5" s="1"/>
  <c r="A150" i="5" s="1"/>
  <c r="A151" i="5" s="1"/>
  <c r="A152" i="5" s="1"/>
  <c r="A153" i="5" s="1"/>
  <c r="A154" i="5" s="1"/>
  <c r="A155" i="5" s="1"/>
  <c r="A156" i="5" s="1"/>
  <c r="A157" i="5" s="1"/>
  <c r="A158" i="5" s="1"/>
  <c r="A159" i="5" s="1"/>
  <c r="A160" i="5" s="1"/>
  <c r="A161" i="5" s="1"/>
  <c r="A162" i="5" s="1"/>
  <c r="A163" i="5" s="1"/>
  <c r="A164" i="5" s="1"/>
  <c r="A165" i="5" s="1"/>
  <c r="A166" i="5" s="1"/>
  <c r="A167" i="5" s="1"/>
  <c r="A168" i="5" s="1"/>
  <c r="A169" i="5" s="1"/>
  <c r="A170" i="5" s="1"/>
  <c r="A171" i="5" s="1"/>
  <c r="A172" i="5" s="1"/>
  <c r="A173" i="5" s="1"/>
  <c r="A174" i="5" s="1"/>
  <c r="A175" i="5" s="1"/>
  <c r="A176" i="5" s="1"/>
  <c r="A177" i="5" s="1"/>
  <c r="A178" i="5" s="1"/>
  <c r="A179" i="5" s="1"/>
  <c r="A180" i="5" s="1"/>
  <c r="A181" i="5" s="1"/>
  <c r="A182" i="5" s="1"/>
  <c r="A183" i="5" s="1"/>
  <c r="A184" i="5" s="1"/>
  <c r="A185" i="5" s="1"/>
  <c r="A186" i="5" s="1"/>
  <c r="A187" i="5" s="1"/>
  <c r="A188" i="5" s="1"/>
  <c r="A189" i="5" s="1"/>
  <c r="A190" i="5" s="1"/>
  <c r="A191" i="5" s="1"/>
  <c r="A192" i="5" s="1"/>
  <c r="A193" i="5" s="1"/>
  <c r="A194" i="5" s="1"/>
  <c r="A195" i="5" s="1"/>
  <c r="A196" i="5" s="1"/>
  <c r="A197" i="5" s="1"/>
  <c r="A198" i="5" s="1"/>
  <c r="A199" i="5" s="1"/>
  <c r="A200" i="5" s="1"/>
  <c r="A201" i="5" s="1"/>
  <c r="A202" i="5" s="1"/>
  <c r="A203" i="5" s="1"/>
  <c r="A204" i="5" s="1"/>
  <c r="A205" i="5" s="1"/>
  <c r="A206" i="5" s="1"/>
  <c r="A207" i="5" s="1"/>
  <c r="A208" i="5" s="1"/>
  <c r="A209" i="5" s="1"/>
  <c r="A210" i="5" s="1"/>
  <c r="A211" i="5" s="1"/>
  <c r="A212" i="5" s="1"/>
  <c r="A213" i="5" s="1"/>
  <c r="A214" i="5" s="1"/>
  <c r="A215" i="5" s="1"/>
  <c r="A216" i="5" s="1"/>
  <c r="A217" i="5" s="1"/>
  <c r="A218" i="5" s="1"/>
  <c r="A219" i="5" s="1"/>
  <c r="A220" i="5" s="1"/>
  <c r="A221" i="5" s="1"/>
  <c r="A222" i="5" s="1"/>
  <c r="A223" i="5" s="1"/>
  <c r="A224" i="5" s="1"/>
  <c r="A225" i="5" s="1"/>
  <c r="A226" i="5" s="1"/>
  <c r="A227" i="5" s="1"/>
  <c r="A228" i="5" s="1"/>
  <c r="A229" i="5" s="1"/>
  <c r="A230" i="5" s="1"/>
  <c r="A231" i="5" s="1"/>
  <c r="A232" i="5" s="1"/>
  <c r="A233" i="5" s="1"/>
  <c r="A234" i="5" s="1"/>
  <c r="A235" i="5" s="1"/>
  <c r="A236" i="5" s="1"/>
  <c r="A237" i="5" s="1"/>
  <c r="A238" i="5" s="1"/>
  <c r="A239" i="5" s="1"/>
  <c r="A240" i="5" s="1"/>
  <c r="A241" i="5" s="1"/>
  <c r="A242" i="5" s="1"/>
  <c r="A243" i="5" s="1"/>
  <c r="A244" i="5" s="1"/>
  <c r="A245" i="5" s="1"/>
  <c r="A246" i="5" s="1"/>
  <c r="A247" i="5" s="1"/>
  <c r="A248" i="5" s="1"/>
  <c r="A249" i="5" s="1"/>
  <c r="A250" i="5" s="1"/>
  <c r="A251" i="5" s="1"/>
  <c r="A252" i="5" s="1"/>
  <c r="A253" i="5" s="1"/>
  <c r="A254" i="5" s="1"/>
  <c r="A255" i="5" s="1"/>
  <c r="A256" i="5" s="1"/>
  <c r="A257" i="5" s="1"/>
  <c r="A258" i="5" s="1"/>
  <c r="A259" i="5" s="1"/>
  <c r="A260" i="5" s="1"/>
  <c r="A261" i="5" s="1"/>
  <c r="A262" i="5" s="1"/>
  <c r="A263" i="5" s="1"/>
  <c r="A264" i="5" s="1"/>
  <c r="A265" i="5" s="1"/>
  <c r="A266" i="5" s="1"/>
  <c r="A267" i="5" s="1"/>
  <c r="A268" i="5" s="1"/>
  <c r="A269" i="5" s="1"/>
  <c r="A270" i="5" s="1"/>
  <c r="A271" i="5" s="1"/>
  <c r="A272" i="5" s="1"/>
  <c r="A273" i="5" s="1"/>
  <c r="A274" i="5" s="1"/>
  <c r="A275" i="5" s="1"/>
  <c r="A276" i="5" s="1"/>
  <c r="A277" i="5" s="1"/>
  <c r="A278" i="5" s="1"/>
  <c r="A279" i="5" s="1"/>
  <c r="A280" i="5" s="1"/>
  <c r="A281" i="5" s="1"/>
  <c r="A282" i="5" s="1"/>
  <c r="A283" i="5" s="1"/>
  <c r="A284" i="5" s="1"/>
  <c r="A285" i="5" s="1"/>
  <c r="A286" i="5" s="1"/>
  <c r="A287" i="5" s="1"/>
  <c r="A288" i="5" s="1"/>
  <c r="A289" i="5" s="1"/>
  <c r="A290" i="5" s="1"/>
  <c r="A291" i="5" s="1"/>
  <c r="A292" i="5" s="1"/>
  <c r="A293" i="5" s="1"/>
  <c r="A294" i="5" s="1"/>
  <c r="A295" i="5" s="1"/>
  <c r="A296" i="5" s="1"/>
  <c r="A297" i="5" s="1"/>
  <c r="A298" i="5" s="1"/>
  <c r="A299" i="5" s="1"/>
  <c r="A300" i="5" s="1"/>
  <c r="A301" i="5" s="1"/>
  <c r="A302" i="5" s="1"/>
  <c r="A303" i="5" s="1"/>
  <c r="A304" i="5" s="1"/>
  <c r="A305" i="5" s="1"/>
  <c r="A306" i="5" s="1"/>
  <c r="A307" i="5" s="1"/>
  <c r="A308" i="5" s="1"/>
  <c r="A309" i="5" s="1"/>
  <c r="A310" i="5" s="1"/>
  <c r="A311" i="5" s="1"/>
  <c r="A312" i="5" s="1"/>
  <c r="A313" i="5" s="1"/>
  <c r="A314" i="5" s="1"/>
  <c r="A315" i="5" s="1"/>
  <c r="A316" i="5" s="1"/>
  <c r="A317" i="5" s="1"/>
  <c r="A318" i="5" s="1"/>
  <c r="A319" i="5" s="1"/>
  <c r="A320" i="5" s="1"/>
  <c r="A321" i="5" s="1"/>
  <c r="A322" i="5" s="1"/>
  <c r="A323" i="5" s="1"/>
  <c r="A324" i="5" s="1"/>
  <c r="A325" i="5" s="1"/>
  <c r="A326" i="5" s="1"/>
  <c r="A327" i="5" s="1"/>
  <c r="A328" i="5" s="1"/>
  <c r="A329" i="5" s="1"/>
  <c r="A330" i="5" s="1"/>
  <c r="A331" i="5" s="1"/>
  <c r="A332" i="5" s="1"/>
  <c r="A333" i="5" s="1"/>
  <c r="A334" i="5" s="1"/>
  <c r="A335" i="5" s="1"/>
  <c r="A336" i="5" s="1"/>
  <c r="A337" i="5" s="1"/>
  <c r="A338" i="5" s="1"/>
  <c r="A339" i="5" s="1"/>
  <c r="A340" i="5" s="1"/>
  <c r="A341" i="5" s="1"/>
  <c r="A342" i="5" s="1"/>
  <c r="A343" i="5" s="1"/>
  <c r="A344" i="5" s="1"/>
  <c r="A345" i="5" s="1"/>
  <c r="A346" i="5" s="1"/>
  <c r="A347" i="5" s="1"/>
  <c r="A348" i="5" s="1"/>
  <c r="A349" i="5" s="1"/>
  <c r="A350" i="5" s="1"/>
  <c r="A351" i="5" s="1"/>
  <c r="A352" i="5" s="1"/>
  <c r="A353" i="5" s="1"/>
  <c r="A354" i="5" s="1"/>
  <c r="A355" i="5" s="1"/>
  <c r="A356" i="5" s="1"/>
  <c r="A357" i="5" s="1"/>
  <c r="A358" i="5" s="1"/>
  <c r="A359" i="5" s="1"/>
  <c r="A360" i="5" s="1"/>
  <c r="A361" i="5" s="1"/>
  <c r="A362" i="5" s="1"/>
  <c r="A363" i="5" s="1"/>
  <c r="A364" i="5" s="1"/>
  <c r="A365" i="5" s="1"/>
  <c r="A366" i="5" s="1"/>
  <c r="A367" i="5" s="1"/>
  <c r="A368" i="5" s="1"/>
  <c r="A369" i="5" s="1"/>
  <c r="A370" i="5" s="1"/>
  <c r="A371" i="5" s="1"/>
  <c r="A372" i="5" s="1"/>
  <c r="A373" i="5" s="1"/>
  <c r="A374" i="5" s="1"/>
  <c r="A375" i="5" s="1"/>
  <c r="A376" i="5" s="1"/>
  <c r="A377" i="5" s="1"/>
  <c r="A378" i="5" s="1"/>
  <c r="A379" i="5" s="1"/>
  <c r="A380" i="5" s="1"/>
  <c r="A381" i="5" s="1"/>
  <c r="A382" i="5" s="1"/>
  <c r="A383" i="5" s="1"/>
  <c r="A384" i="5" s="1"/>
  <c r="A385" i="5" s="1"/>
  <c r="A386" i="5" s="1"/>
  <c r="A387" i="5" s="1"/>
  <c r="A388" i="5" s="1"/>
  <c r="A389" i="5" s="1"/>
  <c r="A390" i="5" s="1"/>
  <c r="A391" i="5" s="1"/>
  <c r="A392" i="5" s="1"/>
  <c r="A393" i="5" s="1"/>
  <c r="A394" i="5" s="1"/>
  <c r="A395" i="5" s="1"/>
  <c r="A396" i="5" s="1"/>
  <c r="A397" i="5" s="1"/>
  <c r="A398" i="5" s="1"/>
  <c r="A399" i="5" s="1"/>
  <c r="A400" i="5" s="1"/>
  <c r="A401" i="5" s="1"/>
  <c r="A402" i="5" s="1"/>
  <c r="A403" i="5" s="1"/>
  <c r="A404" i="5" s="1"/>
  <c r="A405" i="5" s="1"/>
  <c r="A406" i="5" s="1"/>
  <c r="A407" i="5" s="1"/>
  <c r="A408" i="5" s="1"/>
  <c r="A409" i="5" s="1"/>
  <c r="A410" i="5" s="1"/>
  <c r="A411" i="5" s="1"/>
  <c r="A412" i="5" s="1"/>
  <c r="A413" i="5" s="1"/>
  <c r="A414" i="5" s="1"/>
  <c r="A415" i="5" s="1"/>
  <c r="A416" i="5" s="1"/>
  <c r="A417" i="5" s="1"/>
  <c r="A418" i="5" s="1"/>
  <c r="A419" i="5" s="1"/>
  <c r="A420" i="5" s="1"/>
  <c r="A421" i="5" s="1"/>
  <c r="A422" i="5" s="1"/>
  <c r="A423" i="5" s="1"/>
  <c r="A424" i="5" s="1"/>
  <c r="A425" i="5" s="1"/>
  <c r="A426" i="5" s="1"/>
  <c r="A427" i="5" s="1"/>
  <c r="A428" i="5" s="1"/>
  <c r="A429" i="5" s="1"/>
  <c r="A430" i="5" s="1"/>
  <c r="A431" i="5" s="1"/>
  <c r="A432" i="5" s="1"/>
  <c r="A433" i="5" s="1"/>
  <c r="A434" i="5" s="1"/>
  <c r="A435" i="5" s="1"/>
  <c r="A436" i="5" s="1"/>
  <c r="A437" i="5" s="1"/>
  <c r="A438" i="5" s="1"/>
  <c r="A439" i="5" s="1"/>
  <c r="A440" i="5" s="1"/>
  <c r="A441" i="5" s="1"/>
  <c r="A442" i="5" s="1"/>
  <c r="A443" i="5" s="1"/>
  <c r="A444" i="5" s="1"/>
  <c r="A445" i="5" s="1"/>
  <c r="A446" i="5" s="1"/>
  <c r="A447" i="5" s="1"/>
  <c r="A448" i="5" s="1"/>
  <c r="A449" i="5" s="1"/>
  <c r="A450" i="5" s="1"/>
  <c r="A451" i="5" s="1"/>
  <c r="A452" i="5" s="1"/>
  <c r="A453" i="5" s="1"/>
  <c r="A454" i="5" s="1"/>
  <c r="A455" i="5" s="1"/>
  <c r="A456" i="5" s="1"/>
  <c r="A457" i="5" s="1"/>
  <c r="A458" i="5" s="1"/>
  <c r="A459" i="5" s="1"/>
  <c r="A460" i="5" s="1"/>
  <c r="A461" i="5" s="1"/>
  <c r="A462" i="5" s="1"/>
  <c r="A463" i="5" s="1"/>
  <c r="A464" i="5" s="1"/>
  <c r="A465" i="5" s="1"/>
  <c r="A466" i="5" s="1"/>
  <c r="A467" i="5" s="1"/>
  <c r="A468" i="5" s="1"/>
  <c r="A469" i="5" s="1"/>
  <c r="A470" i="5" s="1"/>
  <c r="A471" i="5" s="1"/>
  <c r="A472" i="5" s="1"/>
  <c r="A473" i="5" s="1"/>
  <c r="A474" i="5" s="1"/>
  <c r="A475" i="5" s="1"/>
  <c r="A476" i="5" s="1"/>
  <c r="A477" i="5" s="1"/>
  <c r="A478" i="5" s="1"/>
  <c r="A479" i="5" s="1"/>
  <c r="A480" i="5" s="1"/>
  <c r="A481" i="5" s="1"/>
  <c r="A482" i="5" s="1"/>
  <c r="A483" i="5" s="1"/>
  <c r="A484" i="5" s="1"/>
  <c r="A485" i="5" s="1"/>
  <c r="A486" i="5" s="1"/>
  <c r="A487" i="5" s="1"/>
  <c r="A488" i="5" s="1"/>
  <c r="A489" i="5" s="1"/>
  <c r="A490" i="5" s="1"/>
  <c r="A491" i="5" s="1"/>
  <c r="A492" i="5" s="1"/>
  <c r="A493" i="5" s="1"/>
  <c r="A494" i="5" s="1"/>
  <c r="A495" i="5" s="1"/>
  <c r="A496" i="5" s="1"/>
  <c r="A497" i="5" s="1"/>
  <c r="A498" i="5" s="1"/>
  <c r="A499" i="5" s="1"/>
  <c r="A500" i="5" s="1"/>
  <c r="A501" i="5" s="1"/>
  <c r="A502" i="5" s="1"/>
  <c r="A503" i="5" s="1"/>
  <c r="A504" i="5" s="1"/>
  <c r="A505" i="5" s="1"/>
  <c r="A506" i="5" s="1"/>
  <c r="A507" i="5" s="1"/>
  <c r="A508" i="5" s="1"/>
  <c r="A509" i="5" s="1"/>
  <c r="A510" i="5" s="1"/>
  <c r="A511" i="5" s="1"/>
  <c r="A512" i="5" s="1"/>
  <c r="A513" i="5" s="1"/>
  <c r="A514" i="5" s="1"/>
  <c r="A515" i="5" s="1"/>
  <c r="A516" i="5" s="1"/>
  <c r="A517" i="5" s="1"/>
  <c r="A518" i="5" s="1"/>
  <c r="A519" i="5" s="1"/>
  <c r="A520" i="5" s="1"/>
  <c r="A521" i="5" s="1"/>
  <c r="A522" i="5" s="1"/>
  <c r="A523" i="5" s="1"/>
  <c r="A524" i="5" s="1"/>
  <c r="A525" i="5" s="1"/>
  <c r="A526" i="5" s="1"/>
  <c r="A527" i="5" s="1"/>
  <c r="A528" i="5" s="1"/>
  <c r="A529" i="5" s="1"/>
  <c r="A530" i="5" s="1"/>
  <c r="A531" i="5" s="1"/>
  <c r="A532" i="5" s="1"/>
  <c r="A533" i="5" s="1"/>
  <c r="A534" i="5" s="1"/>
  <c r="A535" i="5" s="1"/>
  <c r="A536" i="5" s="1"/>
  <c r="A537" i="5" s="1"/>
  <c r="A538" i="5" s="1"/>
  <c r="A539" i="5" s="1"/>
  <c r="A540" i="5" s="1"/>
  <c r="A541" i="5" s="1"/>
  <c r="A542" i="5" s="1"/>
  <c r="A543" i="5" s="1"/>
  <c r="A544" i="5" s="1"/>
  <c r="A545" i="5" s="1"/>
  <c r="A546" i="5" s="1"/>
  <c r="A547" i="5" s="1"/>
  <c r="A548" i="5" s="1"/>
  <c r="A549" i="5" s="1"/>
  <c r="A550" i="5" s="1"/>
  <c r="A551" i="5" s="1"/>
  <c r="A552" i="5" s="1"/>
  <c r="A553" i="5" s="1"/>
  <c r="A554" i="5" s="1"/>
  <c r="A555" i="5" s="1"/>
  <c r="A556" i="5" s="1"/>
  <c r="A557" i="5" s="1"/>
  <c r="A558" i="5" s="1"/>
  <c r="A559" i="5" s="1"/>
  <c r="A560" i="5" s="1"/>
  <c r="A561" i="5" s="1"/>
  <c r="A562" i="5" s="1"/>
  <c r="A563" i="5" s="1"/>
  <c r="A564" i="5" s="1"/>
  <c r="A565" i="5" s="1"/>
  <c r="A566" i="5" s="1"/>
  <c r="A567" i="5" s="1"/>
  <c r="A568" i="5" s="1"/>
  <c r="A569" i="5" s="1"/>
  <c r="A570" i="5" s="1"/>
  <c r="A571" i="5" s="1"/>
  <c r="A572" i="5" s="1"/>
  <c r="A573" i="5" s="1"/>
  <c r="A574" i="5" s="1"/>
  <c r="A575" i="5" s="1"/>
  <c r="A576" i="5" s="1"/>
  <c r="A577" i="5" s="1"/>
  <c r="A578" i="5" s="1"/>
  <c r="A579" i="5" s="1"/>
  <c r="A580" i="5" s="1"/>
  <c r="A581" i="5" s="1"/>
  <c r="A582" i="5" s="1"/>
  <c r="A583" i="5" s="1"/>
  <c r="A584" i="5" s="1"/>
  <c r="A585" i="5" s="1"/>
  <c r="A586" i="5" s="1"/>
  <c r="A587" i="5" s="1"/>
  <c r="A588" i="5" s="1"/>
  <c r="A589" i="5" s="1"/>
  <c r="A590" i="5" s="1"/>
  <c r="A591" i="5" s="1"/>
  <c r="A592" i="5" s="1"/>
  <c r="A593" i="5" s="1"/>
  <c r="A594" i="5" s="1"/>
  <c r="A595" i="5" s="1"/>
  <c r="A596" i="5" s="1"/>
  <c r="A597" i="5" s="1"/>
  <c r="A598" i="5" s="1"/>
  <c r="A599" i="5" s="1"/>
  <c r="A600" i="5" s="1"/>
  <c r="A601" i="5" s="1"/>
  <c r="A602" i="5" s="1"/>
  <c r="A603" i="5" s="1"/>
  <c r="A604" i="5" s="1"/>
  <c r="A605" i="5" s="1"/>
  <c r="A606" i="5" s="1"/>
  <c r="A607" i="5" s="1"/>
  <c r="A608" i="5" s="1"/>
  <c r="A609" i="5" s="1"/>
  <c r="A610" i="5" s="1"/>
  <c r="A611" i="5" s="1"/>
  <c r="A612" i="5" s="1"/>
  <c r="A613" i="5" s="1"/>
  <c r="A614" i="5" s="1"/>
  <c r="A615" i="5" s="1"/>
  <c r="A616" i="5" s="1"/>
  <c r="A617" i="5" s="1"/>
  <c r="A618" i="5" s="1"/>
  <c r="A619" i="5" s="1"/>
  <c r="A620" i="5" s="1"/>
  <c r="A621" i="5" s="1"/>
  <c r="A622" i="5" s="1"/>
  <c r="A623" i="5" s="1"/>
  <c r="A624" i="5" s="1"/>
  <c r="A625" i="5" s="1"/>
  <c r="A626" i="5" s="1"/>
  <c r="A627" i="5" s="1"/>
  <c r="A628" i="5" s="1"/>
  <c r="A629" i="5" s="1"/>
  <c r="A630" i="5" s="1"/>
  <c r="A631" i="5" s="1"/>
  <c r="A632" i="5" s="1"/>
  <c r="A633" i="5" s="1"/>
  <c r="A634" i="5" s="1"/>
  <c r="A635" i="5" s="1"/>
  <c r="A636" i="5" s="1"/>
  <c r="A637" i="5" s="1"/>
  <c r="A638" i="5" s="1"/>
  <c r="A639" i="5" s="1"/>
  <c r="A640" i="5" s="1"/>
  <c r="A641" i="5" s="1"/>
  <c r="A642" i="5" s="1"/>
  <c r="A643" i="5" s="1"/>
  <c r="A644" i="5" s="1"/>
  <c r="A645" i="5" s="1"/>
  <c r="A646" i="5" s="1"/>
  <c r="A647" i="5" s="1"/>
  <c r="A648" i="5" s="1"/>
  <c r="A649" i="5" s="1"/>
  <c r="A650" i="5" s="1"/>
  <c r="A651" i="5" s="1"/>
  <c r="A652" i="5" s="1"/>
  <c r="A653" i="5" s="1"/>
  <c r="A654" i="5" s="1"/>
  <c r="A655" i="5" s="1"/>
  <c r="A656" i="5" s="1"/>
  <c r="A657" i="5" s="1"/>
  <c r="A658" i="5" s="1"/>
  <c r="A659" i="5" s="1"/>
  <c r="A660" i="5" s="1"/>
  <c r="A661" i="5" s="1"/>
  <c r="A662" i="5" s="1"/>
  <c r="A663" i="5" s="1"/>
  <c r="A664" i="5" s="1"/>
  <c r="A665" i="5" s="1"/>
  <c r="A666" i="5" s="1"/>
  <c r="A667" i="5" s="1"/>
  <c r="A668" i="5" s="1"/>
  <c r="A669" i="5" s="1"/>
  <c r="A670" i="5" s="1"/>
  <c r="A671" i="5" s="1"/>
  <c r="A672" i="5" s="1"/>
  <c r="A673" i="5" s="1"/>
  <c r="A674" i="5" s="1"/>
  <c r="A675" i="5" s="1"/>
  <c r="A676" i="5" s="1"/>
  <c r="A677" i="5" s="1"/>
  <c r="A678" i="5" s="1"/>
  <c r="A679" i="5" s="1"/>
  <c r="A680" i="5" s="1"/>
  <c r="A681" i="5" s="1"/>
  <c r="A682" i="5" s="1"/>
  <c r="A683" i="5" s="1"/>
  <c r="A684" i="5" s="1"/>
  <c r="A685" i="5" s="1"/>
  <c r="A686" i="5" s="1"/>
  <c r="A687" i="5" s="1"/>
  <c r="A688" i="5" s="1"/>
  <c r="A689" i="5" s="1"/>
  <c r="A690" i="5" s="1"/>
  <c r="A691" i="5" s="1"/>
  <c r="A692" i="5" s="1"/>
  <c r="A693" i="5" s="1"/>
  <c r="A694" i="5" s="1"/>
  <c r="A695" i="5" s="1"/>
  <c r="A696" i="5" s="1"/>
  <c r="A697" i="5" s="1"/>
  <c r="A698" i="5" s="1"/>
  <c r="A699" i="5" s="1"/>
  <c r="A700" i="5" s="1"/>
  <c r="A701" i="5" s="1"/>
  <c r="A702" i="5" s="1"/>
  <c r="A703" i="5" s="1"/>
  <c r="A704" i="5" s="1"/>
  <c r="A705" i="5" s="1"/>
  <c r="A706" i="5" s="1"/>
  <c r="A707" i="5" s="1"/>
  <c r="A708" i="5" s="1"/>
  <c r="A709" i="5" s="1"/>
  <c r="A710" i="5" s="1"/>
  <c r="A711" i="5" s="1"/>
  <c r="A712" i="5" s="1"/>
  <c r="A713" i="5" s="1"/>
  <c r="A714" i="5" s="1"/>
  <c r="A715" i="5" s="1"/>
  <c r="A716" i="5" s="1"/>
  <c r="A717" i="5" s="1"/>
  <c r="A718" i="5" s="1"/>
  <c r="A719" i="5" s="1"/>
  <c r="A720" i="5" s="1"/>
  <c r="A721" i="5" s="1"/>
  <c r="A722" i="5" s="1"/>
  <c r="A723" i="5" s="1"/>
  <c r="A724" i="5" s="1"/>
  <c r="A725" i="5" s="1"/>
  <c r="A726" i="5" s="1"/>
  <c r="A727" i="5" s="1"/>
  <c r="A728" i="5" s="1"/>
  <c r="A729" i="5" s="1"/>
  <c r="A730" i="5" s="1"/>
  <c r="A731" i="5" s="1"/>
  <c r="A732" i="5" s="1"/>
  <c r="A733" i="5" s="1"/>
  <c r="A734" i="5" s="1"/>
  <c r="A735" i="5" s="1"/>
  <c r="A736" i="5" s="1"/>
  <c r="A737" i="5" s="1"/>
  <c r="A738" i="5" s="1"/>
  <c r="A739" i="5" s="1"/>
  <c r="A740" i="5" s="1"/>
  <c r="A741" i="5" s="1"/>
  <c r="A742" i="5" s="1"/>
  <c r="A743" i="5" s="1"/>
  <c r="A744" i="5" s="1"/>
  <c r="A745" i="5" s="1"/>
  <c r="A746" i="5" s="1"/>
  <c r="A747" i="5" s="1"/>
  <c r="A748" i="5" s="1"/>
  <c r="A749" i="5" s="1"/>
  <c r="A750" i="5" s="1"/>
  <c r="A751" i="5" s="1"/>
  <c r="A752" i="5" s="1"/>
  <c r="A753" i="5" s="1"/>
  <c r="A754" i="5" s="1"/>
  <c r="A755" i="5" s="1"/>
  <c r="A756" i="5" s="1"/>
  <c r="A757" i="5" s="1"/>
  <c r="A758" i="5" s="1"/>
  <c r="A759" i="5" s="1"/>
  <c r="A760" i="5" s="1"/>
  <c r="A761" i="5" s="1"/>
  <c r="A762" i="5" s="1"/>
  <c r="A763" i="5" s="1"/>
  <c r="A764" i="5" s="1"/>
  <c r="A765" i="5" s="1"/>
  <c r="A766" i="5" s="1"/>
  <c r="A767" i="5" s="1"/>
  <c r="A768" i="5" s="1"/>
  <c r="A769" i="5" s="1"/>
  <c r="A770" i="5" s="1"/>
  <c r="A771" i="5" s="1"/>
  <c r="A772" i="5" s="1"/>
  <c r="A773" i="5" s="1"/>
  <c r="A774" i="5" s="1"/>
  <c r="A775" i="5" s="1"/>
  <c r="A776" i="5" s="1"/>
  <c r="A777" i="5" s="1"/>
  <c r="A778" i="5" s="1"/>
  <c r="A779" i="5" s="1"/>
  <c r="A780" i="5" s="1"/>
  <c r="A781" i="5" s="1"/>
  <c r="A782" i="5" s="1"/>
  <c r="A783" i="5" s="1"/>
  <c r="A784" i="5" s="1"/>
  <c r="A785" i="5" s="1"/>
  <c r="A786" i="5" s="1"/>
  <c r="A787" i="5" s="1"/>
  <c r="A788" i="5" s="1"/>
  <c r="A789" i="5" s="1"/>
  <c r="A790" i="5" s="1"/>
  <c r="A791" i="5" s="1"/>
  <c r="A792" i="5" s="1"/>
  <c r="A793" i="5" s="1"/>
  <c r="A794" i="5" s="1"/>
  <c r="A795" i="5" s="1"/>
  <c r="A796" i="5" s="1"/>
  <c r="A797" i="5" s="1"/>
  <c r="A798" i="5" s="1"/>
  <c r="A799" i="5" s="1"/>
  <c r="A800" i="5" s="1"/>
  <c r="A801" i="5" s="1"/>
  <c r="A802" i="5" s="1"/>
  <c r="A803" i="5" s="1"/>
  <c r="A804" i="5" s="1"/>
  <c r="A805" i="5" s="1"/>
  <c r="A806" i="5" s="1"/>
  <c r="A807" i="5" s="1"/>
  <c r="A808" i="5" s="1"/>
  <c r="A809" i="5" s="1"/>
  <c r="A810" i="5" s="1"/>
  <c r="A811" i="5" s="1"/>
  <c r="A812" i="5" s="1"/>
  <c r="A813" i="5" s="1"/>
  <c r="A814" i="5" s="1"/>
  <c r="A815" i="5" s="1"/>
  <c r="A816" i="5" s="1"/>
  <c r="A817" i="5" s="1"/>
  <c r="A818" i="5" s="1"/>
  <c r="A819" i="5" s="1"/>
  <c r="A820" i="5" s="1"/>
  <c r="A821" i="5" s="1"/>
  <c r="A822" i="5" s="1"/>
  <c r="A823" i="5" s="1"/>
  <c r="A824" i="5" s="1"/>
  <c r="A825" i="5" s="1"/>
  <c r="A826" i="5" s="1"/>
  <c r="A827" i="5" s="1"/>
  <c r="A828" i="5" s="1"/>
  <c r="A829" i="5" s="1"/>
  <c r="A830" i="5" s="1"/>
  <c r="A831" i="5" s="1"/>
  <c r="A832" i="5" s="1"/>
  <c r="A833" i="5" s="1"/>
  <c r="A834" i="5" s="1"/>
  <c r="A835" i="5" s="1"/>
  <c r="A836" i="5" s="1"/>
  <c r="A837" i="5" s="1"/>
  <c r="A838" i="5" s="1"/>
  <c r="A839" i="5" s="1"/>
  <c r="A840" i="5" s="1"/>
  <c r="A841" i="5" s="1"/>
  <c r="A842" i="5" s="1"/>
  <c r="A843" i="5" s="1"/>
  <c r="A844" i="5" s="1"/>
  <c r="A845" i="5" s="1"/>
  <c r="A846" i="5" s="1"/>
  <c r="A847" i="5" s="1"/>
  <c r="A848" i="5" s="1"/>
  <c r="A849" i="5" s="1"/>
  <c r="A850" i="5" s="1"/>
  <c r="A851" i="5" s="1"/>
  <c r="A852" i="5" s="1"/>
  <c r="A853" i="5" s="1"/>
  <c r="A854" i="5" s="1"/>
  <c r="A855" i="5" s="1"/>
  <c r="A856" i="5" s="1"/>
  <c r="A857" i="5" s="1"/>
  <c r="A858" i="5" s="1"/>
  <c r="A859" i="5" s="1"/>
  <c r="A860" i="5" s="1"/>
  <c r="A861" i="5" s="1"/>
  <c r="A862" i="5" s="1"/>
  <c r="A863" i="5" s="1"/>
  <c r="A864" i="5" s="1"/>
  <c r="A865" i="5" s="1"/>
  <c r="A866" i="5" s="1"/>
  <c r="A867" i="5" s="1"/>
  <c r="A868" i="5" s="1"/>
  <c r="A869" i="5" s="1"/>
  <c r="A870" i="5" s="1"/>
  <c r="A871" i="5" s="1"/>
  <c r="A872" i="5" s="1"/>
  <c r="A873" i="5" s="1"/>
  <c r="A874" i="5" s="1"/>
  <c r="A875" i="5" s="1"/>
  <c r="A876" i="5" s="1"/>
  <c r="A877" i="5" s="1"/>
  <c r="A878" i="5" s="1"/>
  <c r="A879" i="5" s="1"/>
  <c r="A880" i="5" s="1"/>
  <c r="A881" i="5" s="1"/>
  <c r="A882" i="5" s="1"/>
  <c r="A883" i="5" s="1"/>
  <c r="A884" i="5" s="1"/>
  <c r="A885" i="5" s="1"/>
  <c r="A886" i="5" s="1"/>
  <c r="A887" i="5" s="1"/>
  <c r="A888" i="5" s="1"/>
  <c r="A889" i="5" s="1"/>
  <c r="A890" i="5" s="1"/>
  <c r="A891" i="5" s="1"/>
  <c r="A892" i="5" s="1"/>
  <c r="A893" i="5" s="1"/>
  <c r="A894" i="5" s="1"/>
  <c r="A895" i="5" s="1"/>
  <c r="A896" i="5" s="1"/>
  <c r="A897" i="5" s="1"/>
  <c r="A898" i="5" s="1"/>
  <c r="A899" i="5" s="1"/>
  <c r="A900" i="5" s="1"/>
  <c r="A901" i="5" s="1"/>
  <c r="A902" i="5" s="1"/>
  <c r="A903" i="5" s="1"/>
  <c r="A904" i="5" s="1"/>
  <c r="A905" i="5" s="1"/>
  <c r="A906" i="5" s="1"/>
  <c r="A907" i="5" s="1"/>
  <c r="A908" i="5" s="1"/>
  <c r="A909" i="5" s="1"/>
  <c r="A910" i="5" s="1"/>
  <c r="A911" i="5" s="1"/>
  <c r="A912" i="5" s="1"/>
  <c r="A913" i="5" s="1"/>
  <c r="A914" i="5" s="1"/>
  <c r="A915" i="5" s="1"/>
  <c r="A916" i="5" s="1"/>
  <c r="A917" i="5" s="1"/>
  <c r="A918" i="5" s="1"/>
  <c r="A919" i="5" s="1"/>
  <c r="A920" i="5" s="1"/>
  <c r="A921" i="5" s="1"/>
  <c r="A922" i="5" s="1"/>
  <c r="A923" i="5" s="1"/>
  <c r="A924" i="5" s="1"/>
  <c r="A925" i="5" s="1"/>
  <c r="A926" i="5" s="1"/>
  <c r="A927" i="5" s="1"/>
  <c r="A928" i="5" s="1"/>
  <c r="A929" i="5" s="1"/>
  <c r="A930" i="5" s="1"/>
  <c r="A931" i="5" s="1"/>
  <c r="A932" i="5" s="1"/>
  <c r="A933" i="5" s="1"/>
  <c r="A934" i="5" s="1"/>
  <c r="A935" i="5" s="1"/>
  <c r="A936" i="5" s="1"/>
  <c r="A937" i="5" s="1"/>
  <c r="A938" i="5" s="1"/>
  <c r="A939" i="5" s="1"/>
  <c r="A940" i="5" s="1"/>
  <c r="A941" i="5" s="1"/>
  <c r="A942" i="5" s="1"/>
  <c r="A943" i="5" s="1"/>
  <c r="A944" i="5" s="1"/>
  <c r="A945" i="5" s="1"/>
  <c r="A946" i="5" s="1"/>
  <c r="A947" i="5" s="1"/>
  <c r="A948" i="5" s="1"/>
  <c r="A949" i="5" s="1"/>
  <c r="A950" i="5" s="1"/>
  <c r="A951" i="5" s="1"/>
  <c r="A952" i="5" s="1"/>
  <c r="A953" i="5" s="1"/>
  <c r="A954" i="5" s="1"/>
  <c r="A955" i="5" s="1"/>
  <c r="A956" i="5" s="1"/>
  <c r="A957" i="5" s="1"/>
  <c r="A958" i="5" s="1"/>
  <c r="A959" i="5" s="1"/>
  <c r="A960" i="5" s="1"/>
  <c r="A961" i="5" s="1"/>
  <c r="A962" i="5" s="1"/>
  <c r="A963" i="5" s="1"/>
  <c r="A964" i="5" s="1"/>
  <c r="A965" i="5" s="1"/>
  <c r="A966" i="5" s="1"/>
  <c r="A967" i="5" s="1"/>
  <c r="A968" i="5" s="1"/>
  <c r="A969" i="5" s="1"/>
  <c r="A970" i="5" s="1"/>
  <c r="A971" i="5" s="1"/>
  <c r="A972" i="5" s="1"/>
  <c r="A973" i="5" s="1"/>
  <c r="A974" i="5" s="1"/>
  <c r="A975" i="5" s="1"/>
  <c r="A976" i="5" s="1"/>
  <c r="A977" i="5" s="1"/>
  <c r="A978" i="5" s="1"/>
  <c r="A979" i="5" s="1"/>
  <c r="A980" i="5" s="1"/>
  <c r="A981" i="5" s="1"/>
  <c r="A982" i="5" s="1"/>
  <c r="A983" i="5" s="1"/>
  <c r="A984" i="5" s="1"/>
  <c r="A985" i="5" s="1"/>
  <c r="A986" i="5" s="1"/>
  <c r="A987" i="5" s="1"/>
  <c r="A988" i="5" s="1"/>
  <c r="A989" i="5" s="1"/>
  <c r="A990" i="5" s="1"/>
  <c r="A991" i="5" s="1"/>
  <c r="A992" i="5" s="1"/>
  <c r="A993" i="5" s="1"/>
  <c r="A994" i="5" s="1"/>
  <c r="A995" i="5" s="1"/>
  <c r="A996" i="5" s="1"/>
  <c r="A997" i="5" s="1"/>
  <c r="A998" i="5" s="1"/>
  <c r="A999" i="5" s="1"/>
  <c r="A1000" i="5" s="1"/>
  <c r="A1001" i="5" s="1"/>
  <c r="A1002" i="5" s="1"/>
  <c r="A1003" i="5" s="1"/>
  <c r="A1004" i="5" s="1"/>
  <c r="A1005" i="5" s="1"/>
  <c r="A1006" i="5" s="1"/>
  <c r="A1007" i="5" s="1"/>
  <c r="A1008" i="5" s="1"/>
  <c r="A1009" i="5" s="1"/>
  <c r="A1010" i="5" s="1"/>
  <c r="A1011" i="5" s="1"/>
  <c r="A1012" i="5" s="1"/>
  <c r="A1013" i="5" s="1"/>
  <c r="A1014" i="5" s="1"/>
  <c r="A1015" i="5" s="1"/>
  <c r="A1016" i="5" s="1"/>
  <c r="A1017" i="5" s="1"/>
  <c r="A1018" i="5" s="1"/>
  <c r="A1019" i="5" s="1"/>
  <c r="A1020" i="5" s="1"/>
  <c r="A1021" i="5" s="1"/>
  <c r="A1022" i="5" s="1"/>
  <c r="A1023" i="5" s="1"/>
  <c r="A1024" i="5" s="1"/>
  <c r="A1025" i="5" s="1"/>
  <c r="A1026" i="5" s="1"/>
  <c r="A1027" i="5" s="1"/>
  <c r="A1028" i="5" s="1"/>
  <c r="A1029" i="5" s="1"/>
  <c r="A1030" i="5" s="1"/>
  <c r="A1031" i="5" s="1"/>
  <c r="A1032" i="5" s="1"/>
  <c r="A1033" i="5" s="1"/>
  <c r="A1034" i="5" s="1"/>
  <c r="A1035" i="5" s="1"/>
  <c r="A1036" i="5" s="1"/>
  <c r="A1037" i="5" s="1"/>
  <c r="A1038" i="5" s="1"/>
  <c r="A1039" i="5" s="1"/>
  <c r="A1040" i="5" s="1"/>
  <c r="A1041" i="5" s="1"/>
  <c r="A1042" i="5" s="1"/>
  <c r="A1043" i="5" s="1"/>
  <c r="A1044" i="5" s="1"/>
  <c r="A1045" i="5" s="1"/>
  <c r="A1046" i="5" s="1"/>
  <c r="A1047" i="5" s="1"/>
  <c r="A1048" i="5" s="1"/>
  <c r="A1049" i="5" s="1"/>
  <c r="A1050" i="5" s="1"/>
  <c r="A1051" i="5" s="1"/>
  <c r="A1052" i="5" s="1"/>
  <c r="A1053" i="5" s="1"/>
  <c r="A1054" i="5" s="1"/>
  <c r="A1055" i="5" s="1"/>
  <c r="A1056" i="5" s="1"/>
  <c r="A1057" i="5" s="1"/>
  <c r="A1058" i="5" s="1"/>
  <c r="A1059" i="5" s="1"/>
  <c r="A1060" i="5" s="1"/>
  <c r="A1061" i="5" s="1"/>
  <c r="A1062" i="5" s="1"/>
  <c r="A1063" i="5" s="1"/>
  <c r="A1064" i="5" s="1"/>
  <c r="A1065" i="5" s="1"/>
  <c r="A1066" i="5" s="1"/>
  <c r="A1067" i="5" s="1"/>
  <c r="A1068" i="5" s="1"/>
  <c r="A1069" i="5" s="1"/>
  <c r="A1070" i="5" s="1"/>
  <c r="A1071" i="5" s="1"/>
  <c r="A1072" i="5" s="1"/>
  <c r="A1073" i="5" s="1"/>
  <c r="A1074" i="5" s="1"/>
  <c r="A1075" i="5" s="1"/>
  <c r="A1076" i="5" s="1"/>
  <c r="A1077" i="5" s="1"/>
  <c r="A1078" i="5" s="1"/>
  <c r="A1079" i="5" s="1"/>
  <c r="A1080" i="5" s="1"/>
  <c r="A1081" i="5" s="1"/>
  <c r="A1082" i="5" s="1"/>
  <c r="A1083" i="5" s="1"/>
  <c r="A1084" i="5" s="1"/>
  <c r="A1085" i="5" s="1"/>
  <c r="A1086" i="5" s="1"/>
  <c r="A1087" i="5" s="1"/>
  <c r="A1088" i="5" s="1"/>
  <c r="A1089" i="5" s="1"/>
  <c r="A1090" i="5" s="1"/>
  <c r="A1091" i="5" s="1"/>
  <c r="A1092" i="5" s="1"/>
  <c r="A1093" i="5" s="1"/>
  <c r="A1094" i="5" s="1"/>
  <c r="A1095" i="5" s="1"/>
  <c r="A1096" i="5" s="1"/>
  <c r="A1097" i="5" s="1"/>
  <c r="A1098" i="5" s="1"/>
  <c r="A1099" i="5" s="1"/>
  <c r="A1100" i="5" s="1"/>
  <c r="A1101" i="5" s="1"/>
  <c r="A1102" i="5" s="1"/>
  <c r="A1103" i="5" s="1"/>
  <c r="A1104" i="5" s="1"/>
  <c r="A1105" i="5" s="1"/>
  <c r="A1106" i="5" s="1"/>
  <c r="A1107" i="5" s="1"/>
  <c r="A1108" i="5" s="1"/>
  <c r="A1109" i="5" s="1"/>
  <c r="A1110" i="5" s="1"/>
  <c r="A1111" i="5" s="1"/>
  <c r="A1112" i="5" s="1"/>
  <c r="A1113" i="5" s="1"/>
  <c r="A1114" i="5" s="1"/>
  <c r="A1115" i="5" s="1"/>
  <c r="A1116" i="5" s="1"/>
  <c r="A1117" i="5" s="1"/>
  <c r="A1118" i="5" s="1"/>
  <c r="A1119" i="5" s="1"/>
  <c r="A1120" i="5" s="1"/>
  <c r="A1121" i="5" s="1"/>
  <c r="A1122" i="5" s="1"/>
  <c r="A1123" i="5" s="1"/>
  <c r="A1124" i="5" s="1"/>
  <c r="A1125" i="5" s="1"/>
  <c r="A1126" i="5" s="1"/>
  <c r="A1127" i="5" s="1"/>
  <c r="A1128" i="5" s="1"/>
  <c r="A1129" i="5" s="1"/>
  <c r="A1130" i="5" s="1"/>
  <c r="A1131" i="5" s="1"/>
  <c r="A1132" i="5" s="1"/>
  <c r="A1133" i="5" s="1"/>
  <c r="A1134" i="5" s="1"/>
  <c r="A1135" i="5" s="1"/>
  <c r="A1136" i="5" s="1"/>
  <c r="A1137" i="5" s="1"/>
  <c r="A1138" i="5" s="1"/>
  <c r="A1139" i="5" s="1"/>
  <c r="A1140" i="5" s="1"/>
  <c r="A1141" i="5" s="1"/>
  <c r="A1142" i="5" s="1"/>
  <c r="A1143" i="5" s="1"/>
  <c r="A1144" i="5" s="1"/>
  <c r="A1145" i="5" s="1"/>
  <c r="A1146" i="5" s="1"/>
  <c r="A1147" i="5" s="1"/>
  <c r="A1148" i="5" s="1"/>
  <c r="A1149" i="5" s="1"/>
  <c r="A1150" i="5" s="1"/>
  <c r="A1151" i="5" s="1"/>
  <c r="A1152" i="5" s="1"/>
  <c r="A1153" i="5" s="1"/>
  <c r="A1154" i="5" s="1"/>
  <c r="A1155" i="5" s="1"/>
  <c r="A1156" i="5" s="1"/>
  <c r="A1157" i="5" s="1"/>
  <c r="A1158" i="5" s="1"/>
  <c r="A1159" i="5" s="1"/>
  <c r="A1160" i="5" s="1"/>
  <c r="A1161" i="5" s="1"/>
  <c r="A1162" i="5" s="1"/>
  <c r="A1163" i="5" s="1"/>
  <c r="A1164" i="5" s="1"/>
  <c r="A1165" i="5" s="1"/>
  <c r="A1166" i="5" s="1"/>
  <c r="A1167" i="5" s="1"/>
  <c r="A1168" i="5" s="1"/>
  <c r="A1169" i="5" s="1"/>
  <c r="A1170" i="5" s="1"/>
  <c r="A1171" i="5" s="1"/>
  <c r="A1172" i="5" s="1"/>
  <c r="A1173" i="5" s="1"/>
  <c r="A1174" i="5" s="1"/>
  <c r="A1175" i="5" s="1"/>
  <c r="A1176" i="5" s="1"/>
  <c r="A1177" i="5" s="1"/>
  <c r="A1178" i="5" s="1"/>
  <c r="A1179" i="5" s="1"/>
  <c r="A1180" i="5" s="1"/>
  <c r="A1181" i="5" s="1"/>
  <c r="A1182" i="5" s="1"/>
  <c r="A1183" i="5" s="1"/>
  <c r="A1184" i="5" s="1"/>
  <c r="A1185" i="5" s="1"/>
  <c r="A1186" i="5" s="1"/>
  <c r="A1187" i="5" s="1"/>
  <c r="A1188" i="5" s="1"/>
  <c r="A1189" i="5" s="1"/>
  <c r="A1190" i="5" s="1"/>
  <c r="A1191" i="5" s="1"/>
  <c r="A1192" i="5" s="1"/>
  <c r="A1193" i="5" s="1"/>
  <c r="A1194" i="5" s="1"/>
  <c r="A1195" i="5" s="1"/>
  <c r="A1196" i="5" s="1"/>
  <c r="A1197" i="5" s="1"/>
  <c r="A1198" i="5" s="1"/>
  <c r="A1199" i="5" s="1"/>
  <c r="A1200" i="5" s="1"/>
  <c r="A1201" i="5" s="1"/>
  <c r="A1202" i="5" s="1"/>
  <c r="A1203" i="5" s="1"/>
  <c r="A1204" i="5" s="1"/>
  <c r="A1205" i="5" s="1"/>
  <c r="A1206" i="5" s="1"/>
  <c r="A1207" i="5" s="1"/>
  <c r="A1208" i="5" s="1"/>
  <c r="A1209" i="5" s="1"/>
  <c r="A1210" i="5" s="1"/>
  <c r="A1211" i="5" s="1"/>
  <c r="A1212" i="5" s="1"/>
  <c r="A1213" i="5" s="1"/>
  <c r="A1214" i="5" s="1"/>
  <c r="A1215" i="5" s="1"/>
  <c r="A1216" i="5" s="1"/>
  <c r="A1217" i="5" s="1"/>
  <c r="A1218" i="5" s="1"/>
  <c r="A1219" i="5" s="1"/>
  <c r="A1220" i="5" s="1"/>
  <c r="A1221" i="5" s="1"/>
  <c r="A1222" i="5" s="1"/>
  <c r="A1223" i="5" s="1"/>
  <c r="A1224" i="5" s="1"/>
  <c r="A1225" i="5" s="1"/>
  <c r="A1226" i="5" s="1"/>
  <c r="A1227" i="5" s="1"/>
  <c r="A1228" i="5" s="1"/>
  <c r="A1229" i="5" s="1"/>
  <c r="A1230" i="5" s="1"/>
  <c r="A1231" i="5" s="1"/>
  <c r="A1232" i="5" s="1"/>
  <c r="A1233" i="5" s="1"/>
  <c r="A1234" i="5" s="1"/>
  <c r="A1235" i="5" s="1"/>
  <c r="A1236" i="5" s="1"/>
  <c r="A1237" i="5" s="1"/>
  <c r="A1238" i="5" s="1"/>
  <c r="A1239" i="5" s="1"/>
  <c r="A1240" i="5" s="1"/>
  <c r="A1241" i="5" s="1"/>
  <c r="A1242" i="5" s="1"/>
  <c r="A1243" i="5" s="1"/>
  <c r="A1244" i="5" s="1"/>
  <c r="A1245" i="5" s="1"/>
  <c r="A1246" i="5" s="1"/>
  <c r="A1247" i="5" s="1"/>
  <c r="A1248" i="5" s="1"/>
  <c r="A1249" i="5" s="1"/>
  <c r="A1250" i="5" s="1"/>
  <c r="A1251" i="5" s="1"/>
  <c r="A1252" i="5" s="1"/>
  <c r="A1253" i="5" s="1"/>
  <c r="A1254" i="5" s="1"/>
  <c r="A1255" i="5" s="1"/>
  <c r="A1256" i="5" s="1"/>
  <c r="A1257" i="5" s="1"/>
  <c r="A1258" i="5" s="1"/>
  <c r="A1259" i="5" s="1"/>
  <c r="A1260" i="5" s="1"/>
  <c r="A1261" i="5" s="1"/>
  <c r="A1262" i="5" s="1"/>
  <c r="A1263" i="5" s="1"/>
  <c r="A1264" i="5" s="1"/>
  <c r="A1265" i="5" s="1"/>
  <c r="A1266" i="5" s="1"/>
  <c r="A1267" i="5" s="1"/>
  <c r="A1268" i="5" s="1"/>
  <c r="A1269" i="5" s="1"/>
  <c r="A1270" i="5" s="1"/>
  <c r="A1271" i="5" s="1"/>
  <c r="A1272" i="5" s="1"/>
  <c r="A1273" i="5" s="1"/>
  <c r="A1274" i="5" s="1"/>
  <c r="A1275" i="5" s="1"/>
  <c r="A1276" i="5" s="1"/>
  <c r="A1277" i="5" s="1"/>
  <c r="A1278" i="5" s="1"/>
  <c r="A1279" i="5" s="1"/>
  <c r="A1280" i="5" s="1"/>
  <c r="A1281" i="5" s="1"/>
  <c r="A1282" i="5" s="1"/>
  <c r="A1283" i="5" s="1"/>
  <c r="A1284" i="5" s="1"/>
  <c r="A1285" i="5" s="1"/>
  <c r="A1286" i="5" s="1"/>
  <c r="A1287" i="5" s="1"/>
  <c r="A1288" i="5" s="1"/>
  <c r="A1289" i="5" s="1"/>
  <c r="A1290" i="5" s="1"/>
  <c r="A1291" i="5" s="1"/>
  <c r="A1292" i="5" s="1"/>
  <c r="A1293" i="5" s="1"/>
  <c r="A1294" i="5" s="1"/>
  <c r="A1295" i="5" s="1"/>
  <c r="A1296" i="5" s="1"/>
  <c r="A1297" i="5" s="1"/>
  <c r="A1298" i="5" s="1"/>
  <c r="A1299" i="5" s="1"/>
  <c r="A1300" i="5" s="1"/>
  <c r="A1301" i="5" s="1"/>
  <c r="A1302" i="5" s="1"/>
  <c r="A1303" i="5" s="1"/>
  <c r="A1304" i="5" s="1"/>
  <c r="A1305" i="5" s="1"/>
  <c r="A1306" i="5" s="1"/>
  <c r="A1307" i="5" s="1"/>
  <c r="A1308" i="5" s="1"/>
  <c r="A1309" i="5" s="1"/>
  <c r="A1310" i="5" s="1"/>
  <c r="A1311" i="5" s="1"/>
  <c r="A1312" i="5" s="1"/>
  <c r="A1313" i="5" s="1"/>
  <c r="A1314" i="5" s="1"/>
  <c r="A1315" i="5" s="1"/>
  <c r="A1316" i="5" s="1"/>
  <c r="A1317" i="5" s="1"/>
  <c r="A1318" i="5" s="1"/>
  <c r="A1319" i="5" s="1"/>
  <c r="A1320" i="5" s="1"/>
  <c r="A1321" i="5" s="1"/>
  <c r="A1322" i="5" s="1"/>
  <c r="A1323" i="5" s="1"/>
  <c r="A1324" i="5" s="1"/>
  <c r="A1325" i="5" s="1"/>
  <c r="A1326" i="5" s="1"/>
  <c r="A1327" i="5" s="1"/>
  <c r="A1328" i="5" s="1"/>
  <c r="A1329" i="5" s="1"/>
  <c r="A1330" i="5" s="1"/>
  <c r="A1331" i="5" s="1"/>
  <c r="A1332" i="5" s="1"/>
  <c r="A1333" i="5" s="1"/>
  <c r="A1334" i="5" s="1"/>
  <c r="A1335" i="5" s="1"/>
  <c r="A1336" i="5" s="1"/>
  <c r="A1337" i="5" s="1"/>
  <c r="A1338" i="5" s="1"/>
  <c r="A1339" i="5" s="1"/>
  <c r="A1340" i="5" s="1"/>
  <c r="A1341" i="5" s="1"/>
  <c r="A1342" i="5" s="1"/>
  <c r="A1343" i="5" s="1"/>
  <c r="A1344" i="5" s="1"/>
  <c r="A1345" i="5" s="1"/>
  <c r="A1346" i="5" s="1"/>
  <c r="A1347" i="5" s="1"/>
  <c r="A1348" i="5" s="1"/>
  <c r="A1349" i="5" s="1"/>
  <c r="A1350" i="5" s="1"/>
  <c r="A1351" i="5" s="1"/>
  <c r="A1352" i="5" s="1"/>
  <c r="A1353" i="5" s="1"/>
  <c r="A1354" i="5" s="1"/>
  <c r="A1355" i="5" s="1"/>
  <c r="A1356" i="5" s="1"/>
  <c r="A1357" i="5" s="1"/>
  <c r="A1358" i="5" s="1"/>
  <c r="A1359" i="5" s="1"/>
  <c r="A1360" i="5" s="1"/>
  <c r="A1361" i="5" s="1"/>
  <c r="A1362" i="5" s="1"/>
  <c r="A1363" i="5" s="1"/>
  <c r="A1364" i="5" s="1"/>
  <c r="A1365" i="5" s="1"/>
  <c r="A1366" i="5" s="1"/>
  <c r="A1367" i="5" s="1"/>
  <c r="A1368" i="5" s="1"/>
  <c r="A1369" i="5" s="1"/>
  <c r="A1370" i="5" s="1"/>
  <c r="A1371" i="5" s="1"/>
  <c r="A1372" i="5" s="1"/>
  <c r="A1373" i="5" s="1"/>
  <c r="A1374" i="5" s="1"/>
  <c r="A1375" i="5" s="1"/>
  <c r="A1376" i="5" s="1"/>
  <c r="A1377" i="5" s="1"/>
  <c r="A1378" i="5" s="1"/>
  <c r="A1379" i="5" s="1"/>
  <c r="A1380" i="5" s="1"/>
  <c r="A1381" i="5" s="1"/>
  <c r="A1382" i="5" s="1"/>
  <c r="A1383" i="5" s="1"/>
  <c r="A1384" i="5" s="1"/>
  <c r="A1385" i="5" s="1"/>
  <c r="A1386" i="5" s="1"/>
  <c r="A1387" i="5" s="1"/>
  <c r="A1388" i="5" s="1"/>
  <c r="A1389" i="5" s="1"/>
  <c r="A1390" i="5" s="1"/>
  <c r="A1391" i="5" s="1"/>
  <c r="A1392" i="5" s="1"/>
  <c r="A1393" i="5" s="1"/>
  <c r="A1394" i="5" s="1"/>
  <c r="A1395" i="5" s="1"/>
  <c r="A1396" i="5" s="1"/>
  <c r="A1397" i="5" s="1"/>
  <c r="A1398" i="5" s="1"/>
  <c r="A1399" i="5" s="1"/>
  <c r="A1400" i="5" s="1"/>
  <c r="A1401" i="5" s="1"/>
  <c r="A1402" i="5" s="1"/>
  <c r="A1403" i="5" s="1"/>
  <c r="A1404" i="5" s="1"/>
  <c r="A1405" i="5" s="1"/>
  <c r="A1406" i="5" s="1"/>
  <c r="A1407" i="5" s="1"/>
  <c r="A1408" i="5" s="1"/>
  <c r="A1409" i="5" s="1"/>
  <c r="A1410" i="5" s="1"/>
  <c r="A1411" i="5" s="1"/>
  <c r="A1412" i="5" s="1"/>
  <c r="A1413" i="5" s="1"/>
  <c r="A1414" i="5" s="1"/>
  <c r="A1415" i="5" s="1"/>
  <c r="A1416" i="5" s="1"/>
  <c r="A1417" i="5" s="1"/>
  <c r="A1418" i="5" s="1"/>
  <c r="A1419" i="5" s="1"/>
  <c r="A1420" i="5" s="1"/>
  <c r="A1421" i="5" s="1"/>
  <c r="A1422" i="5" s="1"/>
  <c r="A1423" i="5" s="1"/>
  <c r="A1424" i="5" s="1"/>
  <c r="A1425" i="5" s="1"/>
  <c r="A1426" i="5" s="1"/>
  <c r="A1427" i="5" s="1"/>
  <c r="A1428" i="5" s="1"/>
  <c r="A1429" i="5" s="1"/>
  <c r="A1430" i="5" s="1"/>
  <c r="A1431" i="5" s="1"/>
  <c r="A1432" i="5" s="1"/>
  <c r="A1433" i="5" s="1"/>
  <c r="A1434" i="5" s="1"/>
  <c r="A1435" i="5" s="1"/>
  <c r="A1436" i="5" s="1"/>
  <c r="A1437" i="5" s="1"/>
  <c r="A1438" i="5" s="1"/>
  <c r="A1439" i="5" s="1"/>
  <c r="A1440" i="5" s="1"/>
  <c r="A1441" i="5" s="1"/>
  <c r="A1442" i="5" s="1"/>
  <c r="A1443" i="5" s="1"/>
  <c r="A1444" i="5" s="1"/>
  <c r="A1445" i="5" s="1"/>
  <c r="A1446" i="5" s="1"/>
  <c r="A1447" i="5" s="1"/>
  <c r="A1448" i="5" s="1"/>
  <c r="A1449" i="5" s="1"/>
  <c r="A1450" i="5" s="1"/>
  <c r="A1451" i="5" s="1"/>
  <c r="A1452" i="5" s="1"/>
  <c r="A1453" i="5" s="1"/>
  <c r="A1454" i="5" s="1"/>
  <c r="A1455" i="5" s="1"/>
  <c r="A1456" i="5" s="1"/>
  <c r="A1457" i="5" s="1"/>
  <c r="A1458" i="5" s="1"/>
  <c r="A1459" i="5" s="1"/>
  <c r="A1460" i="5" s="1"/>
  <c r="A1461" i="5" s="1"/>
  <c r="A1462" i="5" s="1"/>
  <c r="A1463" i="5" s="1"/>
  <c r="A1464" i="5" s="1"/>
  <c r="A1465" i="5" s="1"/>
  <c r="A1466" i="5" s="1"/>
  <c r="A1467" i="5" s="1"/>
  <c r="A1468" i="5" s="1"/>
  <c r="A1469" i="5" s="1"/>
  <c r="A1470" i="5" s="1"/>
  <c r="A1471" i="5" s="1"/>
  <c r="A1472" i="5" s="1"/>
  <c r="A1473" i="5" s="1"/>
  <c r="A1474" i="5" s="1"/>
  <c r="A1475" i="5" s="1"/>
  <c r="A1476" i="5" s="1"/>
  <c r="A1477" i="5" s="1"/>
  <c r="A1478" i="5" s="1"/>
  <c r="A1479" i="5" s="1"/>
  <c r="A1480" i="5" s="1"/>
  <c r="A1481" i="5" s="1"/>
  <c r="A1482" i="5" s="1"/>
  <c r="A1483" i="5" s="1"/>
  <c r="A1484" i="5" s="1"/>
  <c r="A1485" i="5" s="1"/>
  <c r="A1486" i="5" s="1"/>
  <c r="A1487" i="5" s="1"/>
  <c r="A1488" i="5" s="1"/>
  <c r="A1489" i="5" s="1"/>
  <c r="A1490" i="5" s="1"/>
  <c r="A1491" i="5" s="1"/>
  <c r="A1492" i="5" s="1"/>
  <c r="A1493" i="5" s="1"/>
  <c r="A1494" i="5" s="1"/>
  <c r="A1495" i="5" s="1"/>
  <c r="A1496" i="5" s="1"/>
  <c r="A1497" i="5" s="1"/>
  <c r="A1498" i="5" s="1"/>
  <c r="A1499" i="5" s="1"/>
  <c r="A1500" i="5" s="1"/>
  <c r="A1501" i="5" s="1"/>
  <c r="A1502" i="5" s="1"/>
  <c r="A1503" i="5" s="1"/>
  <c r="A1504" i="5" s="1"/>
  <c r="A1505" i="5" s="1"/>
  <c r="A1506" i="5" s="1"/>
  <c r="A1507" i="5" s="1"/>
  <c r="A1508" i="5" s="1"/>
  <c r="A1509" i="5" s="1"/>
  <c r="A1510" i="5" s="1"/>
  <c r="A1511" i="5" s="1"/>
  <c r="A1512" i="5" s="1"/>
  <c r="A1513" i="5" s="1"/>
  <c r="A1514" i="5" s="1"/>
  <c r="A1515" i="5" s="1"/>
  <c r="A1516" i="5" s="1"/>
  <c r="A1517" i="5" s="1"/>
  <c r="A1518" i="5" s="1"/>
  <c r="A1519" i="5" s="1"/>
  <c r="A1520" i="5" s="1"/>
  <c r="A1521" i="5" s="1"/>
  <c r="A1522" i="5" s="1"/>
  <c r="A1523" i="5" s="1"/>
  <c r="A1524" i="5" s="1"/>
  <c r="A1525" i="5" s="1"/>
  <c r="A1526" i="5" s="1"/>
  <c r="A1527" i="5" s="1"/>
  <c r="A1528" i="5" s="1"/>
  <c r="A1529" i="5" s="1"/>
  <c r="A1530" i="5" s="1"/>
  <c r="A1531" i="5" s="1"/>
  <c r="A1532" i="5" s="1"/>
  <c r="A1533" i="5" s="1"/>
  <c r="A1534" i="5" s="1"/>
  <c r="A1535" i="5" s="1"/>
  <c r="A1536" i="5" s="1"/>
  <c r="A1537" i="5" s="1"/>
  <c r="A1538" i="5" s="1"/>
  <c r="A1539" i="5" s="1"/>
  <c r="A1540" i="5" s="1"/>
  <c r="A1541" i="5" s="1"/>
  <c r="A1542" i="5" s="1"/>
  <c r="A1543" i="5" s="1"/>
  <c r="A1544" i="5" s="1"/>
  <c r="A1545" i="5" s="1"/>
  <c r="A1546" i="5" s="1"/>
  <c r="A1547" i="5" s="1"/>
  <c r="A1548" i="5" s="1"/>
  <c r="A1549" i="5" s="1"/>
  <c r="A1550" i="5" s="1"/>
  <c r="A1551" i="5" s="1"/>
  <c r="A1552" i="5" s="1"/>
  <c r="A1553" i="5" s="1"/>
  <c r="A1554" i="5" s="1"/>
  <c r="A1555" i="5" s="1"/>
  <c r="A1556" i="5" s="1"/>
  <c r="A1557" i="5" s="1"/>
  <c r="A1558" i="5" s="1"/>
  <c r="A1559" i="5" s="1"/>
  <c r="A1560" i="5" s="1"/>
  <c r="A1561" i="5" s="1"/>
  <c r="A1562" i="5" s="1"/>
  <c r="A1563" i="5" s="1"/>
  <c r="A1564" i="5" s="1"/>
  <c r="A1565" i="5" s="1"/>
  <c r="A1566" i="5" s="1"/>
  <c r="A1567" i="5" s="1"/>
  <c r="A1568" i="5" s="1"/>
  <c r="A1569" i="5" s="1"/>
  <c r="A1570" i="5" s="1"/>
  <c r="A1571" i="5" s="1"/>
  <c r="A1572" i="5" s="1"/>
  <c r="A1573" i="5" s="1"/>
  <c r="A1574" i="5" s="1"/>
  <c r="A1575" i="5" s="1"/>
  <c r="A1576" i="5" s="1"/>
  <c r="A1577" i="5" s="1"/>
  <c r="A1578" i="5" s="1"/>
  <c r="A1579" i="5" s="1"/>
  <c r="A1580" i="5" s="1"/>
  <c r="A1581" i="5" s="1"/>
  <c r="A1582" i="5" s="1"/>
  <c r="A1583" i="5" s="1"/>
  <c r="A1584" i="5" s="1"/>
  <c r="A1585" i="5" s="1"/>
  <c r="A1586" i="5" s="1"/>
  <c r="A1587" i="5" s="1"/>
  <c r="A1588" i="5" s="1"/>
  <c r="A1589" i="5" s="1"/>
  <c r="A1590" i="5" s="1"/>
  <c r="A1591" i="5" s="1"/>
  <c r="A1592" i="5" s="1"/>
  <c r="A1593" i="5" s="1"/>
  <c r="A1594" i="5" s="1"/>
  <c r="A1595" i="5" s="1"/>
  <c r="A1596" i="5" s="1"/>
  <c r="A1597" i="5" s="1"/>
  <c r="A1598" i="5" s="1"/>
  <c r="A1599" i="5" s="1"/>
  <c r="A1600" i="5" s="1"/>
  <c r="A1601" i="5" s="1"/>
  <c r="A1602" i="5" s="1"/>
  <c r="A1603" i="5" s="1"/>
  <c r="A1604" i="5" s="1"/>
  <c r="A1605" i="5" s="1"/>
  <c r="A1606" i="5" s="1"/>
  <c r="A1607" i="5" s="1"/>
  <c r="A1608" i="5" s="1"/>
  <c r="A1609" i="5" s="1"/>
  <c r="A1610" i="5" s="1"/>
  <c r="A1611" i="5" s="1"/>
  <c r="A1612" i="5" s="1"/>
  <c r="A1613" i="5" s="1"/>
  <c r="A1614" i="5" s="1"/>
  <c r="A1615" i="5" s="1"/>
  <c r="A1616" i="5" s="1"/>
  <c r="A1617" i="5" s="1"/>
  <c r="A1618" i="5" s="1"/>
  <c r="A1619" i="5" s="1"/>
  <c r="A1620" i="5" s="1"/>
  <c r="A1621" i="5" s="1"/>
  <c r="A1622" i="5" s="1"/>
  <c r="A1623" i="5" s="1"/>
  <c r="A1624" i="5" s="1"/>
  <c r="A1625" i="5" s="1"/>
  <c r="A1626" i="5" s="1"/>
  <c r="A1627" i="5" s="1"/>
  <c r="A1628" i="5" s="1"/>
  <c r="A1629" i="5" s="1"/>
  <c r="A1630" i="5" s="1"/>
  <c r="A1631" i="5" s="1"/>
  <c r="A1632" i="5" s="1"/>
  <c r="A1633" i="5" s="1"/>
  <c r="A1634" i="5" s="1"/>
  <c r="A1635" i="5" s="1"/>
  <c r="A1636" i="5" s="1"/>
  <c r="A1637" i="5" s="1"/>
  <c r="A1638" i="5" s="1"/>
  <c r="A1639" i="5" s="1"/>
  <c r="A1640" i="5" s="1"/>
  <c r="A1641" i="5" s="1"/>
  <c r="A1642" i="5" s="1"/>
  <c r="A1643" i="5" s="1"/>
  <c r="A1644" i="5" s="1"/>
  <c r="A1645" i="5" s="1"/>
  <c r="A1646" i="5" s="1"/>
  <c r="A1647" i="5" s="1"/>
  <c r="A1648" i="5" s="1"/>
  <c r="A1649" i="5" s="1"/>
  <c r="A1650" i="5" s="1"/>
  <c r="A1651" i="5" s="1"/>
  <c r="A1652" i="5" s="1"/>
  <c r="A1653" i="5" s="1"/>
  <c r="A1654" i="5" s="1"/>
  <c r="A1655" i="5" s="1"/>
  <c r="A1656" i="5" s="1"/>
  <c r="A1657" i="5" s="1"/>
  <c r="A1658" i="5" s="1"/>
  <c r="A1659" i="5" s="1"/>
  <c r="A1660" i="5" s="1"/>
  <c r="A1661" i="5" s="1"/>
  <c r="A1662" i="5" s="1"/>
  <c r="A1663" i="5" s="1"/>
  <c r="A1664" i="5" s="1"/>
  <c r="A1665" i="5" s="1"/>
  <c r="A1666" i="5" s="1"/>
  <c r="A1667" i="5" s="1"/>
  <c r="A1668" i="5" s="1"/>
  <c r="A1669" i="5" s="1"/>
  <c r="A1670" i="5" s="1"/>
  <c r="A1671" i="5" s="1"/>
  <c r="A1672" i="5" s="1"/>
  <c r="A1673" i="5" s="1"/>
  <c r="A1674" i="5" s="1"/>
  <c r="A1675" i="5" s="1"/>
  <c r="A1676" i="5" s="1"/>
  <c r="A1677" i="5" s="1"/>
  <c r="A1678" i="5" s="1"/>
  <c r="A1679" i="5" s="1"/>
  <c r="A1680" i="5" s="1"/>
  <c r="A1681" i="5" s="1"/>
  <c r="A1682" i="5" s="1"/>
  <c r="A1683" i="5" s="1"/>
  <c r="A1684" i="5" s="1"/>
  <c r="A1685" i="5" s="1"/>
  <c r="A1686" i="5" s="1"/>
  <c r="A1687" i="5" s="1"/>
  <c r="A1688" i="5" s="1"/>
  <c r="A1689" i="5" s="1"/>
  <c r="A1690" i="5" s="1"/>
  <c r="A1691" i="5" s="1"/>
  <c r="A1692" i="5" s="1"/>
  <c r="A1693" i="5" s="1"/>
  <c r="A1694" i="5" s="1"/>
  <c r="A1695" i="5" s="1"/>
  <c r="A1696" i="5" s="1"/>
  <c r="A1697" i="5" s="1"/>
  <c r="A1698" i="5" s="1"/>
  <c r="A1699" i="5" s="1"/>
  <c r="A1700" i="5" s="1"/>
  <c r="A1701" i="5" s="1"/>
  <c r="A1702" i="5" s="1"/>
  <c r="A1703" i="5" s="1"/>
  <c r="A1704" i="5" s="1"/>
  <c r="A1705" i="5" s="1"/>
  <c r="A1706" i="5" s="1"/>
  <c r="A1707" i="5" s="1"/>
  <c r="A1708" i="5" s="1"/>
  <c r="A1709" i="5" s="1"/>
  <c r="A1710" i="5" s="1"/>
  <c r="A1711" i="5" s="1"/>
  <c r="A1712" i="5" s="1"/>
  <c r="A1713" i="5" s="1"/>
  <c r="A1714" i="5" s="1"/>
  <c r="A1715" i="5" s="1"/>
  <c r="A1716" i="5" s="1"/>
  <c r="A1717" i="5" s="1"/>
  <c r="A1718" i="5" s="1"/>
  <c r="A1719" i="5" s="1"/>
  <c r="A1720" i="5" s="1"/>
  <c r="A1721" i="5" s="1"/>
  <c r="A1722" i="5" s="1"/>
  <c r="A1723" i="5" s="1"/>
  <c r="A1724" i="5" s="1"/>
  <c r="A1725" i="5" s="1"/>
  <c r="A1726" i="5" s="1"/>
  <c r="A1727" i="5" s="1"/>
  <c r="A1728" i="5" s="1"/>
  <c r="A1729" i="5" s="1"/>
  <c r="A1730" i="5" s="1"/>
  <c r="A1731" i="5" s="1"/>
  <c r="A1732" i="5" s="1"/>
  <c r="A1733" i="5" s="1"/>
  <c r="A1734" i="5" s="1"/>
  <c r="A1735" i="5" s="1"/>
  <c r="A1736" i="5" s="1"/>
  <c r="A1737" i="5" s="1"/>
  <c r="A1738" i="5" s="1"/>
  <c r="A1739" i="5" s="1"/>
  <c r="A1740" i="5" s="1"/>
  <c r="A1741" i="5" s="1"/>
  <c r="A1742" i="5" s="1"/>
  <c r="A1743" i="5" s="1"/>
  <c r="A1744" i="5" s="1"/>
  <c r="A1745" i="5" s="1"/>
  <c r="A1746" i="5" s="1"/>
  <c r="A1747" i="5" s="1"/>
  <c r="A1748" i="5" s="1"/>
  <c r="A1749" i="5" s="1"/>
  <c r="A1750" i="5" s="1"/>
  <c r="A1751" i="5" s="1"/>
  <c r="A1752" i="5" s="1"/>
  <c r="A1753" i="5" s="1"/>
  <c r="A1754" i="5" s="1"/>
  <c r="A1755" i="5" s="1"/>
  <c r="A1756" i="5" s="1"/>
  <c r="A1757" i="5" s="1"/>
  <c r="A1758" i="5" s="1"/>
  <c r="A1759" i="5" s="1"/>
  <c r="A1760" i="5" s="1"/>
  <c r="A1761" i="5" s="1"/>
  <c r="A1762" i="5" s="1"/>
  <c r="A1763" i="5" s="1"/>
  <c r="A1764" i="5" s="1"/>
  <c r="A1765" i="5" s="1"/>
  <c r="A1766" i="5" s="1"/>
  <c r="A1767" i="5" s="1"/>
  <c r="A1768" i="5" s="1"/>
  <c r="A1769" i="5" s="1"/>
  <c r="A1770" i="5" s="1"/>
  <c r="A1771" i="5" s="1"/>
  <c r="A1772" i="5" s="1"/>
  <c r="A1773" i="5" s="1"/>
  <c r="A1774" i="5" s="1"/>
  <c r="A1775" i="5" s="1"/>
  <c r="A1776" i="5" s="1"/>
  <c r="A1777" i="5" s="1"/>
  <c r="A1778" i="5" s="1"/>
  <c r="A1779" i="5" s="1"/>
  <c r="A1780" i="5" s="1"/>
  <c r="A1781" i="5" s="1"/>
  <c r="A1782" i="5" s="1"/>
  <c r="A1783" i="5" s="1"/>
  <c r="A1784" i="5" s="1"/>
  <c r="A1785" i="5" s="1"/>
  <c r="A1786" i="5" s="1"/>
  <c r="A1787" i="5" s="1"/>
  <c r="A1788" i="5" s="1"/>
  <c r="A1789" i="5" s="1"/>
  <c r="A1790" i="5" s="1"/>
  <c r="A1791" i="5" s="1"/>
  <c r="A1792" i="5" s="1"/>
  <c r="A1793" i="5" s="1"/>
  <c r="A1794" i="5" s="1"/>
  <c r="A1795" i="5" s="1"/>
  <c r="A1796" i="5" s="1"/>
  <c r="A1797" i="5" s="1"/>
  <c r="A1798" i="5" s="1"/>
  <c r="A1799" i="5" s="1"/>
  <c r="A1800" i="5" s="1"/>
  <c r="A1801" i="5" s="1"/>
  <c r="A1802" i="5" s="1"/>
  <c r="A1803" i="5" s="1"/>
  <c r="A1804" i="5" s="1"/>
  <c r="A1805" i="5" s="1"/>
  <c r="A1806" i="5" s="1"/>
  <c r="A1807" i="5" s="1"/>
  <c r="A1808" i="5" s="1"/>
  <c r="A1809" i="5" s="1"/>
  <c r="A1810" i="5" s="1"/>
  <c r="A1811" i="5" s="1"/>
  <c r="A1812" i="5" s="1"/>
  <c r="A1813" i="5" s="1"/>
  <c r="A1814" i="5" s="1"/>
  <c r="A1815" i="5" s="1"/>
  <c r="A1816" i="5" s="1"/>
  <c r="A1817" i="5" s="1"/>
  <c r="A1818" i="5" s="1"/>
  <c r="A1819" i="5" s="1"/>
  <c r="A1820" i="5" s="1"/>
  <c r="A1821" i="5" s="1"/>
  <c r="A1822" i="5" s="1"/>
  <c r="A1823" i="5" s="1"/>
  <c r="A1824" i="5" s="1"/>
  <c r="A1825" i="5" s="1"/>
  <c r="A1826" i="5" s="1"/>
  <c r="A1827" i="5" s="1"/>
  <c r="A1828" i="5" s="1"/>
  <c r="A1829" i="5" s="1"/>
  <c r="A1830" i="5" s="1"/>
  <c r="A1831" i="5" s="1"/>
  <c r="A1832" i="5" s="1"/>
  <c r="A1833" i="5" s="1"/>
  <c r="A1834" i="5" s="1"/>
  <c r="A1835" i="5" s="1"/>
  <c r="A1836" i="5" s="1"/>
  <c r="A1837" i="5" s="1"/>
  <c r="A1838" i="5" s="1"/>
  <c r="A1839" i="5" s="1"/>
  <c r="A1840" i="5" s="1"/>
  <c r="A1841" i="5" s="1"/>
  <c r="A1842" i="5" s="1"/>
  <c r="A1843" i="5" s="1"/>
  <c r="A1844" i="5" s="1"/>
  <c r="A1845" i="5" s="1"/>
  <c r="A1846" i="5" s="1"/>
  <c r="A1847" i="5" s="1"/>
  <c r="A1848" i="5" s="1"/>
  <c r="A1849" i="5" s="1"/>
  <c r="A1850" i="5" s="1"/>
  <c r="A1851" i="5" s="1"/>
  <c r="A1852" i="5" s="1"/>
  <c r="A1853" i="5" s="1"/>
  <c r="A1854" i="5" s="1"/>
  <c r="A1855" i="5" s="1"/>
  <c r="A1856" i="5" s="1"/>
  <c r="A1857" i="5" s="1"/>
  <c r="A1858" i="5" s="1"/>
  <c r="A1859" i="5" s="1"/>
  <c r="A1860" i="5" s="1"/>
  <c r="A1861" i="5" s="1"/>
  <c r="A1862" i="5" s="1"/>
  <c r="A1863" i="5" s="1"/>
  <c r="A1864" i="5" s="1"/>
  <c r="A1865" i="5" s="1"/>
  <c r="A1866" i="5" s="1"/>
  <c r="A1867" i="5" s="1"/>
  <c r="A1868" i="5" s="1"/>
  <c r="A1869" i="5" s="1"/>
  <c r="A1870" i="5" s="1"/>
  <c r="A1871" i="5" s="1"/>
  <c r="A1872" i="5" s="1"/>
  <c r="A1873" i="5" s="1"/>
  <c r="A1874" i="5" s="1"/>
  <c r="A1875" i="5" s="1"/>
  <c r="A1876" i="5" s="1"/>
  <c r="A1877" i="5" s="1"/>
  <c r="A1878" i="5" s="1"/>
  <c r="A1879" i="5" s="1"/>
  <c r="V55" i="3"/>
  <c r="U55" i="3"/>
  <c r="T55" i="3"/>
  <c r="V54" i="3"/>
  <c r="U54" i="3"/>
  <c r="T54" i="3"/>
  <c r="V53" i="3"/>
  <c r="U53" i="3"/>
  <c r="T53" i="3"/>
  <c r="V52" i="3"/>
  <c r="U52" i="3"/>
  <c r="T52" i="3"/>
  <c r="V51" i="3"/>
  <c r="U51" i="3"/>
  <c r="T51" i="3"/>
  <c r="V50" i="3"/>
  <c r="U50" i="3"/>
  <c r="T50" i="3"/>
  <c r="V49" i="3"/>
  <c r="U49" i="3"/>
  <c r="T49" i="3"/>
  <c r="V48" i="3"/>
  <c r="U48" i="3"/>
  <c r="T48" i="3"/>
  <c r="V47" i="3"/>
  <c r="U47" i="3"/>
  <c r="T47" i="3"/>
  <c r="V46" i="3"/>
  <c r="U46" i="3"/>
  <c r="T46" i="3"/>
  <c r="V45" i="3"/>
  <c r="U45" i="3"/>
  <c r="T45" i="3"/>
  <c r="V44" i="3"/>
  <c r="U44" i="3"/>
  <c r="T44" i="3"/>
  <c r="V43" i="3"/>
  <c r="U43" i="3"/>
  <c r="T43" i="3"/>
  <c r="V42" i="3"/>
  <c r="U42" i="3"/>
  <c r="T42" i="3"/>
  <c r="V41" i="3"/>
  <c r="U41" i="3"/>
  <c r="T41" i="3"/>
  <c r="V40" i="3"/>
  <c r="U40" i="3"/>
  <c r="T40" i="3"/>
  <c r="V39" i="3"/>
  <c r="U39" i="3"/>
  <c r="T39" i="3"/>
  <c r="V38" i="3"/>
  <c r="U38" i="3"/>
  <c r="T38" i="3"/>
  <c r="U1099" i="5"/>
  <c r="U1495" i="5"/>
  <c r="U1685" i="5"/>
  <c r="U1112" i="5"/>
  <c r="U1132" i="5"/>
  <c r="U1124" i="5"/>
  <c r="U1133" i="5"/>
  <c r="U1637" i="5"/>
  <c r="U1631" i="5"/>
  <c r="U1596" i="5"/>
  <c r="U1614" i="5"/>
  <c r="U1713" i="5"/>
  <c r="U1692" i="5"/>
  <c r="U1719" i="5"/>
  <c r="U1781" i="5"/>
  <c r="U1782" i="5"/>
  <c r="U1777" i="5"/>
  <c r="U1741" i="5"/>
  <c r="U1347" i="5"/>
  <c r="U950" i="5"/>
  <c r="U948" i="5"/>
  <c r="U921" i="5"/>
  <c r="U908" i="5"/>
  <c r="U936" i="5"/>
  <c r="U930" i="5"/>
  <c r="U356" i="5"/>
  <c r="U367" i="5"/>
  <c r="K550" i="5" a="1"/>
  <c r="K550" i="5" s="1"/>
  <c r="U787" i="5"/>
  <c r="U757" i="5"/>
  <c r="U665" i="5"/>
  <c r="U694" i="5"/>
  <c r="Z32" i="5"/>
  <c r="A11" i="5"/>
  <c r="U402" i="5"/>
  <c r="U1804" i="5"/>
  <c r="U1800" i="5"/>
  <c r="U1805" i="5"/>
  <c r="U981" i="5"/>
  <c r="U886" i="5"/>
  <c r="U1860" i="5" l="1"/>
  <c r="K1849" i="5" a="1"/>
  <c r="K1849" i="5" s="1"/>
  <c r="U1850" i="5"/>
  <c r="U1019" i="5"/>
  <c r="K167" i="5" a="1"/>
  <c r="K167" i="5" s="1"/>
  <c r="U284" i="5"/>
  <c r="U283" i="5"/>
  <c r="U318" i="5"/>
  <c r="K259" i="5" a="1"/>
  <c r="K259" i="5" s="1"/>
  <c r="U264" i="5"/>
  <c r="U1322" i="5"/>
  <c r="U206" i="5"/>
  <c r="U1450" i="5"/>
  <c r="K54" i="5" a="1"/>
  <c r="K54" i="5" s="1"/>
  <c r="U1182" i="5"/>
  <c r="U465" i="5"/>
  <c r="F9" i="5"/>
  <c r="U819" i="5"/>
  <c r="K853" i="5" a="1"/>
  <c r="K853" i="5" s="1"/>
  <c r="K831" i="5" a="1"/>
  <c r="K831" i="5" s="1"/>
  <c r="K1542" i="5" a="1"/>
  <c r="K1542" i="5" s="1"/>
  <c r="U1546" i="5"/>
  <c r="K1547" i="5" a="1"/>
  <c r="K1547" i="5" s="1"/>
  <c r="K957" i="5" a="1"/>
  <c r="K957" i="5" s="1"/>
  <c r="L957" i="5"/>
  <c r="M957" i="5" s="1" a="1"/>
  <c r="M957" i="5" s="1"/>
  <c r="U957" i="5"/>
  <c r="K958" i="5" a="1"/>
  <c r="K958" i="5" s="1"/>
  <c r="L958" i="5"/>
  <c r="M958" i="5" s="1" a="1"/>
  <c r="M958" i="5" s="1"/>
  <c r="U958" i="5"/>
  <c r="K959" i="5" a="1"/>
  <c r="K959" i="5" s="1"/>
  <c r="L959" i="5"/>
  <c r="M959" i="5" s="1" a="1"/>
  <c r="M959" i="5" s="1"/>
  <c r="U959" i="5"/>
  <c r="K960" i="5" a="1"/>
  <c r="K960" i="5" s="1"/>
  <c r="L960" i="5"/>
  <c r="M960" i="5" s="1" a="1"/>
  <c r="M960" i="5" s="1"/>
  <c r="U960" i="5"/>
  <c r="K961" i="5" a="1"/>
  <c r="K961" i="5" s="1"/>
  <c r="L961" i="5"/>
  <c r="M961" i="5" s="1" a="1"/>
  <c r="M961" i="5" s="1"/>
  <c r="U961" i="5"/>
  <c r="K962" i="5" a="1"/>
  <c r="K962" i="5" s="1"/>
  <c r="L962" i="5"/>
  <c r="M962" i="5" s="1" a="1"/>
  <c r="M962" i="5" s="1"/>
  <c r="U962" i="5"/>
  <c r="K963" i="5" a="1"/>
  <c r="K963" i="5" s="1"/>
  <c r="L963" i="5"/>
  <c r="M963" i="5" s="1" a="1"/>
  <c r="M963" i="5" s="1"/>
  <c r="U963" i="5"/>
  <c r="K964" i="5" a="1"/>
  <c r="K964" i="5" s="1"/>
  <c r="L964" i="5"/>
  <c r="M964" i="5" s="1" a="1"/>
  <c r="M964" i="5" s="1"/>
  <c r="U964" i="5"/>
  <c r="K965" i="5" a="1"/>
  <c r="K965" i="5" s="1"/>
  <c r="L965" i="5"/>
  <c r="M965" i="5" s="1" a="1"/>
  <c r="M965" i="5" s="1"/>
  <c r="U965" i="5"/>
  <c r="K966" i="5" a="1"/>
  <c r="K966" i="5" s="1"/>
  <c r="L966" i="5"/>
  <c r="M966" i="5" s="1" a="1"/>
  <c r="M966" i="5" s="1"/>
  <c r="U966" i="5"/>
  <c r="K967" i="5" a="1"/>
  <c r="K967" i="5" s="1"/>
  <c r="L967" i="5"/>
  <c r="M967" i="5" s="1" a="1"/>
  <c r="M967" i="5" s="1"/>
  <c r="U967" i="5"/>
  <c r="K968" i="5" a="1"/>
  <c r="K968" i="5" s="1"/>
  <c r="L968" i="5"/>
  <c r="M968" i="5" s="1" a="1"/>
  <c r="M968" i="5" s="1"/>
  <c r="U968" i="5"/>
  <c r="K969" i="5" a="1"/>
  <c r="K969" i="5" s="1"/>
  <c r="L969" i="5"/>
  <c r="M969" i="5" s="1" a="1"/>
  <c r="M969" i="5" s="1"/>
  <c r="U969" i="5"/>
  <c r="K970" i="5" a="1"/>
  <c r="K970" i="5" s="1"/>
  <c r="L970" i="5"/>
  <c r="M970" i="5" s="1" a="1"/>
  <c r="M970" i="5" s="1"/>
  <c r="U970" i="5"/>
  <c r="K971" i="5" a="1"/>
  <c r="K971" i="5" s="1"/>
  <c r="L971" i="5"/>
  <c r="M971" i="5" s="1" a="1"/>
  <c r="M971" i="5" s="1"/>
  <c r="U971" i="5"/>
  <c r="K972" i="5" a="1"/>
  <c r="K972" i="5" s="1"/>
  <c r="L972" i="5"/>
  <c r="M972" i="5" s="1" a="1"/>
  <c r="M972" i="5" s="1"/>
  <c r="U972" i="5"/>
  <c r="K973" i="5" a="1"/>
  <c r="K973" i="5" s="1"/>
  <c r="L973" i="5"/>
  <c r="M973" i="5" s="1" a="1"/>
  <c r="M973" i="5" s="1"/>
  <c r="U973" i="5"/>
  <c r="K974" i="5" a="1"/>
  <c r="K974" i="5" s="1"/>
  <c r="L974" i="5"/>
  <c r="M974" i="5" s="1" a="1"/>
  <c r="M974" i="5" s="1"/>
  <c r="U974" i="5"/>
  <c r="K975" i="5" a="1"/>
  <c r="K975" i="5" s="1"/>
  <c r="L975" i="5"/>
  <c r="M975" i="5" s="1" a="1"/>
  <c r="M975" i="5" s="1"/>
  <c r="U975" i="5"/>
  <c r="K976" i="5" a="1"/>
  <c r="K976" i="5" s="1"/>
  <c r="L976" i="5"/>
  <c r="M976" i="5" s="1" a="1"/>
  <c r="M976" i="5" s="1"/>
  <c r="U976" i="5"/>
  <c r="K977" i="5" a="1"/>
  <c r="K977" i="5" s="1"/>
  <c r="L977" i="5"/>
  <c r="M977" i="5" s="1" a="1"/>
  <c r="M977" i="5" s="1"/>
  <c r="U977" i="5"/>
  <c r="K978" i="5" a="1"/>
  <c r="K978" i="5" s="1"/>
  <c r="L978" i="5"/>
  <c r="M978" i="5" s="1" a="1"/>
  <c r="M978" i="5" s="1"/>
  <c r="U978" i="5"/>
  <c r="K979" i="5" a="1"/>
  <c r="K979" i="5" s="1"/>
  <c r="L979" i="5"/>
  <c r="M979" i="5" s="1" a="1"/>
  <c r="M979" i="5" s="1"/>
  <c r="U979" i="5"/>
  <c r="K980" i="5" a="1"/>
  <c r="K980" i="5" s="1"/>
  <c r="L980" i="5"/>
  <c r="M980" i="5" s="1" a="1"/>
  <c r="M980" i="5" s="1"/>
  <c r="U980" i="5"/>
  <c r="K981" i="5" a="1"/>
  <c r="K981" i="5" s="1"/>
  <c r="L981" i="5"/>
  <c r="M981" i="5" s="1" a="1"/>
  <c r="M981" i="5" s="1"/>
  <c r="K982" i="5" a="1"/>
  <c r="K982" i="5" s="1"/>
  <c r="L982" i="5"/>
  <c r="M982" i="5" s="1" a="1"/>
  <c r="M982" i="5" s="1"/>
  <c r="U982" i="5"/>
  <c r="K983" i="5" a="1"/>
  <c r="K983" i="5" s="1"/>
  <c r="L983" i="5"/>
  <c r="M983" i="5" s="1" a="1"/>
  <c r="M983" i="5" s="1"/>
  <c r="U983" i="5"/>
  <c r="K984" i="5" a="1"/>
  <c r="K984" i="5" s="1"/>
  <c r="L984" i="5"/>
  <c r="M984" i="5" s="1" a="1"/>
  <c r="M984" i="5" s="1"/>
  <c r="U984" i="5"/>
  <c r="K985" i="5" a="1"/>
  <c r="K985" i="5" s="1"/>
  <c r="L985" i="5"/>
  <c r="M985" i="5" s="1" a="1"/>
  <c r="M985" i="5" s="1"/>
  <c r="U985" i="5"/>
  <c r="K986" i="5" a="1"/>
  <c r="K986" i="5" s="1"/>
  <c r="L986" i="5"/>
  <c r="M986" i="5" s="1" a="1"/>
  <c r="M986" i="5" s="1"/>
  <c r="U986" i="5"/>
  <c r="K987" i="5" a="1"/>
  <c r="K987" i="5" s="1"/>
  <c r="L987" i="5"/>
  <c r="M987" i="5" s="1" a="1"/>
  <c r="M987" i="5" s="1"/>
  <c r="U987" i="5"/>
  <c r="K988" i="5" a="1"/>
  <c r="K988" i="5" s="1"/>
  <c r="L988" i="5"/>
  <c r="M988" i="5" s="1" a="1"/>
  <c r="M988" i="5" s="1"/>
  <c r="U988" i="5"/>
  <c r="K989" i="5" a="1"/>
  <c r="K989" i="5" s="1"/>
  <c r="L989" i="5"/>
  <c r="M989" i="5" s="1" a="1"/>
  <c r="M989" i="5" s="1"/>
  <c r="U989" i="5"/>
  <c r="K990" i="5" a="1"/>
  <c r="K990" i="5" s="1"/>
  <c r="L990" i="5"/>
  <c r="M990" i="5" s="1" a="1"/>
  <c r="M990" i="5" s="1"/>
  <c r="U990" i="5"/>
  <c r="K991" i="5" a="1"/>
  <c r="K991" i="5" s="1"/>
  <c r="L991" i="5"/>
  <c r="M991" i="5" s="1" a="1"/>
  <c r="M991" i="5" s="1"/>
  <c r="U991" i="5"/>
  <c r="K992" i="5" a="1"/>
  <c r="K992" i="5" s="1"/>
  <c r="L992" i="5"/>
  <c r="M992" i="5" s="1" a="1"/>
  <c r="M992" i="5" s="1"/>
  <c r="U992" i="5"/>
  <c r="K993" i="5" a="1"/>
  <c r="K993" i="5" s="1"/>
  <c r="L993" i="5"/>
  <c r="M993" i="5" s="1" a="1"/>
  <c r="M993" i="5" s="1"/>
  <c r="U993" i="5"/>
  <c r="K994" i="5" a="1"/>
  <c r="K994" i="5" s="1"/>
  <c r="L994" i="5"/>
  <c r="M994" i="5" s="1" a="1"/>
  <c r="M994" i="5" s="1"/>
  <c r="U994" i="5"/>
  <c r="K995" i="5" a="1"/>
  <c r="K995" i="5" s="1"/>
  <c r="L995" i="5"/>
  <c r="M995" i="5" s="1" a="1"/>
  <c r="M995" i="5" s="1"/>
  <c r="U995" i="5"/>
  <c r="K996" i="5" a="1"/>
  <c r="K996" i="5" s="1"/>
  <c r="L996" i="5"/>
  <c r="M996" i="5" s="1" a="1"/>
  <c r="M996" i="5" s="1"/>
  <c r="U996" i="5"/>
  <c r="K997" i="5" a="1"/>
  <c r="K997" i="5" s="1"/>
  <c r="L997" i="5"/>
  <c r="M997" i="5" s="1" a="1"/>
  <c r="M997" i="5" s="1"/>
  <c r="U997" i="5"/>
  <c r="K998" i="5" a="1"/>
  <c r="K998" i="5" s="1"/>
  <c r="L998" i="5"/>
  <c r="M998" i="5" s="1" a="1"/>
  <c r="M998" i="5" s="1"/>
  <c r="U998" i="5"/>
  <c r="K999" i="5" a="1"/>
  <c r="K999" i="5" s="1"/>
  <c r="L999" i="5"/>
  <c r="M999" i="5" s="1" a="1"/>
  <c r="M999" i="5" s="1"/>
  <c r="U999" i="5"/>
  <c r="K1000" i="5" a="1"/>
  <c r="K1000" i="5" s="1"/>
  <c r="L1000" i="5"/>
  <c r="M1000" i="5" s="1" a="1"/>
  <c r="M1000" i="5" s="1"/>
  <c r="U1000" i="5"/>
  <c r="K1001" i="5" a="1"/>
  <c r="K1001" i="5" s="1"/>
  <c r="L1001" i="5"/>
  <c r="M1001" i="5" s="1" a="1"/>
  <c r="M1001" i="5" s="1"/>
  <c r="U1001" i="5"/>
  <c r="K1002" i="5" a="1"/>
  <c r="K1002" i="5" s="1"/>
  <c r="L1002" i="5"/>
  <c r="M1002" i="5" s="1" a="1"/>
  <c r="M1002" i="5" s="1"/>
  <c r="U1002" i="5"/>
  <c r="K1003" i="5" a="1"/>
  <c r="K1003" i="5" s="1"/>
  <c r="L1003" i="5"/>
  <c r="M1003" i="5" s="1" a="1"/>
  <c r="M1003" i="5" s="1"/>
  <c r="U1003" i="5"/>
  <c r="K1004" i="5" a="1"/>
  <c r="K1004" i="5" s="1"/>
  <c r="L1004" i="5"/>
  <c r="M1004" i="5" s="1" a="1"/>
  <c r="M1004" i="5" s="1"/>
  <c r="U1004" i="5"/>
  <c r="K1005" i="5" a="1"/>
  <c r="K1005" i="5" s="1"/>
  <c r="L1005" i="5"/>
  <c r="M1005" i="5" s="1" a="1"/>
  <c r="M1005" i="5" s="1"/>
  <c r="U1005" i="5"/>
  <c r="K1006" i="5" a="1"/>
  <c r="K1006" i="5" s="1"/>
  <c r="L1006" i="5"/>
  <c r="M1006" i="5" s="1" a="1"/>
  <c r="M1006" i="5" s="1"/>
  <c r="U1006" i="5"/>
  <c r="K1007" i="5" a="1"/>
  <c r="K1007" i="5" s="1"/>
  <c r="L1007" i="5"/>
  <c r="M1007" i="5" s="1" a="1"/>
  <c r="M1007" i="5" s="1"/>
  <c r="U1007" i="5"/>
  <c r="K1008" i="5" a="1"/>
  <c r="K1008" i="5" s="1"/>
  <c r="L1008" i="5"/>
  <c r="M1008" i="5" s="1" a="1"/>
  <c r="M1008" i="5" s="1"/>
  <c r="U1008" i="5"/>
  <c r="K1009" i="5" a="1"/>
  <c r="K1009" i="5" s="1"/>
  <c r="L1009" i="5"/>
  <c r="M1009" i="5" s="1" a="1"/>
  <c r="M1009" i="5" s="1"/>
  <c r="U1009" i="5"/>
  <c r="K1010" i="5" a="1"/>
  <c r="K1010" i="5" s="1"/>
  <c r="L1010" i="5"/>
  <c r="M1010" i="5" s="1" a="1"/>
  <c r="M1010" i="5" s="1"/>
  <c r="U1010" i="5"/>
  <c r="K1011" i="5" a="1"/>
  <c r="K1011" i="5" s="1"/>
  <c r="L1011" i="5"/>
  <c r="M1011" i="5" s="1" a="1"/>
  <c r="M1011" i="5" s="1"/>
  <c r="U1011" i="5"/>
  <c r="K1012" i="5" a="1"/>
  <c r="K1012" i="5" s="1"/>
  <c r="L1012" i="5"/>
  <c r="M1012" i="5" s="1" a="1"/>
  <c r="M1012" i="5" s="1"/>
  <c r="U1012" i="5"/>
  <c r="K1013" i="5" a="1"/>
  <c r="K1013" i="5" s="1"/>
  <c r="L1013" i="5"/>
  <c r="M1013" i="5" s="1" a="1"/>
  <c r="M1013" i="5" s="1"/>
  <c r="U1013" i="5"/>
  <c r="K1014" i="5" a="1"/>
  <c r="K1014" i="5" s="1"/>
  <c r="L1014" i="5"/>
  <c r="M1014" i="5" s="1" a="1"/>
  <c r="M1014" i="5" s="1"/>
  <c r="U1014" i="5"/>
  <c r="K1015" i="5" a="1"/>
  <c r="K1015" i="5" s="1"/>
  <c r="L1015" i="5"/>
  <c r="M1015" i="5" s="1" a="1"/>
  <c r="M1015" i="5" s="1"/>
  <c r="U1015" i="5"/>
  <c r="K1016" i="5" a="1"/>
  <c r="K1016" i="5" s="1"/>
  <c r="L1016" i="5"/>
  <c r="M1016" i="5" s="1" a="1"/>
  <c r="M1016" i="5" s="1"/>
  <c r="U1016" i="5"/>
  <c r="K1017" i="5" a="1"/>
  <c r="K1017" i="5" s="1"/>
  <c r="L1017" i="5"/>
  <c r="M1017" i="5" s="1" a="1"/>
  <c r="M1017" i="5" s="1"/>
  <c r="U1017" i="5"/>
  <c r="K1018" i="5" a="1"/>
  <c r="K1018" i="5" s="1"/>
  <c r="L1018" i="5"/>
  <c r="M1018" i="5" s="1" a="1"/>
  <c r="M1018" i="5" s="1"/>
  <c r="U1018" i="5"/>
  <c r="K1019" i="5" a="1"/>
  <c r="K1019" i="5" s="1"/>
  <c r="L1019" i="5"/>
  <c r="M1019" i="5" s="1" a="1"/>
  <c r="M1019" i="5" s="1"/>
  <c r="K1020" i="5" a="1"/>
  <c r="K1020" i="5" s="1"/>
  <c r="L1020" i="5"/>
  <c r="M1020" i="5" s="1" a="1"/>
  <c r="M1020" i="5" s="1"/>
  <c r="U1020" i="5"/>
  <c r="K1021" i="5" a="1"/>
  <c r="K1021" i="5" s="1"/>
  <c r="L1021" i="5"/>
  <c r="M1021" i="5" s="1" a="1"/>
  <c r="M1021" i="5" s="1"/>
  <c r="U1021" i="5"/>
  <c r="K1022" i="5" a="1"/>
  <c r="K1022" i="5" s="1"/>
  <c r="L1022" i="5"/>
  <c r="M1022" i="5" s="1" a="1"/>
  <c r="M1022" i="5" s="1"/>
  <c r="U1022" i="5"/>
  <c r="K1023" i="5" a="1"/>
  <c r="K1023" i="5" s="1"/>
  <c r="L1023" i="5"/>
  <c r="M1023" i="5" s="1" a="1"/>
  <c r="M1023" i="5" s="1"/>
  <c r="U1023" i="5"/>
  <c r="K1024" i="5" a="1"/>
  <c r="K1024" i="5" s="1"/>
  <c r="L1024" i="5"/>
  <c r="M1024" i="5" s="1" a="1"/>
  <c r="M1024" i="5" s="1"/>
  <c r="U1024" i="5"/>
  <c r="K1025" i="5" a="1"/>
  <c r="K1025" i="5" s="1"/>
  <c r="L1025" i="5"/>
  <c r="M1025" i="5" s="1" a="1"/>
  <c r="M1025" i="5" s="1"/>
  <c r="U1025" i="5"/>
  <c r="K1026" i="5" a="1"/>
  <c r="K1026" i="5" s="1"/>
  <c r="L1026" i="5"/>
  <c r="M1026" i="5" s="1" a="1"/>
  <c r="M1026" i="5" s="1"/>
  <c r="U1026" i="5"/>
  <c r="K1027" i="5" a="1"/>
  <c r="K1027" i="5" s="1"/>
  <c r="L1027" i="5"/>
  <c r="M1027" i="5" s="1" a="1"/>
  <c r="M1027" i="5" s="1"/>
  <c r="U1027" i="5"/>
  <c r="K1028" i="5" a="1"/>
  <c r="K1028" i="5" s="1"/>
  <c r="L1028" i="5"/>
  <c r="M1028" i="5" s="1" a="1"/>
  <c r="M1028" i="5" s="1"/>
  <c r="U1028" i="5"/>
  <c r="K1029" i="5" a="1"/>
  <c r="K1029" i="5" s="1"/>
  <c r="L1029" i="5"/>
  <c r="M1029" i="5" s="1" a="1"/>
  <c r="M1029" i="5" s="1"/>
  <c r="U1029" i="5"/>
  <c r="K1030" i="5" a="1"/>
  <c r="K1030" i="5" s="1"/>
  <c r="L1030" i="5"/>
  <c r="M1030" i="5" s="1" a="1"/>
  <c r="M1030" i="5" s="1"/>
  <c r="U1030" i="5"/>
  <c r="K1031" i="5" a="1"/>
  <c r="K1031" i="5" s="1"/>
  <c r="L1031" i="5"/>
  <c r="M1031" i="5" s="1" a="1"/>
  <c r="M1031" i="5" s="1"/>
  <c r="U1031" i="5"/>
  <c r="K1032" i="5" a="1"/>
  <c r="K1032" i="5" s="1"/>
  <c r="L1032" i="5"/>
  <c r="M1032" i="5" s="1" a="1"/>
  <c r="M1032" i="5" s="1"/>
  <c r="U1032" i="5"/>
  <c r="K1033" i="5" a="1"/>
  <c r="K1033" i="5" s="1"/>
  <c r="L1033" i="5"/>
  <c r="M1033" i="5" s="1" a="1"/>
  <c r="M1033" i="5" s="1"/>
  <c r="U1033" i="5"/>
  <c r="K1034" i="5" a="1"/>
  <c r="K1034" i="5" s="1"/>
  <c r="L1034" i="5"/>
  <c r="M1034" i="5" s="1" a="1"/>
  <c r="M1034" i="5" s="1"/>
  <c r="U1034" i="5"/>
  <c r="K1035" i="5" a="1"/>
  <c r="K1035" i="5" s="1"/>
  <c r="L1035" i="5"/>
  <c r="M1035" i="5" s="1" a="1"/>
  <c r="M1035" i="5" s="1"/>
  <c r="U1035" i="5"/>
  <c r="K1036" i="5" a="1"/>
  <c r="K1036" i="5" s="1"/>
  <c r="L1036" i="5"/>
  <c r="M1036" i="5" s="1" a="1"/>
  <c r="M1036" i="5" s="1"/>
  <c r="U1036" i="5"/>
  <c r="K1037" i="5" a="1"/>
  <c r="K1037" i="5" s="1"/>
  <c r="L1037" i="5"/>
  <c r="M1037" i="5" s="1" a="1"/>
  <c r="M1037" i="5" s="1"/>
  <c r="U1037" i="5"/>
  <c r="K1038" i="5" a="1"/>
  <c r="K1038" i="5" s="1"/>
  <c r="L1038" i="5"/>
  <c r="M1038" i="5" s="1" a="1"/>
  <c r="M1038" i="5" s="1"/>
  <c r="U1038" i="5"/>
  <c r="K1039" i="5" a="1"/>
  <c r="K1039" i="5" s="1"/>
  <c r="L1039" i="5"/>
  <c r="M1039" i="5" s="1" a="1"/>
  <c r="M1039" i="5" s="1"/>
  <c r="U1039" i="5"/>
  <c r="K1040" i="5" a="1"/>
  <c r="K1040" i="5" s="1"/>
  <c r="L1040" i="5"/>
  <c r="M1040" i="5" s="1" a="1"/>
  <c r="M1040" i="5" s="1"/>
  <c r="U1040" i="5"/>
  <c r="K1041" i="5" a="1"/>
  <c r="K1041" i="5" s="1"/>
  <c r="L1041" i="5"/>
  <c r="M1041" i="5" s="1" a="1"/>
  <c r="M1041" i="5" s="1"/>
  <c r="U1041" i="5"/>
  <c r="K1042" i="5" a="1"/>
  <c r="K1042" i="5" s="1"/>
  <c r="L1042" i="5"/>
  <c r="M1042" i="5" s="1" a="1"/>
  <c r="M1042" i="5" s="1"/>
  <c r="U1042" i="5"/>
  <c r="K1043" i="5" a="1"/>
  <c r="K1043" i="5" s="1"/>
  <c r="L1043" i="5"/>
  <c r="M1043" i="5" s="1" a="1"/>
  <c r="M1043" i="5" s="1"/>
  <c r="U1043" i="5"/>
  <c r="K1044" i="5" a="1"/>
  <c r="K1044" i="5" s="1"/>
  <c r="L1044" i="5"/>
  <c r="M1044" i="5" s="1" a="1"/>
  <c r="M1044" i="5" s="1"/>
  <c r="U1044" i="5"/>
  <c r="K1045" i="5" a="1"/>
  <c r="K1045" i="5" s="1"/>
  <c r="L1045" i="5"/>
  <c r="M1045" i="5" s="1" a="1"/>
  <c r="M1045" i="5" s="1"/>
  <c r="U1045" i="5"/>
  <c r="K1046" i="5" a="1"/>
  <c r="K1046" i="5" s="1"/>
  <c r="L1046" i="5"/>
  <c r="M1046" i="5" s="1" a="1"/>
  <c r="M1046" i="5" s="1"/>
  <c r="U1046" i="5"/>
  <c r="K1047" i="5" a="1"/>
  <c r="K1047" i="5" s="1"/>
  <c r="L1047" i="5"/>
  <c r="M1047" i="5" s="1" a="1"/>
  <c r="M1047" i="5" s="1"/>
  <c r="U1047" i="5"/>
  <c r="K1048" i="5" a="1"/>
  <c r="K1048" i="5" s="1"/>
  <c r="L1048" i="5"/>
  <c r="M1048" i="5" s="1" a="1"/>
  <c r="M1048" i="5" s="1"/>
  <c r="U1048" i="5"/>
  <c r="K1049" i="5" a="1"/>
  <c r="K1049" i="5" s="1"/>
  <c r="L1049" i="5"/>
  <c r="M1049" i="5" s="1" a="1"/>
  <c r="M1049" i="5" s="1"/>
  <c r="U1049" i="5"/>
  <c r="K1050" i="5" a="1"/>
  <c r="K1050" i="5" s="1"/>
  <c r="L1050" i="5"/>
  <c r="M1050" i="5" s="1" a="1"/>
  <c r="M1050" i="5" s="1"/>
  <c r="U1050" i="5"/>
  <c r="K1051" i="5" a="1"/>
  <c r="K1051" i="5" s="1"/>
  <c r="L1051" i="5"/>
  <c r="M1051" i="5" s="1" a="1"/>
  <c r="M1051" i="5" s="1"/>
  <c r="U1051" i="5"/>
  <c r="K1052" i="5" a="1"/>
  <c r="K1052" i="5" s="1"/>
  <c r="L1052" i="5"/>
  <c r="M1052" i="5" s="1" a="1"/>
  <c r="M1052" i="5" s="1"/>
  <c r="U1052" i="5"/>
  <c r="K1053" i="5" a="1"/>
  <c r="K1053" i="5" s="1"/>
  <c r="L1053" i="5"/>
  <c r="M1053" i="5" s="1" a="1"/>
  <c r="M1053" i="5" s="1"/>
  <c r="U1053" i="5"/>
  <c r="K1054" i="5" a="1"/>
  <c r="K1054" i="5" s="1"/>
  <c r="L1054" i="5"/>
  <c r="M1054" i="5" s="1" a="1"/>
  <c r="M1054" i="5" s="1"/>
  <c r="U1054" i="5"/>
  <c r="K1055" i="5" a="1"/>
  <c r="K1055" i="5" s="1"/>
  <c r="L1055" i="5"/>
  <c r="M1055" i="5" s="1" a="1"/>
  <c r="M1055" i="5" s="1"/>
  <c r="U1055" i="5"/>
  <c r="K1056" i="5" a="1"/>
  <c r="K1056" i="5" s="1"/>
  <c r="L1056" i="5"/>
  <c r="M1056" i="5" s="1" a="1"/>
  <c r="M1056" i="5" s="1"/>
  <c r="U1056" i="5"/>
  <c r="K1057" i="5" a="1"/>
  <c r="K1057" i="5" s="1"/>
  <c r="L1057" i="5"/>
  <c r="M1057" i="5" s="1" a="1"/>
  <c r="M1057" i="5" s="1"/>
  <c r="U1057" i="5"/>
  <c r="K1058" i="5" a="1"/>
  <c r="K1058" i="5" s="1"/>
  <c r="L1058" i="5"/>
  <c r="M1058" i="5" s="1" a="1"/>
  <c r="M1058" i="5" s="1"/>
  <c r="U1058" i="5"/>
  <c r="K1059" i="5" a="1"/>
  <c r="K1059" i="5" s="1"/>
  <c r="L1059" i="5"/>
  <c r="M1059" i="5" s="1" a="1"/>
  <c r="M1059" i="5" s="1"/>
  <c r="U1059" i="5"/>
  <c r="K1060" i="5" a="1"/>
  <c r="K1060" i="5" s="1"/>
  <c r="L1060" i="5"/>
  <c r="M1060" i="5" s="1" a="1"/>
  <c r="M1060" i="5" s="1"/>
  <c r="U1060" i="5"/>
  <c r="K1061" i="5" a="1"/>
  <c r="K1061" i="5" s="1"/>
  <c r="L1061" i="5"/>
  <c r="M1061" i="5" s="1" a="1"/>
  <c r="M1061" i="5" s="1"/>
  <c r="U1061" i="5"/>
  <c r="K1062" i="5" a="1"/>
  <c r="K1062" i="5" s="1"/>
  <c r="L1062" i="5"/>
  <c r="M1062" i="5" s="1" a="1"/>
  <c r="M1062" i="5" s="1"/>
  <c r="U1062" i="5"/>
  <c r="K1063" i="5" a="1"/>
  <c r="K1063" i="5" s="1"/>
  <c r="L1063" i="5"/>
  <c r="M1063" i="5" s="1" a="1"/>
  <c r="M1063" i="5" s="1"/>
  <c r="U1063" i="5"/>
  <c r="K1064" i="5" a="1"/>
  <c r="K1064" i="5" s="1"/>
  <c r="L1064" i="5"/>
  <c r="M1064" i="5" s="1" a="1"/>
  <c r="M1064" i="5" s="1"/>
  <c r="U1064" i="5"/>
  <c r="K1065" i="5" a="1"/>
  <c r="K1065" i="5" s="1"/>
  <c r="L1065" i="5"/>
  <c r="M1065" i="5" s="1" a="1"/>
  <c r="M1065" i="5" s="1"/>
  <c r="U1065" i="5"/>
  <c r="K1066" i="5" a="1"/>
  <c r="K1066" i="5" s="1"/>
  <c r="L1066" i="5"/>
  <c r="M1066" i="5" s="1" a="1"/>
  <c r="M1066" i="5" s="1"/>
  <c r="U1066" i="5"/>
  <c r="K1067" i="5" a="1"/>
  <c r="K1067" i="5" s="1"/>
  <c r="L1067" i="5"/>
  <c r="M1067" i="5" s="1" a="1"/>
  <c r="M1067" i="5" s="1"/>
  <c r="U1067" i="5"/>
  <c r="K1068" i="5" a="1"/>
  <c r="K1068" i="5" s="1"/>
  <c r="L1068" i="5"/>
  <c r="M1068" i="5" s="1" a="1"/>
  <c r="M1068" i="5" s="1"/>
  <c r="U1068" i="5"/>
  <c r="K1069" i="5" a="1"/>
  <c r="K1069" i="5" s="1"/>
  <c r="L1069" i="5"/>
  <c r="M1069" i="5" s="1" a="1"/>
  <c r="M1069" i="5" s="1"/>
  <c r="U1069" i="5"/>
  <c r="K1070" i="5" a="1"/>
  <c r="K1070" i="5" s="1"/>
  <c r="L1070" i="5"/>
  <c r="M1070" i="5" s="1" a="1"/>
  <c r="M1070" i="5" s="1"/>
  <c r="U1070" i="5"/>
  <c r="K1071" i="5" a="1"/>
  <c r="K1071" i="5" s="1"/>
  <c r="L1071" i="5"/>
  <c r="M1071" i="5" s="1" a="1"/>
  <c r="M1071" i="5" s="1"/>
  <c r="U1071" i="5"/>
  <c r="K1072" i="5" a="1"/>
  <c r="K1072" i="5" s="1"/>
  <c r="L1072" i="5"/>
  <c r="M1072" i="5" s="1" a="1"/>
  <c r="M1072" i="5" s="1"/>
  <c r="U1072" i="5"/>
  <c r="K1073" i="5" a="1"/>
  <c r="K1073" i="5" s="1"/>
  <c r="L1073" i="5"/>
  <c r="M1073" i="5" s="1" a="1"/>
  <c r="M1073" i="5" s="1"/>
  <c r="U1073" i="5"/>
  <c r="K1074" i="5" a="1"/>
  <c r="K1074" i="5" s="1"/>
  <c r="L1074" i="5"/>
  <c r="M1074" i="5" s="1" a="1"/>
  <c r="M1074" i="5" s="1"/>
  <c r="U1074" i="5"/>
  <c r="K1075" i="5" a="1"/>
  <c r="K1075" i="5" s="1"/>
  <c r="L1075" i="5"/>
  <c r="M1075" i="5" s="1" a="1"/>
  <c r="M1075" i="5" s="1"/>
  <c r="U1075" i="5"/>
  <c r="K1076" i="5" a="1"/>
  <c r="K1076" i="5" s="1"/>
  <c r="L1076" i="5"/>
  <c r="M1076" i="5" s="1" a="1"/>
  <c r="M1076" i="5" s="1"/>
  <c r="U1076" i="5"/>
  <c r="K1077" i="5" a="1"/>
  <c r="K1077" i="5" s="1"/>
  <c r="L1077" i="5"/>
  <c r="M1077" i="5" s="1" a="1"/>
  <c r="M1077" i="5" s="1"/>
  <c r="U1077" i="5"/>
  <c r="K1078" i="5" a="1"/>
  <c r="K1078" i="5" s="1"/>
  <c r="L1078" i="5"/>
  <c r="M1078" i="5" s="1" a="1"/>
  <c r="M1078" i="5" s="1"/>
  <c r="U1078" i="5"/>
  <c r="K1079" i="5" a="1"/>
  <c r="K1079" i="5" s="1"/>
  <c r="L1079" i="5"/>
  <c r="M1079" i="5" s="1" a="1"/>
  <c r="M1079" i="5" s="1"/>
  <c r="U1079" i="5"/>
  <c r="K1080" i="5" a="1"/>
  <c r="K1080" i="5" s="1"/>
  <c r="L1080" i="5"/>
  <c r="M1080" i="5" s="1" a="1"/>
  <c r="M1080" i="5" s="1"/>
  <c r="U1080" i="5"/>
  <c r="K1081" i="5" a="1"/>
  <c r="K1081" i="5" s="1"/>
  <c r="L1081" i="5"/>
  <c r="M1081" i="5" s="1" a="1"/>
  <c r="M1081" i="5" s="1"/>
  <c r="U1081" i="5"/>
  <c r="K1082" i="5" a="1"/>
  <c r="K1082" i="5" s="1"/>
  <c r="L1082" i="5"/>
  <c r="M1082" i="5" s="1" a="1"/>
  <c r="M1082" i="5" s="1"/>
  <c r="U1082" i="5"/>
  <c r="K1083" i="5" a="1"/>
  <c r="K1083" i="5" s="1"/>
  <c r="L1083" i="5"/>
  <c r="M1083" i="5" s="1" a="1"/>
  <c r="M1083" i="5" s="1"/>
  <c r="U1083" i="5"/>
  <c r="K1084" i="5" a="1"/>
  <c r="K1084" i="5" s="1"/>
  <c r="L1084" i="5"/>
  <c r="M1084" i="5" s="1" a="1"/>
  <c r="M1084" i="5" s="1"/>
  <c r="U1084" i="5"/>
  <c r="K1085" i="5" a="1"/>
  <c r="K1085" i="5" s="1"/>
  <c r="L1085" i="5"/>
  <c r="M1085" i="5" s="1" a="1"/>
  <c r="M1085" i="5" s="1"/>
  <c r="U1085" i="5"/>
  <c r="K1086" i="5" a="1"/>
  <c r="K1086" i="5" s="1"/>
  <c r="L1086" i="5"/>
  <c r="M1086" i="5" s="1" a="1"/>
  <c r="M1086" i="5" s="1"/>
  <c r="U1086" i="5"/>
  <c r="K1087" i="5" a="1"/>
  <c r="K1087" i="5" s="1"/>
  <c r="L1087" i="5"/>
  <c r="M1087" i="5" s="1" a="1"/>
  <c r="M1087" i="5" s="1"/>
  <c r="U1087" i="5"/>
  <c r="K1088" i="5" a="1"/>
  <c r="K1088" i="5" s="1"/>
  <c r="L1088" i="5"/>
  <c r="M1088" i="5" s="1" a="1"/>
  <c r="M1088" i="5" s="1"/>
  <c r="U1088" i="5"/>
  <c r="K1089" i="5" a="1"/>
  <c r="K1089" i="5" s="1"/>
  <c r="L1089" i="5"/>
  <c r="M1089" i="5" s="1" a="1"/>
  <c r="M1089" i="5" s="1"/>
  <c r="U1089" i="5"/>
  <c r="K1090" i="5" a="1"/>
  <c r="K1090" i="5" s="1"/>
  <c r="L1090" i="5"/>
  <c r="M1090" i="5" s="1" a="1"/>
  <c r="M1090" i="5" s="1"/>
  <c r="U1090" i="5"/>
  <c r="K1091" i="5" a="1"/>
  <c r="K1091" i="5" s="1"/>
  <c r="L1091" i="5"/>
  <c r="M1091" i="5" s="1" a="1"/>
  <c r="M1091" i="5" s="1"/>
  <c r="U1091" i="5"/>
  <c r="K1092" i="5" a="1"/>
  <c r="K1092" i="5" s="1"/>
  <c r="L1092" i="5"/>
  <c r="M1092" i="5" s="1" a="1"/>
  <c r="M1092" i="5" s="1"/>
  <c r="U1092" i="5"/>
  <c r="K1093" i="5" a="1"/>
  <c r="K1093" i="5" s="1"/>
  <c r="L1093" i="5"/>
  <c r="M1093" i="5" s="1" a="1"/>
  <c r="M1093" i="5" s="1"/>
  <c r="U1093" i="5"/>
  <c r="K1094" i="5" a="1"/>
  <c r="K1094" i="5" s="1"/>
  <c r="L1094" i="5"/>
  <c r="M1094" i="5" s="1" a="1"/>
  <c r="M1094" i="5" s="1"/>
  <c r="U1094" i="5"/>
  <c r="K1095" i="5" a="1"/>
  <c r="K1095" i="5" s="1"/>
  <c r="L1095" i="5"/>
  <c r="M1095" i="5" s="1" a="1"/>
  <c r="M1095" i="5" s="1"/>
  <c r="U1095" i="5"/>
  <c r="K1096" i="5" a="1"/>
  <c r="K1096" i="5" s="1"/>
  <c r="L1096" i="5"/>
  <c r="M1096" i="5" s="1" a="1"/>
  <c r="M1096" i="5" s="1"/>
  <c r="U1096" i="5"/>
  <c r="K1097" i="5" a="1"/>
  <c r="K1097" i="5" s="1"/>
  <c r="L1097" i="5"/>
  <c r="M1097" i="5" s="1" a="1"/>
  <c r="M1097" i="5" s="1"/>
  <c r="U1097" i="5"/>
  <c r="K1098" i="5" a="1"/>
  <c r="K1098" i="5" s="1"/>
  <c r="L1098" i="5"/>
  <c r="M1098" i="5" s="1" a="1"/>
  <c r="M1098" i="5" s="1"/>
  <c r="U1098" i="5"/>
  <c r="K1099" i="5" a="1"/>
  <c r="K1099" i="5" s="1"/>
  <c r="L1099" i="5"/>
  <c r="M1099" i="5" s="1" a="1"/>
  <c r="M1099" i="5" s="1"/>
  <c r="K1100" i="5" a="1"/>
  <c r="K1100" i="5" s="1"/>
  <c r="L1100" i="5"/>
  <c r="M1100" i="5" s="1" a="1"/>
  <c r="M1100" i="5" s="1"/>
  <c r="U1100" i="5"/>
  <c r="K1101" i="5" a="1"/>
  <c r="K1101" i="5" s="1"/>
  <c r="L1101" i="5"/>
  <c r="M1101" i="5" s="1" a="1"/>
  <c r="M1101" i="5" s="1"/>
  <c r="U1101" i="5"/>
  <c r="K1102" i="5" a="1"/>
  <c r="K1102" i="5" s="1"/>
  <c r="L1102" i="5"/>
  <c r="M1102" i="5" s="1" a="1"/>
  <c r="M1102" i="5" s="1"/>
  <c r="U1102" i="5"/>
  <c r="K1103" i="5" a="1"/>
  <c r="K1103" i="5" s="1"/>
  <c r="L1103" i="5"/>
  <c r="M1103" i="5" s="1" a="1"/>
  <c r="M1103" i="5" s="1"/>
  <c r="U1103" i="5"/>
  <c r="K1104" i="5" a="1"/>
  <c r="K1104" i="5" s="1"/>
  <c r="L1104" i="5"/>
  <c r="M1104" i="5" s="1" a="1"/>
  <c r="M1104" i="5" s="1"/>
  <c r="U1104" i="5"/>
  <c r="K1105" i="5" a="1"/>
  <c r="K1105" i="5" s="1"/>
  <c r="L1105" i="5"/>
  <c r="M1105" i="5" s="1" a="1"/>
  <c r="M1105" i="5" s="1"/>
  <c r="U1105" i="5"/>
  <c r="K1106" i="5" a="1"/>
  <c r="K1106" i="5" s="1"/>
  <c r="L1106" i="5"/>
  <c r="M1106" i="5" s="1" a="1"/>
  <c r="M1106" i="5" s="1"/>
  <c r="U1106" i="5"/>
  <c r="K1107" i="5" a="1"/>
  <c r="K1107" i="5" s="1"/>
  <c r="L1107" i="5"/>
  <c r="M1107" i="5" s="1" a="1"/>
  <c r="M1107" i="5" s="1"/>
  <c r="U1107" i="5"/>
  <c r="K1108" i="5" a="1"/>
  <c r="K1108" i="5" s="1"/>
  <c r="L1108" i="5"/>
  <c r="M1108" i="5" s="1" a="1"/>
  <c r="M1108" i="5" s="1"/>
  <c r="U1108" i="5"/>
  <c r="K1109" i="5" a="1"/>
  <c r="K1109" i="5" s="1"/>
  <c r="L1109" i="5"/>
  <c r="M1109" i="5" s="1" a="1"/>
  <c r="M1109" i="5" s="1"/>
  <c r="U1109" i="5"/>
  <c r="K1110" i="5" a="1"/>
  <c r="K1110" i="5" s="1"/>
  <c r="L1110" i="5"/>
  <c r="M1110" i="5" s="1" a="1"/>
  <c r="M1110" i="5" s="1"/>
  <c r="U1110" i="5"/>
  <c r="K1111" i="5" a="1"/>
  <c r="K1111" i="5" s="1"/>
  <c r="L1111" i="5"/>
  <c r="M1111" i="5" s="1" a="1"/>
  <c r="M1111" i="5" s="1"/>
  <c r="U1111" i="5"/>
  <c r="K1112" i="5" a="1"/>
  <c r="K1112" i="5" s="1"/>
  <c r="L1112" i="5"/>
  <c r="M1112" i="5" s="1" a="1"/>
  <c r="M1112" i="5" s="1"/>
  <c r="K1113" i="5" a="1"/>
  <c r="K1113" i="5" s="1"/>
  <c r="L1113" i="5"/>
  <c r="M1113" i="5" s="1" a="1"/>
  <c r="M1113" i="5" s="1"/>
  <c r="U1113" i="5"/>
  <c r="K1114" i="5" a="1"/>
  <c r="K1114" i="5" s="1"/>
  <c r="L1114" i="5"/>
  <c r="M1114" i="5" s="1" a="1"/>
  <c r="M1114" i="5" s="1"/>
  <c r="U1114" i="5"/>
  <c r="K1115" i="5" a="1"/>
  <c r="K1115" i="5" s="1"/>
  <c r="L1115" i="5"/>
  <c r="M1115" i="5" s="1" a="1"/>
  <c r="M1115" i="5" s="1"/>
  <c r="U1115" i="5"/>
  <c r="K1116" i="5" a="1"/>
  <c r="K1116" i="5" s="1"/>
  <c r="L1116" i="5"/>
  <c r="M1116" i="5" s="1" a="1"/>
  <c r="M1116" i="5" s="1"/>
  <c r="U1116" i="5"/>
  <c r="K1117" i="5" a="1"/>
  <c r="K1117" i="5" s="1"/>
  <c r="L1117" i="5"/>
  <c r="M1117" i="5" s="1" a="1"/>
  <c r="M1117" i="5" s="1"/>
  <c r="U1117" i="5"/>
  <c r="K1118" i="5" a="1"/>
  <c r="K1118" i="5" s="1"/>
  <c r="L1118" i="5"/>
  <c r="M1118" i="5" s="1" a="1"/>
  <c r="M1118" i="5" s="1"/>
  <c r="U1118" i="5"/>
  <c r="K1119" i="5" a="1"/>
  <c r="K1119" i="5" s="1"/>
  <c r="L1119" i="5"/>
  <c r="M1119" i="5" s="1" a="1"/>
  <c r="M1119" i="5" s="1"/>
  <c r="U1119" i="5"/>
  <c r="K1120" i="5" a="1"/>
  <c r="K1120" i="5" s="1"/>
  <c r="L1120" i="5"/>
  <c r="M1120" i="5" s="1" a="1"/>
  <c r="M1120" i="5" s="1"/>
  <c r="U1120" i="5"/>
  <c r="K1121" i="5" a="1"/>
  <c r="K1121" i="5" s="1"/>
  <c r="L1121" i="5"/>
  <c r="M1121" i="5" s="1" a="1"/>
  <c r="M1121" i="5" s="1"/>
  <c r="U1121" i="5"/>
  <c r="K1122" i="5" a="1"/>
  <c r="K1122" i="5" s="1"/>
  <c r="L1122" i="5"/>
  <c r="M1122" i="5" s="1" a="1"/>
  <c r="M1122" i="5" s="1"/>
  <c r="U1122" i="5"/>
  <c r="K1123" i="5" a="1"/>
  <c r="K1123" i="5" s="1"/>
  <c r="L1123" i="5"/>
  <c r="M1123" i="5" s="1" a="1"/>
  <c r="M1123" i="5" s="1"/>
  <c r="U1123" i="5"/>
  <c r="K1124" i="5" a="1"/>
  <c r="K1124" i="5" s="1"/>
  <c r="L1124" i="5"/>
  <c r="M1124" i="5" s="1" a="1"/>
  <c r="M1124" i="5" s="1"/>
  <c r="K1125" i="5" a="1"/>
  <c r="K1125" i="5" s="1"/>
  <c r="L1125" i="5"/>
  <c r="M1125" i="5" s="1" a="1"/>
  <c r="M1125" i="5" s="1"/>
  <c r="U1125" i="5"/>
  <c r="K1126" i="5" a="1"/>
  <c r="K1126" i="5" s="1"/>
  <c r="L1126" i="5"/>
  <c r="M1126" i="5" s="1" a="1"/>
  <c r="M1126" i="5" s="1"/>
  <c r="U1126" i="5"/>
  <c r="K1127" i="5" a="1"/>
  <c r="K1127" i="5" s="1"/>
  <c r="L1127" i="5"/>
  <c r="M1127" i="5" s="1" a="1"/>
  <c r="M1127" i="5" s="1"/>
  <c r="U1127" i="5"/>
  <c r="K1128" i="5" a="1"/>
  <c r="K1128" i="5" s="1"/>
  <c r="L1128" i="5"/>
  <c r="M1128" i="5" s="1" a="1"/>
  <c r="M1128" i="5" s="1"/>
  <c r="U1128" i="5"/>
  <c r="K1129" i="5" a="1"/>
  <c r="K1129" i="5" s="1"/>
  <c r="L1129" i="5"/>
  <c r="M1129" i="5" s="1" a="1"/>
  <c r="M1129" i="5" s="1"/>
  <c r="U1129" i="5"/>
  <c r="K1130" i="5" a="1"/>
  <c r="K1130" i="5" s="1"/>
  <c r="L1130" i="5"/>
  <c r="M1130" i="5" s="1" a="1"/>
  <c r="M1130" i="5" s="1"/>
  <c r="U1130" i="5"/>
  <c r="K1131" i="5" a="1"/>
  <c r="K1131" i="5" s="1"/>
  <c r="L1131" i="5"/>
  <c r="M1131" i="5" s="1" a="1"/>
  <c r="M1131" i="5" s="1"/>
  <c r="U1131" i="5"/>
  <c r="K1132" i="5" a="1"/>
  <c r="K1132" i="5" s="1"/>
  <c r="L1132" i="5"/>
  <c r="M1132" i="5" s="1" a="1"/>
  <c r="M1132" i="5" s="1"/>
  <c r="K1133" i="5" a="1"/>
  <c r="K1133" i="5" s="1"/>
  <c r="L1133" i="5"/>
  <c r="M1133" i="5" s="1" a="1"/>
  <c r="M1133" i="5" s="1"/>
  <c r="K1134" i="5" a="1"/>
  <c r="K1134" i="5" s="1"/>
  <c r="L1134" i="5"/>
  <c r="M1134" i="5" s="1" a="1"/>
  <c r="M1134" i="5" s="1"/>
  <c r="U1134" i="5"/>
  <c r="K1135" i="5" a="1"/>
  <c r="K1135" i="5" s="1"/>
  <c r="L1135" i="5"/>
  <c r="M1135" i="5" s="1" a="1"/>
  <c r="M1135" i="5" s="1"/>
  <c r="U1135" i="5"/>
  <c r="K1136" i="5" a="1"/>
  <c r="K1136" i="5" s="1"/>
  <c r="L1136" i="5"/>
  <c r="M1136" i="5" s="1" a="1"/>
  <c r="M1136" i="5" s="1"/>
  <c r="U1136" i="5"/>
  <c r="K1137" i="5" a="1"/>
  <c r="K1137" i="5" s="1"/>
  <c r="L1137" i="5"/>
  <c r="M1137" i="5" s="1" a="1"/>
  <c r="M1137" i="5" s="1"/>
  <c r="U1137" i="5"/>
  <c r="K1138" i="5" a="1"/>
  <c r="K1138" i="5" s="1"/>
  <c r="L1138" i="5"/>
  <c r="M1138" i="5" s="1" a="1"/>
  <c r="M1138" i="5" s="1"/>
  <c r="U1138" i="5"/>
  <c r="K1139" i="5" a="1"/>
  <c r="K1139" i="5" s="1"/>
  <c r="L1139" i="5"/>
  <c r="M1139" i="5" s="1" a="1"/>
  <c r="M1139" i="5" s="1"/>
  <c r="U1139" i="5"/>
  <c r="K1140" i="5" a="1"/>
  <c r="K1140" i="5" s="1"/>
  <c r="L1140" i="5"/>
  <c r="M1140" i="5" s="1" a="1"/>
  <c r="M1140" i="5" s="1"/>
  <c r="U1140" i="5"/>
  <c r="K1141" i="5" a="1"/>
  <c r="K1141" i="5" s="1"/>
  <c r="L1141" i="5"/>
  <c r="M1141" i="5" s="1" a="1"/>
  <c r="M1141" i="5" s="1"/>
  <c r="U1141" i="5"/>
  <c r="K1142" i="5" a="1"/>
  <c r="K1142" i="5" s="1"/>
  <c r="L1142" i="5"/>
  <c r="M1142" i="5" s="1" a="1"/>
  <c r="M1142" i="5" s="1"/>
  <c r="U1142" i="5"/>
  <c r="K1143" i="5" a="1"/>
  <c r="K1143" i="5" s="1"/>
  <c r="L1143" i="5"/>
  <c r="M1143" i="5" s="1" a="1"/>
  <c r="M1143" i="5" s="1"/>
  <c r="U1143" i="5"/>
  <c r="K1144" i="5" a="1"/>
  <c r="K1144" i="5" s="1"/>
  <c r="L1144" i="5"/>
  <c r="M1144" i="5" s="1" a="1"/>
  <c r="M1144" i="5" s="1"/>
  <c r="U1144" i="5"/>
  <c r="K1145" i="5" a="1"/>
  <c r="K1145" i="5" s="1"/>
  <c r="L1145" i="5"/>
  <c r="M1145" i="5" s="1" a="1"/>
  <c r="M1145" i="5" s="1"/>
  <c r="U1145" i="5"/>
  <c r="K1146" i="5" a="1"/>
  <c r="K1146" i="5" s="1"/>
  <c r="L1146" i="5"/>
  <c r="M1146" i="5" s="1" a="1"/>
  <c r="M1146" i="5" s="1"/>
  <c r="U1146" i="5"/>
  <c r="K1147" i="5" a="1"/>
  <c r="K1147" i="5" s="1"/>
  <c r="L1147" i="5"/>
  <c r="M1147" i="5" s="1" a="1"/>
  <c r="M1147" i="5" s="1"/>
  <c r="U1147" i="5"/>
  <c r="K1148" i="5" a="1"/>
  <c r="K1148" i="5" s="1"/>
  <c r="L1148" i="5"/>
  <c r="M1148" i="5" s="1" a="1"/>
  <c r="M1148" i="5" s="1"/>
  <c r="U1148" i="5"/>
  <c r="K1149" i="5" a="1"/>
  <c r="K1149" i="5" s="1"/>
  <c r="L1149" i="5"/>
  <c r="M1149" i="5" s="1" a="1"/>
  <c r="M1149" i="5" s="1"/>
  <c r="U1149" i="5"/>
  <c r="K1150" i="5" a="1"/>
  <c r="K1150" i="5" s="1"/>
  <c r="L1150" i="5"/>
  <c r="M1150" i="5" s="1" a="1"/>
  <c r="M1150" i="5" s="1"/>
  <c r="U1150" i="5"/>
  <c r="K1151" i="5" a="1"/>
  <c r="K1151" i="5" s="1"/>
  <c r="L1151" i="5"/>
  <c r="M1151" i="5" s="1" a="1"/>
  <c r="M1151" i="5" s="1"/>
  <c r="U1151" i="5"/>
  <c r="K1152" i="5" a="1"/>
  <c r="K1152" i="5" s="1"/>
  <c r="L1152" i="5"/>
  <c r="M1152" i="5" s="1" a="1"/>
  <c r="M1152" i="5" s="1"/>
  <c r="U1152" i="5"/>
  <c r="K1153" i="5" a="1"/>
  <c r="K1153" i="5" s="1"/>
  <c r="L1153" i="5"/>
  <c r="M1153" i="5" s="1" a="1"/>
  <c r="M1153" i="5" s="1"/>
  <c r="U1153" i="5"/>
  <c r="K1154" i="5" a="1"/>
  <c r="K1154" i="5" s="1"/>
  <c r="L1154" i="5"/>
  <c r="M1154" i="5" s="1" a="1"/>
  <c r="M1154" i="5" s="1"/>
  <c r="U1154" i="5"/>
  <c r="K1155" i="5" a="1"/>
  <c r="K1155" i="5" s="1"/>
  <c r="L1155" i="5"/>
  <c r="M1155" i="5" s="1" a="1"/>
  <c r="M1155" i="5" s="1"/>
  <c r="U1155" i="5"/>
  <c r="K1156" i="5" a="1"/>
  <c r="K1156" i="5" s="1"/>
  <c r="L1156" i="5"/>
  <c r="M1156" i="5" s="1" a="1"/>
  <c r="M1156" i="5" s="1"/>
  <c r="U1156" i="5"/>
  <c r="K1157" i="5" a="1"/>
  <c r="K1157" i="5" s="1"/>
  <c r="L1157" i="5"/>
  <c r="M1157" i="5" s="1" a="1"/>
  <c r="M1157" i="5" s="1"/>
  <c r="U1157" i="5"/>
  <c r="K1158" i="5" a="1"/>
  <c r="K1158" i="5" s="1"/>
  <c r="L1158" i="5"/>
  <c r="M1158" i="5" s="1" a="1"/>
  <c r="M1158" i="5" s="1"/>
  <c r="U1158" i="5"/>
  <c r="K1159" i="5" a="1"/>
  <c r="K1159" i="5" s="1"/>
  <c r="L1159" i="5"/>
  <c r="M1159" i="5" s="1" a="1"/>
  <c r="M1159" i="5" s="1"/>
  <c r="U1159" i="5"/>
  <c r="K1160" i="5" a="1"/>
  <c r="K1160" i="5" s="1"/>
  <c r="L1160" i="5"/>
  <c r="M1160" i="5" s="1" a="1"/>
  <c r="M1160" i="5" s="1"/>
  <c r="U1160" i="5"/>
  <c r="K1161" i="5" a="1"/>
  <c r="K1161" i="5" s="1"/>
  <c r="L1161" i="5"/>
  <c r="M1161" i="5" s="1" a="1"/>
  <c r="M1161" i="5" s="1"/>
  <c r="U1161" i="5"/>
  <c r="K1162" i="5" a="1"/>
  <c r="K1162" i="5" s="1"/>
  <c r="L1162" i="5"/>
  <c r="M1162" i="5" s="1" a="1"/>
  <c r="M1162" i="5" s="1"/>
  <c r="U1162" i="5"/>
  <c r="K1163" i="5" a="1"/>
  <c r="K1163" i="5" s="1"/>
  <c r="L1163" i="5"/>
  <c r="M1163" i="5" s="1" a="1"/>
  <c r="M1163" i="5" s="1"/>
  <c r="U1163" i="5"/>
  <c r="K1164" i="5" a="1"/>
  <c r="K1164" i="5" s="1"/>
  <c r="L1164" i="5"/>
  <c r="M1164" i="5" s="1" a="1"/>
  <c r="M1164" i="5" s="1"/>
  <c r="U1164" i="5"/>
  <c r="K1165" i="5" a="1"/>
  <c r="K1165" i="5" s="1"/>
  <c r="L1165" i="5"/>
  <c r="M1165" i="5" s="1" a="1"/>
  <c r="M1165" i="5" s="1"/>
  <c r="U1165" i="5"/>
  <c r="K1166" i="5" a="1"/>
  <c r="K1166" i="5" s="1"/>
  <c r="L1166" i="5"/>
  <c r="M1166" i="5" s="1" a="1"/>
  <c r="M1166" i="5" s="1"/>
  <c r="U1166" i="5"/>
  <c r="K1167" i="5" a="1"/>
  <c r="K1167" i="5" s="1"/>
  <c r="L1167" i="5"/>
  <c r="M1167" i="5" s="1" a="1"/>
  <c r="M1167" i="5" s="1"/>
  <c r="U1167" i="5"/>
  <c r="K1168" i="5" a="1"/>
  <c r="K1168" i="5" s="1"/>
  <c r="L1168" i="5"/>
  <c r="M1168" i="5" s="1" a="1"/>
  <c r="M1168" i="5" s="1"/>
  <c r="U1168" i="5"/>
  <c r="K1169" i="5" a="1"/>
  <c r="K1169" i="5" s="1"/>
  <c r="L1169" i="5"/>
  <c r="M1169" i="5" s="1" a="1"/>
  <c r="M1169" i="5" s="1"/>
  <c r="U1169" i="5"/>
  <c r="K1170" i="5" a="1"/>
  <c r="K1170" i="5" s="1"/>
  <c r="L1170" i="5"/>
  <c r="M1170" i="5" s="1" a="1"/>
  <c r="M1170" i="5" s="1"/>
  <c r="U1170" i="5"/>
  <c r="K1171" i="5" a="1"/>
  <c r="K1171" i="5" s="1"/>
  <c r="L1171" i="5"/>
  <c r="M1171" i="5" s="1" a="1"/>
  <c r="M1171" i="5" s="1"/>
  <c r="U1171" i="5"/>
  <c r="K1172" i="5" a="1"/>
  <c r="K1172" i="5" s="1"/>
  <c r="L1172" i="5"/>
  <c r="M1172" i="5" s="1" a="1"/>
  <c r="M1172" i="5" s="1"/>
  <c r="U1172" i="5"/>
  <c r="K1173" i="5" a="1"/>
  <c r="K1173" i="5" s="1"/>
  <c r="L1173" i="5"/>
  <c r="M1173" i="5" s="1" a="1"/>
  <c r="M1173" i="5" s="1"/>
  <c r="U1173" i="5"/>
  <c r="K1174" i="5" a="1"/>
  <c r="K1174" i="5" s="1"/>
  <c r="L1174" i="5"/>
  <c r="M1174" i="5" s="1" a="1"/>
  <c r="M1174" i="5" s="1"/>
  <c r="U1174" i="5"/>
  <c r="K1175" i="5" a="1"/>
  <c r="K1175" i="5" s="1"/>
  <c r="L1175" i="5"/>
  <c r="M1175" i="5" s="1" a="1"/>
  <c r="M1175" i="5" s="1"/>
  <c r="U1175" i="5"/>
  <c r="K1176" i="5" a="1"/>
  <c r="K1176" i="5" s="1"/>
  <c r="L1176" i="5"/>
  <c r="M1176" i="5" s="1" a="1"/>
  <c r="M1176" i="5" s="1"/>
  <c r="U1176" i="5"/>
  <c r="K1177" i="5" a="1"/>
  <c r="K1177" i="5" s="1"/>
  <c r="L1177" i="5"/>
  <c r="M1177" i="5" s="1" a="1"/>
  <c r="M1177" i="5" s="1"/>
  <c r="U1177" i="5"/>
  <c r="K1178" i="5" a="1"/>
  <c r="K1178" i="5" s="1"/>
  <c r="L1178" i="5"/>
  <c r="M1178" i="5" s="1" a="1"/>
  <c r="M1178" i="5" s="1"/>
  <c r="U1178" i="5"/>
  <c r="K1179" i="5" a="1"/>
  <c r="K1179" i="5" s="1"/>
  <c r="L1179" i="5"/>
  <c r="M1179" i="5" s="1" a="1"/>
  <c r="M1179" i="5" s="1"/>
  <c r="U1179" i="5"/>
  <c r="K1180" i="5" a="1"/>
  <c r="K1180" i="5" s="1"/>
  <c r="L1180" i="5"/>
  <c r="M1180" i="5" s="1" a="1"/>
  <c r="M1180" i="5" s="1"/>
  <c r="U1180" i="5"/>
  <c r="K1181" i="5" a="1"/>
  <c r="K1181" i="5" s="1"/>
  <c r="L1181" i="5"/>
  <c r="M1181" i="5" s="1" a="1"/>
  <c r="M1181" i="5" s="1"/>
  <c r="U1181" i="5"/>
  <c r="K1182" i="5" a="1"/>
  <c r="K1182" i="5" s="1"/>
  <c r="L1182" i="5"/>
  <c r="M1182" i="5" s="1" a="1"/>
  <c r="M1182" i="5" s="1"/>
  <c r="K1183" i="5" a="1"/>
  <c r="K1183" i="5" s="1"/>
  <c r="L1183" i="5"/>
  <c r="M1183" i="5" s="1" a="1"/>
  <c r="M1183" i="5" s="1"/>
  <c r="U1183" i="5"/>
  <c r="K1184" i="5" a="1"/>
  <c r="K1184" i="5" s="1"/>
  <c r="L1184" i="5"/>
  <c r="M1184" i="5" s="1" a="1"/>
  <c r="M1184" i="5" s="1"/>
  <c r="U1184" i="5"/>
  <c r="K1185" i="5" a="1"/>
  <c r="K1185" i="5" s="1"/>
  <c r="L1185" i="5"/>
  <c r="M1185" i="5" s="1" a="1"/>
  <c r="M1185" i="5" s="1"/>
  <c r="U1185" i="5"/>
  <c r="K1186" i="5" a="1"/>
  <c r="K1186" i="5" s="1"/>
  <c r="L1186" i="5"/>
  <c r="M1186" i="5" s="1" a="1"/>
  <c r="M1186" i="5" s="1"/>
  <c r="U1186" i="5"/>
  <c r="K1187" i="5" a="1"/>
  <c r="K1187" i="5" s="1"/>
  <c r="L1187" i="5"/>
  <c r="M1187" i="5" s="1" a="1"/>
  <c r="M1187" i="5" s="1"/>
  <c r="U1187" i="5"/>
  <c r="K1188" i="5" a="1"/>
  <c r="K1188" i="5" s="1"/>
  <c r="L1188" i="5"/>
  <c r="M1188" i="5" s="1" a="1"/>
  <c r="M1188" i="5" s="1"/>
  <c r="U1188" i="5"/>
  <c r="K1189" i="5" a="1"/>
  <c r="K1189" i="5" s="1"/>
  <c r="L1189" i="5"/>
  <c r="M1189" i="5" s="1" a="1"/>
  <c r="M1189" i="5" s="1"/>
  <c r="U1189" i="5"/>
  <c r="K1190" i="5" a="1"/>
  <c r="K1190" i="5" s="1"/>
  <c r="L1190" i="5"/>
  <c r="M1190" i="5" s="1" a="1"/>
  <c r="M1190" i="5" s="1"/>
  <c r="U1190" i="5"/>
  <c r="K1191" i="5" a="1"/>
  <c r="K1191" i="5" s="1"/>
  <c r="L1191" i="5"/>
  <c r="M1191" i="5" s="1" a="1"/>
  <c r="M1191" i="5" s="1"/>
  <c r="U1191" i="5"/>
  <c r="K1192" i="5" a="1"/>
  <c r="K1192" i="5" s="1"/>
  <c r="L1192" i="5"/>
  <c r="M1192" i="5" s="1" a="1"/>
  <c r="M1192" i="5" s="1"/>
  <c r="U1192" i="5"/>
  <c r="K1193" i="5" a="1"/>
  <c r="K1193" i="5" s="1"/>
  <c r="L1193" i="5"/>
  <c r="M1193" i="5" s="1" a="1"/>
  <c r="M1193" i="5" s="1"/>
  <c r="U1193" i="5"/>
  <c r="K1194" i="5" a="1"/>
  <c r="K1194" i="5" s="1"/>
  <c r="L1194" i="5"/>
  <c r="M1194" i="5" s="1" a="1"/>
  <c r="M1194" i="5" s="1"/>
  <c r="U1194" i="5"/>
  <c r="K1195" i="5" a="1"/>
  <c r="K1195" i="5" s="1"/>
  <c r="L1195" i="5"/>
  <c r="M1195" i="5" s="1" a="1"/>
  <c r="M1195" i="5" s="1"/>
  <c r="U1195" i="5"/>
  <c r="K1196" i="5" a="1"/>
  <c r="K1196" i="5" s="1"/>
  <c r="L1196" i="5"/>
  <c r="M1196" i="5" s="1" a="1"/>
  <c r="M1196" i="5" s="1"/>
  <c r="U1196" i="5"/>
  <c r="K1197" i="5" a="1"/>
  <c r="K1197" i="5" s="1"/>
  <c r="L1197" i="5"/>
  <c r="M1197" i="5" s="1" a="1"/>
  <c r="M1197" i="5" s="1"/>
  <c r="U1197" i="5"/>
  <c r="K1198" i="5" a="1"/>
  <c r="K1198" i="5" s="1"/>
  <c r="L1198" i="5"/>
  <c r="M1198" i="5" s="1" a="1"/>
  <c r="M1198" i="5" s="1"/>
  <c r="U1198" i="5"/>
  <c r="K1199" i="5" a="1"/>
  <c r="K1199" i="5" s="1"/>
  <c r="L1199" i="5"/>
  <c r="M1199" i="5" s="1" a="1"/>
  <c r="M1199" i="5" s="1"/>
  <c r="U1199" i="5"/>
  <c r="K1200" i="5" a="1"/>
  <c r="K1200" i="5" s="1"/>
  <c r="L1200" i="5"/>
  <c r="M1200" i="5" s="1" a="1"/>
  <c r="M1200" i="5" s="1"/>
  <c r="U1200" i="5"/>
  <c r="K1201" i="5" a="1"/>
  <c r="K1201" i="5" s="1"/>
  <c r="L1201" i="5"/>
  <c r="M1201" i="5" s="1" a="1"/>
  <c r="M1201" i="5" s="1"/>
  <c r="U1201" i="5"/>
  <c r="K1202" i="5" a="1"/>
  <c r="K1202" i="5" s="1"/>
  <c r="L1202" i="5"/>
  <c r="M1202" i="5" s="1" a="1"/>
  <c r="M1202" i="5" s="1"/>
  <c r="U1202" i="5"/>
  <c r="K1203" i="5" a="1"/>
  <c r="K1203" i="5" s="1"/>
  <c r="L1203" i="5"/>
  <c r="M1203" i="5" s="1" a="1"/>
  <c r="M1203" i="5" s="1"/>
  <c r="U1203" i="5"/>
  <c r="K1204" i="5" a="1"/>
  <c r="K1204" i="5" s="1"/>
  <c r="L1204" i="5"/>
  <c r="M1204" i="5" s="1" a="1"/>
  <c r="M1204" i="5" s="1"/>
  <c r="U1204" i="5"/>
  <c r="K1205" i="5" a="1"/>
  <c r="K1205" i="5" s="1"/>
  <c r="L1205" i="5"/>
  <c r="M1205" i="5" s="1" a="1"/>
  <c r="M1205" i="5" s="1"/>
  <c r="U1205" i="5"/>
  <c r="K1206" i="5" a="1"/>
  <c r="K1206" i="5" s="1"/>
  <c r="L1206" i="5"/>
  <c r="M1206" i="5" s="1" a="1"/>
  <c r="M1206" i="5" s="1"/>
  <c r="U1206" i="5"/>
  <c r="K1207" i="5" a="1"/>
  <c r="K1207" i="5" s="1"/>
  <c r="L1207" i="5"/>
  <c r="M1207" i="5" s="1" a="1"/>
  <c r="M1207" i="5" s="1"/>
  <c r="U1207" i="5"/>
  <c r="K1208" i="5" a="1"/>
  <c r="K1208" i="5" s="1"/>
  <c r="L1208" i="5"/>
  <c r="M1208" i="5" s="1" a="1"/>
  <c r="M1208" i="5" s="1"/>
  <c r="U1208" i="5"/>
  <c r="K1209" i="5" a="1"/>
  <c r="K1209" i="5" s="1"/>
  <c r="L1209" i="5"/>
  <c r="M1209" i="5" s="1" a="1"/>
  <c r="M1209" i="5" s="1"/>
  <c r="U1209" i="5"/>
  <c r="K1210" i="5" a="1"/>
  <c r="K1210" i="5" s="1"/>
  <c r="L1210" i="5"/>
  <c r="M1210" i="5" s="1" a="1"/>
  <c r="M1210" i="5" s="1"/>
  <c r="U1210" i="5"/>
  <c r="K1211" i="5" a="1"/>
  <c r="K1211" i="5" s="1"/>
  <c r="L1211" i="5"/>
  <c r="M1211" i="5" s="1" a="1"/>
  <c r="M1211" i="5" s="1"/>
  <c r="U1211" i="5"/>
  <c r="K1212" i="5" a="1"/>
  <c r="K1212" i="5" s="1"/>
  <c r="L1212" i="5"/>
  <c r="M1212" i="5" s="1" a="1"/>
  <c r="M1212" i="5" s="1"/>
  <c r="U1212" i="5"/>
  <c r="K1213" i="5" a="1"/>
  <c r="K1213" i="5" s="1"/>
  <c r="L1213" i="5"/>
  <c r="M1213" i="5" s="1" a="1"/>
  <c r="M1213" i="5" s="1"/>
  <c r="U1213" i="5"/>
  <c r="K1214" i="5" a="1"/>
  <c r="K1214" i="5" s="1"/>
  <c r="L1214" i="5"/>
  <c r="M1214" i="5" s="1" a="1"/>
  <c r="M1214" i="5" s="1"/>
  <c r="U1214" i="5"/>
  <c r="K1215" i="5" a="1"/>
  <c r="K1215" i="5" s="1"/>
  <c r="L1215" i="5"/>
  <c r="M1215" i="5" s="1" a="1"/>
  <c r="M1215" i="5" s="1"/>
  <c r="U1215" i="5"/>
  <c r="K1216" i="5" a="1"/>
  <c r="K1216" i="5" s="1"/>
  <c r="L1216" i="5"/>
  <c r="M1216" i="5" s="1" a="1"/>
  <c r="M1216" i="5" s="1"/>
  <c r="U1216" i="5"/>
  <c r="K1217" i="5" a="1"/>
  <c r="K1217" i="5" s="1"/>
  <c r="L1217" i="5"/>
  <c r="M1217" i="5" s="1" a="1"/>
  <c r="M1217" i="5" s="1"/>
  <c r="U1217" i="5"/>
  <c r="K1218" i="5" a="1"/>
  <c r="K1218" i="5" s="1"/>
  <c r="L1218" i="5"/>
  <c r="M1218" i="5" s="1" a="1"/>
  <c r="M1218" i="5" s="1"/>
  <c r="U1218" i="5"/>
  <c r="K1219" i="5" a="1"/>
  <c r="K1219" i="5" s="1"/>
  <c r="L1219" i="5"/>
  <c r="M1219" i="5" s="1" a="1"/>
  <c r="M1219" i="5" s="1"/>
  <c r="U1219" i="5"/>
  <c r="K1220" i="5" a="1"/>
  <c r="K1220" i="5" s="1"/>
  <c r="L1220" i="5"/>
  <c r="M1220" i="5" s="1" a="1"/>
  <c r="M1220" i="5" s="1"/>
  <c r="U1220" i="5"/>
  <c r="K1221" i="5" a="1"/>
  <c r="K1221" i="5" s="1"/>
  <c r="L1221" i="5"/>
  <c r="M1221" i="5" s="1" a="1"/>
  <c r="M1221" i="5" s="1"/>
  <c r="U1221" i="5"/>
  <c r="K1222" i="5" a="1"/>
  <c r="K1222" i="5" s="1"/>
  <c r="L1222" i="5"/>
  <c r="M1222" i="5" s="1" a="1"/>
  <c r="M1222" i="5" s="1"/>
  <c r="U1222" i="5"/>
  <c r="K1223" i="5" a="1"/>
  <c r="K1223" i="5" s="1"/>
  <c r="L1223" i="5"/>
  <c r="M1223" i="5" s="1" a="1"/>
  <c r="M1223" i="5" s="1"/>
  <c r="U1223" i="5"/>
  <c r="K1224" i="5" a="1"/>
  <c r="K1224" i="5" s="1"/>
  <c r="L1224" i="5"/>
  <c r="M1224" i="5" s="1" a="1"/>
  <c r="M1224" i="5" s="1"/>
  <c r="U1224" i="5"/>
  <c r="K1225" i="5" a="1"/>
  <c r="K1225" i="5" s="1"/>
  <c r="L1225" i="5"/>
  <c r="M1225" i="5" s="1" a="1"/>
  <c r="M1225" i="5" s="1"/>
  <c r="U1225" i="5"/>
  <c r="K1226" i="5" a="1"/>
  <c r="K1226" i="5" s="1"/>
  <c r="L1226" i="5"/>
  <c r="M1226" i="5" s="1" a="1"/>
  <c r="M1226" i="5" s="1"/>
  <c r="U1226" i="5"/>
  <c r="K1227" i="5" a="1"/>
  <c r="K1227" i="5" s="1"/>
  <c r="L1227" i="5"/>
  <c r="M1227" i="5" s="1" a="1"/>
  <c r="M1227" i="5" s="1"/>
  <c r="U1227" i="5"/>
  <c r="K1228" i="5" a="1"/>
  <c r="K1228" i="5" s="1"/>
  <c r="L1228" i="5"/>
  <c r="M1228" i="5" s="1" a="1"/>
  <c r="M1228" i="5" s="1"/>
  <c r="U1228" i="5"/>
  <c r="K1229" i="5" a="1"/>
  <c r="K1229" i="5" s="1"/>
  <c r="L1229" i="5"/>
  <c r="M1229" i="5" s="1" a="1"/>
  <c r="M1229" i="5" s="1"/>
  <c r="U1229" i="5"/>
  <c r="K1230" i="5" a="1"/>
  <c r="K1230" i="5" s="1"/>
  <c r="L1230" i="5"/>
  <c r="M1230" i="5" s="1" a="1"/>
  <c r="M1230" i="5" s="1"/>
  <c r="U1230" i="5"/>
  <c r="K1231" i="5" a="1"/>
  <c r="K1231" i="5" s="1"/>
  <c r="L1231" i="5"/>
  <c r="M1231" i="5" s="1" a="1"/>
  <c r="M1231" i="5" s="1"/>
  <c r="U1231" i="5"/>
  <c r="K1232" i="5" a="1"/>
  <c r="K1232" i="5" s="1"/>
  <c r="L1232" i="5"/>
  <c r="M1232" i="5" s="1" a="1"/>
  <c r="M1232" i="5" s="1"/>
  <c r="U1232" i="5"/>
  <c r="K1233" i="5" a="1"/>
  <c r="K1233" i="5" s="1"/>
  <c r="L1233" i="5"/>
  <c r="M1233" i="5" s="1" a="1"/>
  <c r="M1233" i="5" s="1"/>
  <c r="U1233" i="5"/>
  <c r="K1234" i="5" a="1"/>
  <c r="K1234" i="5" s="1"/>
  <c r="L1234" i="5"/>
  <c r="M1234" i="5" s="1" a="1"/>
  <c r="M1234" i="5" s="1"/>
  <c r="U1234" i="5"/>
  <c r="K1235" i="5" a="1"/>
  <c r="K1235" i="5" s="1"/>
  <c r="L1235" i="5"/>
  <c r="M1235" i="5" s="1" a="1"/>
  <c r="M1235" i="5" s="1"/>
  <c r="U1235" i="5"/>
  <c r="K1236" i="5" a="1"/>
  <c r="K1236" i="5" s="1"/>
  <c r="L1236" i="5"/>
  <c r="M1236" i="5" s="1" a="1"/>
  <c r="M1236" i="5" s="1"/>
  <c r="U1236" i="5"/>
  <c r="K1237" i="5" a="1"/>
  <c r="K1237" i="5" s="1"/>
  <c r="L1237" i="5"/>
  <c r="M1237" i="5" s="1" a="1"/>
  <c r="M1237" i="5" s="1"/>
  <c r="U1237" i="5"/>
  <c r="K1238" i="5" a="1"/>
  <c r="K1238" i="5" s="1"/>
  <c r="L1238" i="5"/>
  <c r="M1238" i="5" s="1" a="1"/>
  <c r="M1238" i="5" s="1"/>
  <c r="U1238" i="5"/>
  <c r="K1239" i="5" a="1"/>
  <c r="K1239" i="5" s="1"/>
  <c r="L1239" i="5"/>
  <c r="M1239" i="5" s="1" a="1"/>
  <c r="M1239" i="5" s="1"/>
  <c r="U1239" i="5"/>
  <c r="K1240" i="5" a="1"/>
  <c r="K1240" i="5" s="1"/>
  <c r="L1240" i="5"/>
  <c r="M1240" i="5" s="1" a="1"/>
  <c r="M1240" i="5" s="1"/>
  <c r="U1240" i="5"/>
  <c r="K1241" i="5" a="1"/>
  <c r="K1241" i="5" s="1"/>
  <c r="L1241" i="5"/>
  <c r="M1241" i="5" s="1" a="1"/>
  <c r="M1241" i="5" s="1"/>
  <c r="U1241" i="5"/>
  <c r="K1242" i="5" a="1"/>
  <c r="K1242" i="5" s="1"/>
  <c r="L1242" i="5"/>
  <c r="M1242" i="5" s="1" a="1"/>
  <c r="M1242" i="5" s="1"/>
  <c r="U1242" i="5"/>
  <c r="K1243" i="5" a="1"/>
  <c r="K1243" i="5" s="1"/>
  <c r="L1243" i="5"/>
  <c r="M1243" i="5" s="1" a="1"/>
  <c r="M1243" i="5" s="1"/>
  <c r="U1243" i="5"/>
  <c r="K1244" i="5" a="1"/>
  <c r="K1244" i="5" s="1"/>
  <c r="L1244" i="5"/>
  <c r="M1244" i="5" s="1" a="1"/>
  <c r="M1244" i="5" s="1"/>
  <c r="U1244" i="5"/>
  <c r="K1245" i="5" a="1"/>
  <c r="K1245" i="5" s="1"/>
  <c r="L1245" i="5"/>
  <c r="M1245" i="5" s="1" a="1"/>
  <c r="M1245" i="5" s="1"/>
  <c r="U1245" i="5"/>
  <c r="K1246" i="5" a="1"/>
  <c r="K1246" i="5" s="1"/>
  <c r="L1246" i="5"/>
  <c r="M1246" i="5" s="1" a="1"/>
  <c r="M1246" i="5" s="1"/>
  <c r="U1246" i="5"/>
  <c r="K1247" i="5" a="1"/>
  <c r="K1247" i="5" s="1"/>
  <c r="L1247" i="5"/>
  <c r="M1247" i="5" s="1" a="1"/>
  <c r="M1247" i="5" s="1"/>
  <c r="U1247" i="5"/>
  <c r="K1248" i="5" a="1"/>
  <c r="K1248" i="5" s="1"/>
  <c r="L1248" i="5"/>
  <c r="M1248" i="5" s="1" a="1"/>
  <c r="M1248" i="5" s="1"/>
  <c r="U1248" i="5"/>
  <c r="K1249" i="5" a="1"/>
  <c r="K1249" i="5" s="1"/>
  <c r="L1249" i="5"/>
  <c r="M1249" i="5" s="1" a="1"/>
  <c r="M1249" i="5" s="1"/>
  <c r="U1249" i="5"/>
  <c r="K1250" i="5" a="1"/>
  <c r="K1250" i="5" s="1"/>
  <c r="L1250" i="5"/>
  <c r="M1250" i="5" s="1" a="1"/>
  <c r="M1250" i="5" s="1"/>
  <c r="U1250" i="5"/>
  <c r="K1251" i="5" a="1"/>
  <c r="K1251" i="5" s="1"/>
  <c r="L1251" i="5"/>
  <c r="M1251" i="5" s="1" a="1"/>
  <c r="M1251" i="5" s="1"/>
  <c r="U1251" i="5"/>
  <c r="K1252" i="5" a="1"/>
  <c r="K1252" i="5" s="1"/>
  <c r="L1252" i="5"/>
  <c r="M1252" i="5" s="1" a="1"/>
  <c r="M1252" i="5" s="1"/>
  <c r="U1252" i="5"/>
  <c r="K1253" i="5" a="1"/>
  <c r="K1253" i="5" s="1"/>
  <c r="L1253" i="5"/>
  <c r="M1253" i="5" s="1" a="1"/>
  <c r="M1253" i="5" s="1"/>
  <c r="U1253" i="5"/>
  <c r="K1254" i="5" a="1"/>
  <c r="K1254" i="5" s="1"/>
  <c r="L1254" i="5"/>
  <c r="M1254" i="5" s="1" a="1"/>
  <c r="M1254" i="5" s="1"/>
  <c r="U1254" i="5"/>
  <c r="K1255" i="5" a="1"/>
  <c r="K1255" i="5" s="1"/>
  <c r="L1255" i="5"/>
  <c r="M1255" i="5" s="1" a="1"/>
  <c r="M1255" i="5" s="1"/>
  <c r="U1255" i="5"/>
  <c r="K1256" i="5" a="1"/>
  <c r="K1256" i="5" s="1"/>
  <c r="L1256" i="5"/>
  <c r="M1256" i="5" s="1" a="1"/>
  <c r="M1256" i="5" s="1"/>
  <c r="U1256" i="5"/>
  <c r="K1257" i="5" a="1"/>
  <c r="K1257" i="5" s="1"/>
  <c r="L1257" i="5"/>
  <c r="M1257" i="5" s="1" a="1"/>
  <c r="M1257" i="5" s="1"/>
  <c r="U1257" i="5"/>
  <c r="K1258" i="5" a="1"/>
  <c r="K1258" i="5" s="1"/>
  <c r="L1258" i="5"/>
  <c r="M1258" i="5" s="1" a="1"/>
  <c r="M1258" i="5" s="1"/>
  <c r="U1258" i="5"/>
  <c r="K1259" i="5" a="1"/>
  <c r="K1259" i="5" s="1"/>
  <c r="L1259" i="5"/>
  <c r="M1259" i="5" s="1" a="1"/>
  <c r="M1259" i="5" s="1"/>
  <c r="U1259" i="5"/>
  <c r="K1260" i="5" a="1"/>
  <c r="K1260" i="5" s="1"/>
  <c r="L1260" i="5"/>
  <c r="M1260" i="5" s="1" a="1"/>
  <c r="M1260" i="5" s="1"/>
  <c r="U1260" i="5"/>
  <c r="K1261" i="5" a="1"/>
  <c r="K1261" i="5" s="1"/>
  <c r="L1261" i="5"/>
  <c r="M1261" i="5" s="1" a="1"/>
  <c r="M1261" i="5" s="1"/>
  <c r="U1261" i="5"/>
  <c r="K1262" i="5" a="1"/>
  <c r="K1262" i="5" s="1"/>
  <c r="L1262" i="5"/>
  <c r="M1262" i="5" s="1" a="1"/>
  <c r="M1262" i="5" s="1"/>
  <c r="U1262" i="5"/>
  <c r="K1263" i="5" a="1"/>
  <c r="K1263" i="5" s="1"/>
  <c r="L1263" i="5"/>
  <c r="M1263" i="5" s="1" a="1"/>
  <c r="M1263" i="5" s="1"/>
  <c r="U1263" i="5"/>
  <c r="K1264" i="5" a="1"/>
  <c r="K1264" i="5" s="1"/>
  <c r="L1264" i="5"/>
  <c r="M1264" i="5" s="1" a="1"/>
  <c r="M1264" i="5" s="1"/>
  <c r="U1264" i="5"/>
  <c r="K1265" i="5" a="1"/>
  <c r="K1265" i="5" s="1"/>
  <c r="L1265" i="5"/>
  <c r="M1265" i="5" s="1" a="1"/>
  <c r="M1265" i="5" s="1"/>
  <c r="U1265" i="5"/>
  <c r="K1266" i="5" a="1"/>
  <c r="K1266" i="5" s="1"/>
  <c r="L1266" i="5"/>
  <c r="M1266" i="5" s="1" a="1"/>
  <c r="M1266" i="5" s="1"/>
  <c r="U1266" i="5"/>
  <c r="K1267" i="5" a="1"/>
  <c r="K1267" i="5" s="1"/>
  <c r="L1267" i="5"/>
  <c r="M1267" i="5" s="1" a="1"/>
  <c r="M1267" i="5" s="1"/>
  <c r="U1267" i="5"/>
  <c r="K1268" i="5" a="1"/>
  <c r="K1268" i="5" s="1"/>
  <c r="L1268" i="5"/>
  <c r="M1268" i="5" s="1" a="1"/>
  <c r="M1268" i="5" s="1"/>
  <c r="U1268" i="5"/>
  <c r="K1269" i="5" a="1"/>
  <c r="K1269" i="5" s="1"/>
  <c r="L1269" i="5"/>
  <c r="M1269" i="5" s="1" a="1"/>
  <c r="M1269" i="5" s="1"/>
  <c r="U1269" i="5"/>
  <c r="K1270" i="5" a="1"/>
  <c r="K1270" i="5" s="1"/>
  <c r="L1270" i="5"/>
  <c r="M1270" i="5" s="1" a="1"/>
  <c r="M1270" i="5" s="1"/>
  <c r="U1270" i="5"/>
  <c r="K1271" i="5" a="1"/>
  <c r="K1271" i="5" s="1"/>
  <c r="L1271" i="5"/>
  <c r="M1271" i="5" s="1" a="1"/>
  <c r="M1271" i="5" s="1"/>
  <c r="U1271" i="5"/>
  <c r="K1272" i="5" a="1"/>
  <c r="K1272" i="5" s="1"/>
  <c r="L1272" i="5"/>
  <c r="M1272" i="5" s="1" a="1"/>
  <c r="M1272" i="5" s="1"/>
  <c r="U1272" i="5"/>
  <c r="K1273" i="5" a="1"/>
  <c r="K1273" i="5" s="1"/>
  <c r="L1273" i="5"/>
  <c r="M1273" i="5" s="1" a="1"/>
  <c r="M1273" i="5" s="1"/>
  <c r="U1273" i="5"/>
  <c r="K1274" i="5" a="1"/>
  <c r="K1274" i="5" s="1"/>
  <c r="L1274" i="5"/>
  <c r="M1274" i="5" s="1" a="1"/>
  <c r="M1274" i="5" s="1"/>
  <c r="U1274" i="5"/>
  <c r="K1275" i="5" a="1"/>
  <c r="K1275" i="5" s="1"/>
  <c r="L1275" i="5"/>
  <c r="M1275" i="5" s="1" a="1"/>
  <c r="M1275" i="5" s="1"/>
  <c r="U1275" i="5"/>
  <c r="K1276" i="5" a="1"/>
  <c r="K1276" i="5" s="1"/>
  <c r="L1276" i="5"/>
  <c r="M1276" i="5" s="1" a="1"/>
  <c r="M1276" i="5" s="1"/>
  <c r="U1276" i="5"/>
  <c r="K1277" i="5" a="1"/>
  <c r="K1277" i="5" s="1"/>
  <c r="L1277" i="5"/>
  <c r="M1277" i="5" s="1" a="1"/>
  <c r="M1277" i="5" s="1"/>
  <c r="U1277" i="5"/>
  <c r="K1278" i="5" a="1"/>
  <c r="K1278" i="5" s="1"/>
  <c r="L1278" i="5"/>
  <c r="M1278" i="5" s="1" a="1"/>
  <c r="M1278" i="5" s="1"/>
  <c r="U1278" i="5"/>
  <c r="K1279" i="5" a="1"/>
  <c r="K1279" i="5" s="1"/>
  <c r="L1279" i="5"/>
  <c r="M1279" i="5" s="1" a="1"/>
  <c r="M1279" i="5" s="1"/>
  <c r="U1279" i="5"/>
  <c r="K1280" i="5" a="1"/>
  <c r="K1280" i="5" s="1"/>
  <c r="L1280" i="5"/>
  <c r="M1280" i="5" s="1" a="1"/>
  <c r="M1280" i="5" s="1"/>
  <c r="U1280" i="5"/>
  <c r="K1281" i="5" a="1"/>
  <c r="K1281" i="5" s="1"/>
  <c r="L1281" i="5"/>
  <c r="M1281" i="5" s="1" a="1"/>
  <c r="M1281" i="5" s="1"/>
  <c r="U1281" i="5"/>
  <c r="K1282" i="5" a="1"/>
  <c r="K1282" i="5" s="1"/>
  <c r="L1282" i="5"/>
  <c r="M1282" i="5" s="1" a="1"/>
  <c r="M1282" i="5" s="1"/>
  <c r="U1282" i="5"/>
  <c r="K1283" i="5" a="1"/>
  <c r="K1283" i="5" s="1"/>
  <c r="L1283" i="5"/>
  <c r="M1283" i="5" s="1" a="1"/>
  <c r="M1283" i="5" s="1"/>
  <c r="U1283" i="5"/>
  <c r="K1284" i="5" a="1"/>
  <c r="K1284" i="5" s="1"/>
  <c r="L1284" i="5"/>
  <c r="M1284" i="5" s="1" a="1"/>
  <c r="M1284" i="5" s="1"/>
  <c r="U1284" i="5"/>
  <c r="K1285" i="5" a="1"/>
  <c r="K1285" i="5" s="1"/>
  <c r="L1285" i="5"/>
  <c r="M1285" i="5" s="1" a="1"/>
  <c r="M1285" i="5" s="1"/>
  <c r="U1285" i="5"/>
  <c r="K1286" i="5" a="1"/>
  <c r="K1286" i="5" s="1"/>
  <c r="L1286" i="5"/>
  <c r="M1286" i="5" s="1" a="1"/>
  <c r="M1286" i="5" s="1"/>
  <c r="U1286" i="5"/>
  <c r="K1287" i="5" a="1"/>
  <c r="K1287" i="5" s="1"/>
  <c r="L1287" i="5"/>
  <c r="M1287" i="5" s="1" a="1"/>
  <c r="M1287" i="5" s="1"/>
  <c r="U1287" i="5"/>
  <c r="K1288" i="5" a="1"/>
  <c r="K1288" i="5" s="1"/>
  <c r="L1288" i="5"/>
  <c r="M1288" i="5" s="1" a="1"/>
  <c r="M1288" i="5" s="1"/>
  <c r="U1288" i="5"/>
  <c r="K1289" i="5" a="1"/>
  <c r="K1289" i="5" s="1"/>
  <c r="L1289" i="5"/>
  <c r="M1289" i="5" s="1" a="1"/>
  <c r="M1289" i="5" s="1"/>
  <c r="U1289" i="5"/>
  <c r="K1290" i="5" a="1"/>
  <c r="K1290" i="5" s="1"/>
  <c r="L1290" i="5"/>
  <c r="M1290" i="5" s="1" a="1"/>
  <c r="M1290" i="5" s="1"/>
  <c r="U1290" i="5"/>
  <c r="K1291" i="5" a="1"/>
  <c r="K1291" i="5" s="1"/>
  <c r="L1291" i="5"/>
  <c r="M1291" i="5" s="1" a="1"/>
  <c r="M1291" i="5" s="1"/>
  <c r="U1291" i="5"/>
  <c r="K1292" i="5" a="1"/>
  <c r="K1292" i="5" s="1"/>
  <c r="L1292" i="5"/>
  <c r="M1292" i="5" s="1" a="1"/>
  <c r="M1292" i="5" s="1"/>
  <c r="U1292" i="5"/>
  <c r="K1293" i="5" a="1"/>
  <c r="K1293" i="5" s="1"/>
  <c r="L1293" i="5"/>
  <c r="M1293" i="5" s="1" a="1"/>
  <c r="M1293" i="5" s="1"/>
  <c r="U1293" i="5"/>
  <c r="K1294" i="5" a="1"/>
  <c r="K1294" i="5" s="1"/>
  <c r="L1294" i="5"/>
  <c r="M1294" i="5" s="1" a="1"/>
  <c r="M1294" i="5" s="1"/>
  <c r="U1294" i="5"/>
  <c r="K1295" i="5" a="1"/>
  <c r="K1295" i="5" s="1"/>
  <c r="L1295" i="5"/>
  <c r="M1295" i="5" s="1" a="1"/>
  <c r="M1295" i="5" s="1"/>
  <c r="U1295" i="5"/>
  <c r="K1296" i="5" a="1"/>
  <c r="K1296" i="5" s="1"/>
  <c r="L1296" i="5"/>
  <c r="M1296" i="5" s="1" a="1"/>
  <c r="M1296" i="5" s="1"/>
  <c r="U1296" i="5"/>
  <c r="K1297" i="5" a="1"/>
  <c r="K1297" i="5" s="1"/>
  <c r="L1297" i="5"/>
  <c r="M1297" i="5" s="1" a="1"/>
  <c r="M1297" i="5" s="1"/>
  <c r="U1297" i="5"/>
  <c r="K1298" i="5" a="1"/>
  <c r="K1298" i="5" s="1"/>
  <c r="L1298" i="5"/>
  <c r="M1298" i="5" s="1" a="1"/>
  <c r="M1298" i="5" s="1"/>
  <c r="U1298" i="5"/>
  <c r="K1299" i="5" a="1"/>
  <c r="K1299" i="5" s="1"/>
  <c r="L1299" i="5"/>
  <c r="M1299" i="5" s="1" a="1"/>
  <c r="M1299" i="5" s="1"/>
  <c r="U1299" i="5"/>
  <c r="K1300" i="5" a="1"/>
  <c r="K1300" i="5" s="1"/>
  <c r="L1300" i="5"/>
  <c r="M1300" i="5" s="1" a="1"/>
  <c r="M1300" i="5" s="1"/>
  <c r="U1300" i="5"/>
  <c r="K1301" i="5" a="1"/>
  <c r="K1301" i="5" s="1"/>
  <c r="L1301" i="5"/>
  <c r="M1301" i="5" s="1" a="1"/>
  <c r="M1301" i="5" s="1"/>
  <c r="U1301" i="5"/>
  <c r="K1302" i="5" a="1"/>
  <c r="K1302" i="5" s="1"/>
  <c r="L1302" i="5"/>
  <c r="M1302" i="5" s="1" a="1"/>
  <c r="M1302" i="5" s="1"/>
  <c r="U1302" i="5"/>
  <c r="K1303" i="5" a="1"/>
  <c r="K1303" i="5" s="1"/>
  <c r="L1303" i="5"/>
  <c r="M1303" i="5" s="1" a="1"/>
  <c r="M1303" i="5" s="1"/>
  <c r="U1303" i="5"/>
  <c r="K1304" i="5" a="1"/>
  <c r="K1304" i="5" s="1"/>
  <c r="L1304" i="5"/>
  <c r="M1304" i="5" s="1" a="1"/>
  <c r="M1304" i="5" s="1"/>
  <c r="U1304" i="5"/>
  <c r="K1305" i="5" a="1"/>
  <c r="K1305" i="5" s="1"/>
  <c r="L1305" i="5"/>
  <c r="M1305" i="5" s="1" a="1"/>
  <c r="M1305" i="5" s="1"/>
  <c r="U1305" i="5"/>
  <c r="K1306" i="5" a="1"/>
  <c r="K1306" i="5" s="1"/>
  <c r="L1306" i="5"/>
  <c r="M1306" i="5" s="1" a="1"/>
  <c r="M1306" i="5" s="1"/>
  <c r="U1306" i="5"/>
  <c r="K1307" i="5" a="1"/>
  <c r="K1307" i="5" s="1"/>
  <c r="L1307" i="5"/>
  <c r="M1307" i="5" s="1" a="1"/>
  <c r="M1307" i="5" s="1"/>
  <c r="U1307" i="5"/>
  <c r="K1308" i="5" a="1"/>
  <c r="K1308" i="5" s="1"/>
  <c r="L1308" i="5"/>
  <c r="M1308" i="5" s="1" a="1"/>
  <c r="M1308" i="5" s="1"/>
  <c r="U1308" i="5"/>
  <c r="K1309" i="5" a="1"/>
  <c r="K1309" i="5" s="1"/>
  <c r="L1309" i="5"/>
  <c r="M1309" i="5" s="1" a="1"/>
  <c r="M1309" i="5" s="1"/>
  <c r="U1309" i="5"/>
  <c r="K1310" i="5" a="1"/>
  <c r="K1310" i="5" s="1"/>
  <c r="L1310" i="5"/>
  <c r="M1310" i="5" s="1" a="1"/>
  <c r="M1310" i="5" s="1"/>
  <c r="U1310" i="5"/>
  <c r="K1311" i="5" a="1"/>
  <c r="K1311" i="5" s="1"/>
  <c r="L1311" i="5"/>
  <c r="M1311" i="5" s="1" a="1"/>
  <c r="M1311" i="5" s="1"/>
  <c r="U1311" i="5"/>
  <c r="K1312" i="5" a="1"/>
  <c r="K1312" i="5" s="1"/>
  <c r="L1312" i="5"/>
  <c r="M1312" i="5" s="1" a="1"/>
  <c r="M1312" i="5" s="1"/>
  <c r="U1312" i="5"/>
  <c r="K1313" i="5" a="1"/>
  <c r="K1313" i="5" s="1"/>
  <c r="L1313" i="5"/>
  <c r="M1313" i="5" s="1" a="1"/>
  <c r="M1313" i="5" s="1"/>
  <c r="U1313" i="5"/>
  <c r="K1314" i="5" a="1"/>
  <c r="K1314" i="5" s="1"/>
  <c r="L1314" i="5"/>
  <c r="M1314" i="5" s="1" a="1"/>
  <c r="M1314" i="5" s="1"/>
  <c r="U1314" i="5"/>
  <c r="K1315" i="5" a="1"/>
  <c r="K1315" i="5" s="1"/>
  <c r="L1315" i="5"/>
  <c r="M1315" i="5" s="1" a="1"/>
  <c r="M1315" i="5" s="1"/>
  <c r="U1315" i="5"/>
  <c r="K1316" i="5" a="1"/>
  <c r="K1316" i="5" s="1"/>
  <c r="L1316" i="5"/>
  <c r="M1316" i="5" s="1" a="1"/>
  <c r="M1316" i="5" s="1"/>
  <c r="U1316" i="5"/>
  <c r="K1317" i="5" a="1"/>
  <c r="K1317" i="5" s="1"/>
  <c r="L1317" i="5"/>
  <c r="M1317" i="5" s="1" a="1"/>
  <c r="M1317" i="5" s="1"/>
  <c r="U1317" i="5"/>
  <c r="K1318" i="5" a="1"/>
  <c r="K1318" i="5" s="1"/>
  <c r="L1318" i="5"/>
  <c r="M1318" i="5" s="1" a="1"/>
  <c r="M1318" i="5" s="1"/>
  <c r="U1318" i="5"/>
  <c r="K1319" i="5" a="1"/>
  <c r="K1319" i="5" s="1"/>
  <c r="L1319" i="5"/>
  <c r="M1319" i="5" s="1" a="1"/>
  <c r="M1319" i="5" s="1"/>
  <c r="U1319" i="5"/>
  <c r="K1320" i="5" a="1"/>
  <c r="K1320" i="5" s="1"/>
  <c r="L1320" i="5"/>
  <c r="M1320" i="5" s="1" a="1"/>
  <c r="M1320" i="5" s="1"/>
  <c r="U1320" i="5"/>
  <c r="K1321" i="5" a="1"/>
  <c r="K1321" i="5" s="1"/>
  <c r="L1321" i="5"/>
  <c r="M1321" i="5" s="1" a="1"/>
  <c r="M1321" i="5" s="1"/>
  <c r="U1321" i="5"/>
  <c r="K1322" i="5" a="1"/>
  <c r="K1322" i="5" s="1"/>
  <c r="L1322" i="5"/>
  <c r="M1322" i="5" s="1" a="1"/>
  <c r="M1322" i="5" s="1"/>
  <c r="K1323" i="5" a="1"/>
  <c r="K1323" i="5" s="1"/>
  <c r="L1323" i="5"/>
  <c r="M1323" i="5" s="1" a="1"/>
  <c r="M1323" i="5" s="1"/>
  <c r="U1323" i="5"/>
  <c r="K1324" i="5" a="1"/>
  <c r="K1324" i="5" s="1"/>
  <c r="L1324" i="5"/>
  <c r="M1324" i="5" s="1" a="1"/>
  <c r="M1324" i="5" s="1"/>
  <c r="U1324" i="5"/>
  <c r="K1325" i="5" a="1"/>
  <c r="K1325" i="5" s="1"/>
  <c r="L1325" i="5"/>
  <c r="M1325" i="5" s="1" a="1"/>
  <c r="M1325" i="5" s="1"/>
  <c r="U1325" i="5"/>
  <c r="K1326" i="5" a="1"/>
  <c r="K1326" i="5" s="1"/>
  <c r="L1326" i="5"/>
  <c r="M1326" i="5" s="1" a="1"/>
  <c r="M1326" i="5" s="1"/>
  <c r="U1326" i="5"/>
  <c r="K1327" i="5" a="1"/>
  <c r="K1327" i="5" s="1"/>
  <c r="L1327" i="5"/>
  <c r="M1327" i="5" s="1" a="1"/>
  <c r="M1327" i="5" s="1"/>
  <c r="U1327" i="5"/>
  <c r="K1328" i="5" a="1"/>
  <c r="K1328" i="5" s="1"/>
  <c r="L1328" i="5"/>
  <c r="M1328" i="5" s="1" a="1"/>
  <c r="M1328" i="5" s="1"/>
  <c r="U1328" i="5"/>
  <c r="K1329" i="5" a="1"/>
  <c r="K1329" i="5" s="1"/>
  <c r="L1329" i="5"/>
  <c r="M1329" i="5" s="1" a="1"/>
  <c r="M1329" i="5" s="1"/>
  <c r="U1329" i="5"/>
  <c r="K1338" i="5" a="1"/>
  <c r="K1338" i="5" s="1"/>
  <c r="L1338" i="5"/>
  <c r="M1338" i="5" s="1" a="1"/>
  <c r="M1338" i="5" s="1"/>
  <c r="U1338" i="5"/>
  <c r="K1331" i="5" a="1"/>
  <c r="K1331" i="5" s="1"/>
  <c r="L1331" i="5"/>
  <c r="M1331" i="5" s="1" a="1"/>
  <c r="M1331" i="5" s="1"/>
  <c r="U1331" i="5"/>
  <c r="K1332" i="5" a="1"/>
  <c r="K1332" i="5" s="1"/>
  <c r="L1332" i="5"/>
  <c r="M1332" i="5" s="1" a="1"/>
  <c r="M1332" i="5" s="1"/>
  <c r="U1332" i="5"/>
  <c r="K1333" i="5" a="1"/>
  <c r="K1333" i="5" s="1"/>
  <c r="L1333" i="5"/>
  <c r="M1333" i="5" s="1" a="1"/>
  <c r="M1333" i="5" s="1"/>
  <c r="U1333" i="5"/>
  <c r="K1334" i="5" a="1"/>
  <c r="K1334" i="5" s="1"/>
  <c r="L1334" i="5"/>
  <c r="M1334" i="5" s="1" a="1"/>
  <c r="M1334" i="5" s="1"/>
  <c r="U1334" i="5"/>
  <c r="K1335" i="5" a="1"/>
  <c r="K1335" i="5" s="1"/>
  <c r="L1335" i="5"/>
  <c r="M1335" i="5" s="1" a="1"/>
  <c r="M1335" i="5" s="1"/>
  <c r="U1335" i="5"/>
  <c r="K1336" i="5" a="1"/>
  <c r="K1336" i="5" s="1"/>
  <c r="L1336" i="5"/>
  <c r="M1336" i="5" s="1" a="1"/>
  <c r="M1336" i="5" s="1"/>
  <c r="U1336" i="5"/>
  <c r="K1337" i="5" a="1"/>
  <c r="K1337" i="5" s="1"/>
  <c r="L1337" i="5"/>
  <c r="M1337" i="5" s="1" a="1"/>
  <c r="M1337" i="5" s="1"/>
  <c r="U1337" i="5"/>
  <c r="K1330" i="5" a="1"/>
  <c r="K1330" i="5" s="1"/>
  <c r="L1330" i="5"/>
  <c r="M1330" i="5" s="1" a="1"/>
  <c r="M1330" i="5" s="1"/>
  <c r="U1330" i="5"/>
  <c r="K1339" i="5" a="1"/>
  <c r="K1339" i="5" s="1"/>
  <c r="L1339" i="5"/>
  <c r="M1339" i="5" s="1" a="1"/>
  <c r="M1339" i="5" s="1"/>
  <c r="U1339" i="5"/>
  <c r="K1340" i="5" a="1"/>
  <c r="K1340" i="5" s="1"/>
  <c r="L1340" i="5"/>
  <c r="M1340" i="5" s="1" a="1"/>
  <c r="M1340" i="5" s="1"/>
  <c r="U1340" i="5"/>
  <c r="K1341" i="5" a="1"/>
  <c r="K1341" i="5" s="1"/>
  <c r="L1341" i="5"/>
  <c r="M1341" i="5" s="1" a="1"/>
  <c r="M1341" i="5" s="1"/>
  <c r="U1341" i="5"/>
  <c r="K1342" i="5" a="1"/>
  <c r="K1342" i="5" s="1"/>
  <c r="L1342" i="5"/>
  <c r="M1342" i="5" s="1" a="1"/>
  <c r="M1342" i="5" s="1"/>
  <c r="U1342" i="5"/>
  <c r="K1343" i="5" a="1"/>
  <c r="K1343" i="5" s="1"/>
  <c r="L1343" i="5"/>
  <c r="M1343" i="5" s="1" a="1"/>
  <c r="M1343" i="5" s="1"/>
  <c r="U1343" i="5"/>
  <c r="K1344" i="5" a="1"/>
  <c r="K1344" i="5" s="1"/>
  <c r="L1344" i="5"/>
  <c r="M1344" i="5" s="1" a="1"/>
  <c r="M1344" i="5" s="1"/>
  <c r="U1344" i="5"/>
  <c r="K1345" i="5" a="1"/>
  <c r="K1345" i="5" s="1"/>
  <c r="L1345" i="5"/>
  <c r="M1345" i="5" s="1" a="1"/>
  <c r="M1345" i="5" s="1"/>
  <c r="U1345" i="5"/>
  <c r="K1346" i="5" a="1"/>
  <c r="K1346" i="5" s="1"/>
  <c r="L1346" i="5"/>
  <c r="M1346" i="5" s="1" a="1"/>
  <c r="M1346" i="5" s="1"/>
  <c r="U1346" i="5"/>
  <c r="K1347" i="5" a="1"/>
  <c r="K1347" i="5" s="1"/>
  <c r="L1347" i="5"/>
  <c r="M1347" i="5" s="1" a="1"/>
  <c r="M1347" i="5" s="1"/>
  <c r="K1348" i="5" a="1"/>
  <c r="K1348" i="5" s="1"/>
  <c r="L1348" i="5"/>
  <c r="M1348" i="5" s="1" a="1"/>
  <c r="M1348" i="5" s="1"/>
  <c r="U1348" i="5"/>
  <c r="K1349" i="5" a="1"/>
  <c r="K1349" i="5" s="1"/>
  <c r="L1349" i="5"/>
  <c r="M1349" i="5" s="1" a="1"/>
  <c r="M1349" i="5" s="1"/>
  <c r="U1349" i="5"/>
  <c r="K1350" i="5" a="1"/>
  <c r="K1350" i="5" s="1"/>
  <c r="L1350" i="5"/>
  <c r="M1350" i="5" s="1" a="1"/>
  <c r="M1350" i="5" s="1"/>
  <c r="U1350" i="5"/>
  <c r="K1351" i="5" a="1"/>
  <c r="K1351" i="5" s="1"/>
  <c r="L1351" i="5"/>
  <c r="M1351" i="5" s="1" a="1"/>
  <c r="M1351" i="5" s="1"/>
  <c r="U1351" i="5"/>
  <c r="K1352" i="5" a="1"/>
  <c r="K1352" i="5" s="1"/>
  <c r="L1352" i="5"/>
  <c r="M1352" i="5" s="1" a="1"/>
  <c r="M1352" i="5" s="1"/>
  <c r="U1352" i="5"/>
  <c r="K1353" i="5" a="1"/>
  <c r="K1353" i="5" s="1"/>
  <c r="L1353" i="5"/>
  <c r="M1353" i="5" s="1" a="1"/>
  <c r="M1353" i="5" s="1"/>
  <c r="U1353" i="5"/>
  <c r="K1354" i="5" a="1"/>
  <c r="K1354" i="5" s="1"/>
  <c r="L1354" i="5"/>
  <c r="M1354" i="5" s="1" a="1"/>
  <c r="M1354" i="5" s="1"/>
  <c r="U1354" i="5"/>
  <c r="K1355" i="5" a="1"/>
  <c r="K1355" i="5" s="1"/>
  <c r="L1355" i="5"/>
  <c r="M1355" i="5" s="1" a="1"/>
  <c r="M1355" i="5" s="1"/>
  <c r="U1355" i="5"/>
  <c r="K1356" i="5" a="1"/>
  <c r="K1356" i="5" s="1"/>
  <c r="L1356" i="5"/>
  <c r="M1356" i="5" s="1" a="1"/>
  <c r="M1356" i="5" s="1"/>
  <c r="U1356" i="5"/>
  <c r="K1357" i="5" a="1"/>
  <c r="K1357" i="5" s="1"/>
  <c r="L1357" i="5"/>
  <c r="M1357" i="5" s="1" a="1"/>
  <c r="M1357" i="5" s="1"/>
  <c r="U1357" i="5"/>
  <c r="K1358" i="5" a="1"/>
  <c r="K1358" i="5" s="1"/>
  <c r="L1358" i="5"/>
  <c r="M1358" i="5" s="1" a="1"/>
  <c r="M1358" i="5" s="1"/>
  <c r="U1358" i="5"/>
  <c r="K1359" i="5" a="1"/>
  <c r="K1359" i="5" s="1"/>
  <c r="L1359" i="5"/>
  <c r="M1359" i="5" s="1" a="1"/>
  <c r="M1359" i="5" s="1"/>
  <c r="U1359" i="5"/>
  <c r="K1360" i="5" a="1"/>
  <c r="K1360" i="5" s="1"/>
  <c r="L1360" i="5"/>
  <c r="M1360" i="5" s="1" a="1"/>
  <c r="M1360" i="5" s="1"/>
  <c r="U1360" i="5"/>
  <c r="K1361" i="5" a="1"/>
  <c r="K1361" i="5" s="1"/>
  <c r="L1361" i="5"/>
  <c r="M1361" i="5" s="1" a="1"/>
  <c r="M1361" i="5" s="1"/>
  <c r="U1361" i="5"/>
  <c r="K1362" i="5" a="1"/>
  <c r="K1362" i="5" s="1"/>
  <c r="L1362" i="5"/>
  <c r="M1362" i="5" s="1" a="1"/>
  <c r="M1362" i="5" s="1"/>
  <c r="U1362" i="5"/>
  <c r="K1363" i="5" a="1"/>
  <c r="K1363" i="5" s="1"/>
  <c r="L1363" i="5"/>
  <c r="M1363" i="5" s="1" a="1"/>
  <c r="M1363" i="5" s="1"/>
  <c r="U1363" i="5"/>
  <c r="K1364" i="5" a="1"/>
  <c r="K1364" i="5" s="1"/>
  <c r="L1364" i="5"/>
  <c r="M1364" i="5" s="1" a="1"/>
  <c r="M1364" i="5" s="1"/>
  <c r="U1364" i="5"/>
  <c r="K1365" i="5" a="1"/>
  <c r="K1365" i="5" s="1"/>
  <c r="L1365" i="5"/>
  <c r="M1365" i="5" s="1" a="1"/>
  <c r="M1365" i="5" s="1"/>
  <c r="U1365" i="5"/>
  <c r="K1366" i="5" a="1"/>
  <c r="K1366" i="5" s="1"/>
  <c r="L1366" i="5"/>
  <c r="M1366" i="5" s="1" a="1"/>
  <c r="M1366" i="5" s="1"/>
  <c r="U1366" i="5"/>
  <c r="K1367" i="5" a="1"/>
  <c r="K1367" i="5" s="1"/>
  <c r="L1367" i="5"/>
  <c r="M1367" i="5" s="1" a="1"/>
  <c r="M1367" i="5" s="1"/>
  <c r="U1367" i="5"/>
  <c r="K1368" i="5" a="1"/>
  <c r="K1368" i="5" s="1"/>
  <c r="L1368" i="5"/>
  <c r="M1368" i="5" s="1" a="1"/>
  <c r="M1368" i="5" s="1"/>
  <c r="U1368" i="5"/>
  <c r="K1369" i="5" a="1"/>
  <c r="K1369" i="5" s="1"/>
  <c r="L1369" i="5"/>
  <c r="M1369" i="5" s="1" a="1"/>
  <c r="M1369" i="5" s="1"/>
  <c r="U1369" i="5"/>
  <c r="K1370" i="5" a="1"/>
  <c r="K1370" i="5" s="1"/>
  <c r="L1370" i="5"/>
  <c r="M1370" i="5" s="1" a="1"/>
  <c r="M1370" i="5" s="1"/>
  <c r="U1370" i="5"/>
  <c r="K1371" i="5" a="1"/>
  <c r="K1371" i="5" s="1"/>
  <c r="L1371" i="5"/>
  <c r="M1371" i="5" s="1" a="1"/>
  <c r="M1371" i="5" s="1"/>
  <c r="U1371" i="5"/>
  <c r="K1372" i="5" a="1"/>
  <c r="K1372" i="5" s="1"/>
  <c r="L1372" i="5"/>
  <c r="M1372" i="5" s="1" a="1"/>
  <c r="M1372" i="5" s="1"/>
  <c r="U1372" i="5"/>
  <c r="K1373" i="5" a="1"/>
  <c r="K1373" i="5" s="1"/>
  <c r="L1373" i="5"/>
  <c r="M1373" i="5" s="1" a="1"/>
  <c r="M1373" i="5" s="1"/>
  <c r="U1373" i="5"/>
  <c r="K1374" i="5" a="1"/>
  <c r="K1374" i="5" s="1"/>
  <c r="L1374" i="5"/>
  <c r="M1374" i="5" s="1" a="1"/>
  <c r="M1374" i="5" s="1"/>
  <c r="U1374" i="5"/>
  <c r="K1375" i="5" a="1"/>
  <c r="K1375" i="5" s="1"/>
  <c r="L1375" i="5"/>
  <c r="M1375" i="5" s="1" a="1"/>
  <c r="M1375" i="5" s="1"/>
  <c r="U1375" i="5"/>
  <c r="K1376" i="5" a="1"/>
  <c r="K1376" i="5" s="1"/>
  <c r="L1376" i="5"/>
  <c r="M1376" i="5" s="1" a="1"/>
  <c r="M1376" i="5" s="1"/>
  <c r="U1376" i="5"/>
  <c r="K1377" i="5" a="1"/>
  <c r="K1377" i="5" s="1"/>
  <c r="L1377" i="5"/>
  <c r="M1377" i="5" s="1" a="1"/>
  <c r="M1377" i="5" s="1"/>
  <c r="U1377" i="5"/>
  <c r="K1378" i="5" a="1"/>
  <c r="K1378" i="5" s="1"/>
  <c r="L1378" i="5"/>
  <c r="M1378" i="5" s="1" a="1"/>
  <c r="M1378" i="5" s="1"/>
  <c r="U1378" i="5"/>
  <c r="K1379" i="5" a="1"/>
  <c r="K1379" i="5" s="1"/>
  <c r="L1379" i="5"/>
  <c r="M1379" i="5" s="1" a="1"/>
  <c r="M1379" i="5" s="1"/>
  <c r="U1379" i="5"/>
  <c r="K1380" i="5" a="1"/>
  <c r="K1380" i="5" s="1"/>
  <c r="L1380" i="5"/>
  <c r="M1380" i="5" s="1" a="1"/>
  <c r="M1380" i="5" s="1"/>
  <c r="U1380" i="5"/>
  <c r="K1381" i="5" a="1"/>
  <c r="K1381" i="5" s="1"/>
  <c r="L1381" i="5"/>
  <c r="M1381" i="5" s="1" a="1"/>
  <c r="M1381" i="5" s="1"/>
  <c r="U1381" i="5"/>
  <c r="K1382" i="5" a="1"/>
  <c r="K1382" i="5" s="1"/>
  <c r="L1382" i="5"/>
  <c r="M1382" i="5" s="1" a="1"/>
  <c r="M1382" i="5" s="1"/>
  <c r="U1382" i="5"/>
  <c r="K1383" i="5" a="1"/>
  <c r="K1383" i="5" s="1"/>
  <c r="L1383" i="5"/>
  <c r="M1383" i="5" s="1" a="1"/>
  <c r="M1383" i="5" s="1"/>
  <c r="U1383" i="5"/>
  <c r="K1384" i="5" a="1"/>
  <c r="K1384" i="5" s="1"/>
  <c r="L1384" i="5"/>
  <c r="M1384" i="5" s="1" a="1"/>
  <c r="M1384" i="5" s="1"/>
  <c r="U1384" i="5"/>
  <c r="K1385" i="5" a="1"/>
  <c r="K1385" i="5" s="1"/>
  <c r="L1385" i="5"/>
  <c r="M1385" i="5" s="1" a="1"/>
  <c r="M1385" i="5" s="1"/>
  <c r="U1385" i="5"/>
  <c r="K1386" i="5" a="1"/>
  <c r="K1386" i="5" s="1"/>
  <c r="L1386" i="5"/>
  <c r="M1386" i="5" s="1" a="1"/>
  <c r="M1386" i="5" s="1"/>
  <c r="U1386" i="5"/>
  <c r="K1387" i="5" a="1"/>
  <c r="K1387" i="5" s="1"/>
  <c r="L1387" i="5"/>
  <c r="M1387" i="5" s="1" a="1"/>
  <c r="M1387" i="5" s="1"/>
  <c r="U1387" i="5"/>
  <c r="K1388" i="5" a="1"/>
  <c r="K1388" i="5" s="1"/>
  <c r="L1388" i="5"/>
  <c r="M1388" i="5" s="1" a="1"/>
  <c r="M1388" i="5" s="1"/>
  <c r="U1388" i="5"/>
  <c r="K1389" i="5" a="1"/>
  <c r="K1389" i="5" s="1"/>
  <c r="L1389" i="5"/>
  <c r="M1389" i="5" s="1" a="1"/>
  <c r="M1389" i="5" s="1"/>
  <c r="U1389" i="5"/>
  <c r="K1390" i="5" a="1"/>
  <c r="K1390" i="5" s="1"/>
  <c r="L1390" i="5"/>
  <c r="M1390" i="5" s="1" a="1"/>
  <c r="M1390" i="5" s="1"/>
  <c r="U1390" i="5"/>
  <c r="K1391" i="5" a="1"/>
  <c r="K1391" i="5" s="1"/>
  <c r="L1391" i="5"/>
  <c r="M1391" i="5" s="1" a="1"/>
  <c r="M1391" i="5" s="1"/>
  <c r="U1391" i="5"/>
  <c r="K1392" i="5" a="1"/>
  <c r="K1392" i="5" s="1"/>
  <c r="L1392" i="5"/>
  <c r="M1392" i="5" s="1" a="1"/>
  <c r="M1392" i="5" s="1"/>
  <c r="U1392" i="5"/>
  <c r="K1393" i="5" a="1"/>
  <c r="K1393" i="5" s="1"/>
  <c r="L1393" i="5"/>
  <c r="M1393" i="5" s="1" a="1"/>
  <c r="M1393" i="5" s="1"/>
  <c r="U1393" i="5"/>
  <c r="K1394" i="5" a="1"/>
  <c r="K1394" i="5" s="1"/>
  <c r="L1394" i="5"/>
  <c r="M1394" i="5" s="1" a="1"/>
  <c r="M1394" i="5" s="1"/>
  <c r="U1394" i="5"/>
  <c r="K1395" i="5" a="1"/>
  <c r="K1395" i="5" s="1"/>
  <c r="L1395" i="5"/>
  <c r="M1395" i="5" s="1" a="1"/>
  <c r="M1395" i="5" s="1"/>
  <c r="U1395" i="5"/>
  <c r="K1396" i="5" a="1"/>
  <c r="K1396" i="5" s="1"/>
  <c r="L1396" i="5"/>
  <c r="M1396" i="5" s="1" a="1"/>
  <c r="M1396" i="5" s="1"/>
  <c r="U1396" i="5"/>
  <c r="K1397" i="5" a="1"/>
  <c r="K1397" i="5" s="1"/>
  <c r="L1397" i="5"/>
  <c r="M1397" i="5" s="1" a="1"/>
  <c r="M1397" i="5" s="1"/>
  <c r="U1397" i="5"/>
  <c r="K1398" i="5" a="1"/>
  <c r="K1398" i="5" s="1"/>
  <c r="L1398" i="5"/>
  <c r="M1398" i="5" s="1" a="1"/>
  <c r="M1398" i="5" s="1"/>
  <c r="U1398" i="5"/>
  <c r="K1399" i="5" a="1"/>
  <c r="K1399" i="5" s="1"/>
  <c r="L1399" i="5"/>
  <c r="M1399" i="5" s="1" a="1"/>
  <c r="M1399" i="5" s="1"/>
  <c r="U1399" i="5"/>
  <c r="K1400" i="5" a="1"/>
  <c r="K1400" i="5" s="1"/>
  <c r="L1400" i="5"/>
  <c r="M1400" i="5" s="1" a="1"/>
  <c r="M1400" i="5" s="1"/>
  <c r="U1400" i="5"/>
  <c r="K1401" i="5" a="1"/>
  <c r="K1401" i="5" s="1"/>
  <c r="L1401" i="5"/>
  <c r="M1401" i="5" s="1" a="1"/>
  <c r="M1401" i="5" s="1"/>
  <c r="U1401" i="5"/>
  <c r="K1402" i="5" a="1"/>
  <c r="K1402" i="5" s="1"/>
  <c r="L1402" i="5"/>
  <c r="M1402" i="5" s="1" a="1"/>
  <c r="M1402" i="5" s="1"/>
  <c r="U1402" i="5"/>
  <c r="K1403" i="5" a="1"/>
  <c r="K1403" i="5" s="1"/>
  <c r="L1403" i="5"/>
  <c r="M1403" i="5" s="1" a="1"/>
  <c r="M1403" i="5" s="1"/>
  <c r="U1403" i="5"/>
  <c r="K1404" i="5" a="1"/>
  <c r="K1404" i="5" s="1"/>
  <c r="L1404" i="5"/>
  <c r="M1404" i="5" s="1" a="1"/>
  <c r="M1404" i="5" s="1"/>
  <c r="U1404" i="5"/>
  <c r="K1405" i="5" a="1"/>
  <c r="K1405" i="5" s="1"/>
  <c r="L1405" i="5"/>
  <c r="M1405" i="5" s="1" a="1"/>
  <c r="M1405" i="5" s="1"/>
  <c r="U1405" i="5"/>
  <c r="K1406" i="5" a="1"/>
  <c r="K1406" i="5" s="1"/>
  <c r="L1406" i="5"/>
  <c r="M1406" i="5" s="1" a="1"/>
  <c r="M1406" i="5" s="1"/>
  <c r="U1406" i="5"/>
  <c r="K1407" i="5" a="1"/>
  <c r="K1407" i="5" s="1"/>
  <c r="L1407" i="5"/>
  <c r="M1407" i="5" s="1" a="1"/>
  <c r="M1407" i="5" s="1"/>
  <c r="U1407" i="5"/>
  <c r="K1408" i="5" a="1"/>
  <c r="K1408" i="5" s="1"/>
  <c r="L1408" i="5"/>
  <c r="M1408" i="5" s="1" a="1"/>
  <c r="M1408" i="5" s="1"/>
  <c r="U1408" i="5"/>
  <c r="K1409" i="5" a="1"/>
  <c r="K1409" i="5" s="1"/>
  <c r="L1409" i="5"/>
  <c r="M1409" i="5" s="1" a="1"/>
  <c r="M1409" i="5" s="1"/>
  <c r="U1409" i="5"/>
  <c r="K1410" i="5" a="1"/>
  <c r="K1410" i="5" s="1"/>
  <c r="L1410" i="5"/>
  <c r="M1410" i="5" s="1" a="1"/>
  <c r="M1410" i="5" s="1"/>
  <c r="U1410" i="5"/>
  <c r="K1411" i="5" a="1"/>
  <c r="K1411" i="5" s="1"/>
  <c r="L1411" i="5"/>
  <c r="M1411" i="5" s="1" a="1"/>
  <c r="M1411" i="5" s="1"/>
  <c r="U1411" i="5"/>
  <c r="K1412" i="5" a="1"/>
  <c r="K1412" i="5" s="1"/>
  <c r="L1412" i="5"/>
  <c r="M1412" i="5" s="1" a="1"/>
  <c r="M1412" i="5" s="1"/>
  <c r="U1412" i="5"/>
  <c r="K1413" i="5" a="1"/>
  <c r="K1413" i="5" s="1"/>
  <c r="L1413" i="5"/>
  <c r="M1413" i="5" s="1" a="1"/>
  <c r="M1413" i="5" s="1"/>
  <c r="U1413" i="5"/>
  <c r="K1414" i="5" a="1"/>
  <c r="K1414" i="5" s="1"/>
  <c r="L1414" i="5"/>
  <c r="M1414" i="5" s="1" a="1"/>
  <c r="M1414" i="5" s="1"/>
  <c r="U1414" i="5"/>
  <c r="K1415" i="5" a="1"/>
  <c r="K1415" i="5" s="1"/>
  <c r="L1415" i="5"/>
  <c r="M1415" i="5" s="1" a="1"/>
  <c r="M1415" i="5" s="1"/>
  <c r="U1415" i="5"/>
  <c r="K1416" i="5" a="1"/>
  <c r="K1416" i="5" s="1"/>
  <c r="L1416" i="5"/>
  <c r="M1416" i="5" s="1" a="1"/>
  <c r="M1416" i="5" s="1"/>
  <c r="U1416" i="5"/>
  <c r="K1417" i="5" a="1"/>
  <c r="K1417" i="5" s="1"/>
  <c r="L1417" i="5"/>
  <c r="M1417" i="5" s="1" a="1"/>
  <c r="M1417" i="5" s="1"/>
  <c r="U1417" i="5"/>
  <c r="K1418" i="5" a="1"/>
  <c r="K1418" i="5" s="1"/>
  <c r="L1418" i="5"/>
  <c r="M1418" i="5" s="1" a="1"/>
  <c r="M1418" i="5" s="1"/>
  <c r="U1418" i="5"/>
  <c r="K1419" i="5" a="1"/>
  <c r="K1419" i="5" s="1"/>
  <c r="L1419" i="5"/>
  <c r="M1419" i="5" s="1" a="1"/>
  <c r="M1419" i="5" s="1"/>
  <c r="U1419" i="5"/>
  <c r="K1420" i="5" a="1"/>
  <c r="K1420" i="5" s="1"/>
  <c r="L1420" i="5"/>
  <c r="M1420" i="5" s="1" a="1"/>
  <c r="M1420" i="5" s="1"/>
  <c r="U1420" i="5"/>
  <c r="K1421" i="5" a="1"/>
  <c r="K1421" i="5" s="1"/>
  <c r="L1421" i="5"/>
  <c r="M1421" i="5" s="1" a="1"/>
  <c r="M1421" i="5" s="1"/>
  <c r="U1421" i="5"/>
  <c r="K1422" i="5" a="1"/>
  <c r="K1422" i="5" s="1"/>
  <c r="L1422" i="5"/>
  <c r="M1422" i="5" s="1" a="1"/>
  <c r="M1422" i="5" s="1"/>
  <c r="U1422" i="5"/>
  <c r="K1423" i="5" a="1"/>
  <c r="K1423" i="5" s="1"/>
  <c r="L1423" i="5"/>
  <c r="M1423" i="5" s="1" a="1"/>
  <c r="M1423" i="5" s="1"/>
  <c r="U1423" i="5"/>
  <c r="K1424" i="5" a="1"/>
  <c r="K1424" i="5" s="1"/>
  <c r="L1424" i="5"/>
  <c r="M1424" i="5" s="1" a="1"/>
  <c r="M1424" i="5" s="1"/>
  <c r="U1424" i="5"/>
  <c r="K1425" i="5" a="1"/>
  <c r="K1425" i="5" s="1"/>
  <c r="L1425" i="5"/>
  <c r="M1425" i="5" s="1" a="1"/>
  <c r="M1425" i="5" s="1"/>
  <c r="U1425" i="5"/>
  <c r="K1426" i="5" a="1"/>
  <c r="K1426" i="5" s="1"/>
  <c r="L1426" i="5"/>
  <c r="M1426" i="5" s="1" a="1"/>
  <c r="M1426" i="5" s="1"/>
  <c r="U1426" i="5"/>
  <c r="K1427" i="5" a="1"/>
  <c r="K1427" i="5" s="1"/>
  <c r="L1427" i="5"/>
  <c r="M1427" i="5" s="1" a="1"/>
  <c r="M1427" i="5" s="1"/>
  <c r="U1427" i="5"/>
  <c r="K1428" i="5" a="1"/>
  <c r="K1428" i="5" s="1"/>
  <c r="L1428" i="5"/>
  <c r="M1428" i="5" s="1" a="1"/>
  <c r="M1428" i="5" s="1"/>
  <c r="U1428" i="5"/>
  <c r="K1429" i="5" a="1"/>
  <c r="K1429" i="5" s="1"/>
  <c r="L1429" i="5"/>
  <c r="M1429" i="5" s="1" a="1"/>
  <c r="M1429" i="5" s="1"/>
  <c r="U1429" i="5"/>
  <c r="K1430" i="5" a="1"/>
  <c r="K1430" i="5" s="1"/>
  <c r="L1430" i="5"/>
  <c r="M1430" i="5" s="1" a="1"/>
  <c r="M1430" i="5" s="1"/>
  <c r="U1430" i="5"/>
  <c r="K1431" i="5" a="1"/>
  <c r="K1431" i="5" s="1"/>
  <c r="L1431" i="5"/>
  <c r="M1431" i="5" s="1" a="1"/>
  <c r="M1431" i="5" s="1"/>
  <c r="U1431" i="5"/>
  <c r="K1432" i="5" a="1"/>
  <c r="K1432" i="5" s="1"/>
  <c r="L1432" i="5"/>
  <c r="M1432" i="5" s="1" a="1"/>
  <c r="M1432" i="5" s="1"/>
  <c r="U1432" i="5"/>
  <c r="K1433" i="5" a="1"/>
  <c r="K1433" i="5" s="1"/>
  <c r="L1433" i="5"/>
  <c r="M1433" i="5" s="1" a="1"/>
  <c r="M1433" i="5" s="1"/>
  <c r="U1433" i="5"/>
  <c r="K1434" i="5" a="1"/>
  <c r="K1434" i="5" s="1"/>
  <c r="L1434" i="5"/>
  <c r="M1434" i="5" s="1" a="1"/>
  <c r="M1434" i="5" s="1"/>
  <c r="U1434" i="5"/>
  <c r="K1435" i="5" a="1"/>
  <c r="K1435" i="5" s="1"/>
  <c r="L1435" i="5"/>
  <c r="M1435" i="5" s="1" a="1"/>
  <c r="M1435" i="5" s="1"/>
  <c r="U1435" i="5"/>
  <c r="K1436" i="5" a="1"/>
  <c r="K1436" i="5" s="1"/>
  <c r="L1436" i="5"/>
  <c r="M1436" i="5" s="1" a="1"/>
  <c r="M1436" i="5" s="1"/>
  <c r="U1436" i="5"/>
  <c r="K1437" i="5" a="1"/>
  <c r="K1437" i="5" s="1"/>
  <c r="L1437" i="5"/>
  <c r="M1437" i="5" s="1" a="1"/>
  <c r="M1437" i="5" s="1"/>
  <c r="U1437" i="5"/>
  <c r="K1438" i="5" a="1"/>
  <c r="K1438" i="5" s="1"/>
  <c r="L1438" i="5"/>
  <c r="M1438" i="5" s="1" a="1"/>
  <c r="M1438" i="5" s="1"/>
  <c r="U1438" i="5"/>
  <c r="K1439" i="5" a="1"/>
  <c r="K1439" i="5" s="1"/>
  <c r="L1439" i="5"/>
  <c r="M1439" i="5" s="1" a="1"/>
  <c r="M1439" i="5" s="1"/>
  <c r="U1439" i="5"/>
  <c r="K1440" i="5" a="1"/>
  <c r="K1440" i="5" s="1"/>
  <c r="L1440" i="5"/>
  <c r="M1440" i="5" s="1" a="1"/>
  <c r="M1440" i="5" s="1"/>
  <c r="U1440" i="5"/>
  <c r="K1441" i="5" a="1"/>
  <c r="K1441" i="5" s="1"/>
  <c r="L1441" i="5"/>
  <c r="M1441" i="5" s="1" a="1"/>
  <c r="M1441" i="5" s="1"/>
  <c r="U1441" i="5"/>
  <c r="K1442" i="5" a="1"/>
  <c r="K1442" i="5" s="1"/>
  <c r="L1442" i="5"/>
  <c r="M1442" i="5" s="1" a="1"/>
  <c r="M1442" i="5" s="1"/>
  <c r="U1442" i="5"/>
  <c r="K1443" i="5" a="1"/>
  <c r="K1443" i="5" s="1"/>
  <c r="L1443" i="5"/>
  <c r="M1443" i="5" s="1" a="1"/>
  <c r="M1443" i="5" s="1"/>
  <c r="U1443" i="5"/>
  <c r="K1444" i="5" a="1"/>
  <c r="K1444" i="5" s="1"/>
  <c r="L1444" i="5"/>
  <c r="M1444" i="5" s="1" a="1"/>
  <c r="M1444" i="5" s="1"/>
  <c r="U1444" i="5"/>
  <c r="K1445" i="5" a="1"/>
  <c r="K1445" i="5" s="1"/>
  <c r="L1445" i="5"/>
  <c r="M1445" i="5" s="1" a="1"/>
  <c r="M1445" i="5" s="1"/>
  <c r="U1445" i="5"/>
  <c r="K1446" i="5" a="1"/>
  <c r="K1446" i="5" s="1"/>
  <c r="L1446" i="5"/>
  <c r="M1446" i="5" s="1" a="1"/>
  <c r="M1446" i="5" s="1"/>
  <c r="U1446" i="5"/>
  <c r="K1447" i="5" a="1"/>
  <c r="K1447" i="5" s="1"/>
  <c r="L1447" i="5"/>
  <c r="M1447" i="5" s="1" a="1"/>
  <c r="M1447" i="5" s="1"/>
  <c r="U1447" i="5"/>
  <c r="K1448" i="5" a="1"/>
  <c r="K1448" i="5" s="1"/>
  <c r="L1448" i="5"/>
  <c r="M1448" i="5" s="1" a="1"/>
  <c r="M1448" i="5" s="1"/>
  <c r="U1448" i="5"/>
  <c r="K1449" i="5" a="1"/>
  <c r="K1449" i="5" s="1"/>
  <c r="L1449" i="5"/>
  <c r="M1449" i="5" s="1" a="1"/>
  <c r="M1449" i="5" s="1"/>
  <c r="U1449" i="5"/>
  <c r="K1450" i="5" a="1"/>
  <c r="K1450" i="5" s="1"/>
  <c r="L1450" i="5"/>
  <c r="M1450" i="5" s="1" a="1"/>
  <c r="M1450" i="5" s="1"/>
  <c r="K1451" i="5" a="1"/>
  <c r="K1451" i="5" s="1"/>
  <c r="L1451" i="5"/>
  <c r="M1451" i="5" s="1" a="1"/>
  <c r="M1451" i="5" s="1"/>
  <c r="U1451" i="5"/>
  <c r="K1452" i="5" a="1"/>
  <c r="K1452" i="5" s="1"/>
  <c r="L1452" i="5"/>
  <c r="M1452" i="5" s="1" a="1"/>
  <c r="M1452" i="5" s="1"/>
  <c r="U1452" i="5"/>
  <c r="K1453" i="5" a="1"/>
  <c r="K1453" i="5" s="1"/>
  <c r="L1453" i="5"/>
  <c r="M1453" i="5" s="1" a="1"/>
  <c r="M1453" i="5" s="1"/>
  <c r="U1453" i="5"/>
  <c r="K1454" i="5" a="1"/>
  <c r="K1454" i="5" s="1"/>
  <c r="L1454" i="5"/>
  <c r="M1454" i="5" s="1" a="1"/>
  <c r="M1454" i="5" s="1"/>
  <c r="U1454" i="5"/>
  <c r="K1455" i="5" a="1"/>
  <c r="K1455" i="5" s="1"/>
  <c r="L1455" i="5"/>
  <c r="M1455" i="5" s="1" a="1"/>
  <c r="M1455" i="5" s="1"/>
  <c r="U1455" i="5"/>
  <c r="K1456" i="5" a="1"/>
  <c r="K1456" i="5" s="1"/>
  <c r="L1456" i="5"/>
  <c r="M1456" i="5" s="1" a="1"/>
  <c r="M1456" i="5" s="1"/>
  <c r="U1456" i="5"/>
  <c r="K1457" i="5" a="1"/>
  <c r="K1457" i="5" s="1"/>
  <c r="L1457" i="5"/>
  <c r="M1457" i="5" s="1" a="1"/>
  <c r="M1457" i="5" s="1"/>
  <c r="U1457" i="5"/>
  <c r="K1458" i="5" a="1"/>
  <c r="K1458" i="5" s="1"/>
  <c r="L1458" i="5"/>
  <c r="M1458" i="5" s="1" a="1"/>
  <c r="M1458" i="5" s="1"/>
  <c r="U1458" i="5"/>
  <c r="K1459" i="5" a="1"/>
  <c r="K1459" i="5" s="1"/>
  <c r="L1459" i="5"/>
  <c r="M1459" i="5" s="1" a="1"/>
  <c r="M1459" i="5" s="1"/>
  <c r="U1459" i="5"/>
  <c r="K1460" i="5" a="1"/>
  <c r="K1460" i="5" s="1"/>
  <c r="L1460" i="5"/>
  <c r="M1460" i="5" s="1" a="1"/>
  <c r="M1460" i="5" s="1"/>
  <c r="U1460" i="5"/>
  <c r="K1461" i="5" a="1"/>
  <c r="K1461" i="5" s="1"/>
  <c r="L1461" i="5"/>
  <c r="M1461" i="5" s="1" a="1"/>
  <c r="M1461" i="5" s="1"/>
  <c r="U1461" i="5"/>
  <c r="K1462" i="5" a="1"/>
  <c r="K1462" i="5" s="1"/>
  <c r="L1462" i="5"/>
  <c r="M1462" i="5" s="1" a="1"/>
  <c r="M1462" i="5" s="1"/>
  <c r="U1462" i="5"/>
  <c r="K1463" i="5" a="1"/>
  <c r="K1463" i="5" s="1"/>
  <c r="L1463" i="5"/>
  <c r="M1463" i="5" s="1" a="1"/>
  <c r="M1463" i="5" s="1"/>
  <c r="U1463" i="5"/>
  <c r="K1464" i="5" a="1"/>
  <c r="K1464" i="5" s="1"/>
  <c r="L1464" i="5"/>
  <c r="M1464" i="5" s="1" a="1"/>
  <c r="M1464" i="5" s="1"/>
  <c r="U1464" i="5"/>
  <c r="K1465" i="5" a="1"/>
  <c r="K1465" i="5" s="1"/>
  <c r="L1465" i="5"/>
  <c r="M1465" i="5" s="1" a="1"/>
  <c r="M1465" i="5" s="1"/>
  <c r="U1465" i="5"/>
  <c r="K1466" i="5" a="1"/>
  <c r="K1466" i="5" s="1"/>
  <c r="L1466" i="5"/>
  <c r="M1466" i="5" s="1" a="1"/>
  <c r="M1466" i="5" s="1"/>
  <c r="U1466" i="5"/>
  <c r="K1467" i="5" a="1"/>
  <c r="K1467" i="5" s="1"/>
  <c r="L1467" i="5"/>
  <c r="M1467" i="5" s="1" a="1"/>
  <c r="M1467" i="5" s="1"/>
  <c r="U1467" i="5"/>
  <c r="K1468" i="5" a="1"/>
  <c r="K1468" i="5" s="1"/>
  <c r="L1468" i="5"/>
  <c r="M1468" i="5" s="1" a="1"/>
  <c r="M1468" i="5" s="1"/>
  <c r="U1468" i="5"/>
  <c r="K1469" i="5" a="1"/>
  <c r="K1469" i="5" s="1"/>
  <c r="L1469" i="5"/>
  <c r="M1469" i="5" s="1" a="1"/>
  <c r="M1469" i="5" s="1"/>
  <c r="U1469" i="5"/>
  <c r="K1470" i="5" a="1"/>
  <c r="K1470" i="5" s="1"/>
  <c r="L1470" i="5"/>
  <c r="M1470" i="5" s="1" a="1"/>
  <c r="M1470" i="5" s="1"/>
  <c r="U1470" i="5"/>
  <c r="K1471" i="5" a="1"/>
  <c r="K1471" i="5" s="1"/>
  <c r="L1471" i="5"/>
  <c r="M1471" i="5" s="1" a="1"/>
  <c r="M1471" i="5" s="1"/>
  <c r="U1471" i="5"/>
  <c r="K1472" i="5" a="1"/>
  <c r="K1472" i="5" s="1"/>
  <c r="L1472" i="5"/>
  <c r="M1472" i="5" s="1" a="1"/>
  <c r="M1472" i="5" s="1"/>
  <c r="U1472" i="5"/>
  <c r="K1473" i="5" a="1"/>
  <c r="K1473" i="5" s="1"/>
  <c r="L1473" i="5"/>
  <c r="M1473" i="5" s="1" a="1"/>
  <c r="M1473" i="5" s="1"/>
  <c r="U1473" i="5"/>
  <c r="K1474" i="5" a="1"/>
  <c r="K1474" i="5" s="1"/>
  <c r="L1474" i="5"/>
  <c r="M1474" i="5" s="1" a="1"/>
  <c r="M1474" i="5" s="1"/>
  <c r="U1474" i="5"/>
  <c r="K1475" i="5" a="1"/>
  <c r="K1475" i="5" s="1"/>
  <c r="L1475" i="5"/>
  <c r="M1475" i="5" s="1" a="1"/>
  <c r="M1475" i="5" s="1"/>
  <c r="U1475" i="5"/>
  <c r="K1476" i="5" a="1"/>
  <c r="K1476" i="5" s="1"/>
  <c r="L1476" i="5"/>
  <c r="M1476" i="5" s="1" a="1"/>
  <c r="M1476" i="5" s="1"/>
  <c r="U1476" i="5"/>
  <c r="K1477" i="5" a="1"/>
  <c r="K1477" i="5" s="1"/>
  <c r="L1477" i="5"/>
  <c r="M1477" i="5" s="1" a="1"/>
  <c r="M1477" i="5" s="1"/>
  <c r="U1477" i="5"/>
  <c r="K1478" i="5" a="1"/>
  <c r="K1478" i="5" s="1"/>
  <c r="L1478" i="5"/>
  <c r="M1478" i="5" s="1" a="1"/>
  <c r="M1478" i="5" s="1"/>
  <c r="U1478" i="5"/>
  <c r="K1479" i="5" a="1"/>
  <c r="K1479" i="5" s="1"/>
  <c r="L1479" i="5"/>
  <c r="M1479" i="5" s="1" a="1"/>
  <c r="M1479" i="5" s="1"/>
  <c r="U1479" i="5"/>
  <c r="K1480" i="5" a="1"/>
  <c r="K1480" i="5" s="1"/>
  <c r="L1480" i="5"/>
  <c r="M1480" i="5" s="1" a="1"/>
  <c r="M1480" i="5" s="1"/>
  <c r="U1480" i="5"/>
  <c r="K1481" i="5" a="1"/>
  <c r="K1481" i="5" s="1"/>
  <c r="L1481" i="5"/>
  <c r="M1481" i="5" s="1" a="1"/>
  <c r="M1481" i="5" s="1"/>
  <c r="U1481" i="5"/>
  <c r="K1482" i="5" a="1"/>
  <c r="K1482" i="5" s="1"/>
  <c r="L1482" i="5"/>
  <c r="M1482" i="5" s="1" a="1"/>
  <c r="M1482" i="5" s="1"/>
  <c r="U1482" i="5"/>
  <c r="K1483" i="5" a="1"/>
  <c r="K1483" i="5" s="1"/>
  <c r="L1483" i="5"/>
  <c r="M1483" i="5" s="1" a="1"/>
  <c r="M1483" i="5" s="1"/>
  <c r="U1483" i="5"/>
  <c r="K1484" i="5" a="1"/>
  <c r="K1484" i="5" s="1"/>
  <c r="L1484" i="5"/>
  <c r="M1484" i="5" s="1" a="1"/>
  <c r="M1484" i="5" s="1"/>
  <c r="U1484" i="5"/>
  <c r="K1485" i="5" a="1"/>
  <c r="K1485" i="5" s="1"/>
  <c r="L1485" i="5"/>
  <c r="M1485" i="5" s="1" a="1"/>
  <c r="M1485" i="5" s="1"/>
  <c r="U1485" i="5"/>
  <c r="K1486" i="5" a="1"/>
  <c r="K1486" i="5" s="1"/>
  <c r="L1486" i="5"/>
  <c r="M1486" i="5" s="1" a="1"/>
  <c r="M1486" i="5" s="1"/>
  <c r="U1486" i="5"/>
  <c r="K1487" i="5" a="1"/>
  <c r="K1487" i="5" s="1"/>
  <c r="L1487" i="5"/>
  <c r="M1487" i="5" s="1" a="1"/>
  <c r="M1487" i="5" s="1"/>
  <c r="U1487" i="5"/>
  <c r="K1488" i="5" a="1"/>
  <c r="K1488" i="5" s="1"/>
  <c r="L1488" i="5"/>
  <c r="M1488" i="5" s="1" a="1"/>
  <c r="M1488" i="5" s="1"/>
  <c r="U1488" i="5"/>
  <c r="K1489" i="5" a="1"/>
  <c r="K1489" i="5" s="1"/>
  <c r="L1489" i="5"/>
  <c r="M1489" i="5" s="1" a="1"/>
  <c r="M1489" i="5" s="1"/>
  <c r="U1489" i="5"/>
  <c r="K1490" i="5" a="1"/>
  <c r="K1490" i="5" s="1"/>
  <c r="L1490" i="5"/>
  <c r="M1490" i="5" s="1" a="1"/>
  <c r="M1490" i="5" s="1"/>
  <c r="U1490" i="5"/>
  <c r="K1491" i="5" a="1"/>
  <c r="K1491" i="5" s="1"/>
  <c r="L1491" i="5"/>
  <c r="M1491" i="5" s="1" a="1"/>
  <c r="M1491" i="5" s="1"/>
  <c r="U1491" i="5"/>
  <c r="K1492" i="5" a="1"/>
  <c r="K1492" i="5" s="1"/>
  <c r="L1492" i="5"/>
  <c r="M1492" i="5" s="1" a="1"/>
  <c r="M1492" i="5" s="1"/>
  <c r="U1492" i="5"/>
  <c r="K1493" i="5" a="1"/>
  <c r="K1493" i="5" s="1"/>
  <c r="L1493" i="5"/>
  <c r="M1493" i="5" s="1" a="1"/>
  <c r="M1493" i="5" s="1"/>
  <c r="U1493" i="5"/>
  <c r="K1494" i="5" a="1"/>
  <c r="K1494" i="5" s="1"/>
  <c r="L1494" i="5"/>
  <c r="M1494" i="5" s="1" a="1"/>
  <c r="M1494" i="5" s="1"/>
  <c r="U1494" i="5"/>
  <c r="K1495" i="5" a="1"/>
  <c r="K1495" i="5" s="1"/>
  <c r="L1495" i="5"/>
  <c r="M1495" i="5" s="1" a="1"/>
  <c r="M1495" i="5" s="1"/>
  <c r="K1496" i="5" a="1"/>
  <c r="K1496" i="5" s="1"/>
  <c r="L1496" i="5"/>
  <c r="M1496" i="5" s="1" a="1"/>
  <c r="M1496" i="5" s="1"/>
  <c r="U1496" i="5"/>
  <c r="K1497" i="5" a="1"/>
  <c r="K1497" i="5" s="1"/>
  <c r="L1497" i="5"/>
  <c r="M1497" i="5" s="1" a="1"/>
  <c r="M1497" i="5" s="1"/>
  <c r="U1497" i="5"/>
  <c r="K1498" i="5" a="1"/>
  <c r="K1498" i="5" s="1"/>
  <c r="L1498" i="5"/>
  <c r="M1498" i="5" s="1" a="1"/>
  <c r="M1498" i="5" s="1"/>
  <c r="U1498" i="5"/>
  <c r="K1499" i="5" a="1"/>
  <c r="K1499" i="5" s="1"/>
  <c r="L1499" i="5"/>
  <c r="M1499" i="5" s="1" a="1"/>
  <c r="M1499" i="5" s="1"/>
  <c r="U1499" i="5"/>
  <c r="K1500" i="5" a="1"/>
  <c r="K1500" i="5" s="1"/>
  <c r="L1500" i="5"/>
  <c r="M1500" i="5" s="1" a="1"/>
  <c r="M1500" i="5" s="1"/>
  <c r="U1500" i="5"/>
  <c r="K1501" i="5" a="1"/>
  <c r="K1501" i="5" s="1"/>
  <c r="L1501" i="5"/>
  <c r="M1501" i="5" s="1" a="1"/>
  <c r="M1501" i="5" s="1"/>
  <c r="U1501" i="5"/>
  <c r="K1502" i="5" a="1"/>
  <c r="K1502" i="5" s="1"/>
  <c r="L1502" i="5"/>
  <c r="M1502" i="5" s="1" a="1"/>
  <c r="M1502" i="5" s="1"/>
  <c r="U1502" i="5"/>
  <c r="K1503" i="5" a="1"/>
  <c r="K1503" i="5" s="1"/>
  <c r="L1503" i="5"/>
  <c r="M1503" i="5" s="1" a="1"/>
  <c r="M1503" i="5" s="1"/>
  <c r="U1503" i="5"/>
  <c r="K1504" i="5" a="1"/>
  <c r="K1504" i="5" s="1"/>
  <c r="L1504" i="5"/>
  <c r="M1504" i="5" s="1" a="1"/>
  <c r="M1504" i="5" s="1"/>
  <c r="U1504" i="5"/>
  <c r="K1505" i="5" a="1"/>
  <c r="K1505" i="5" s="1"/>
  <c r="L1505" i="5"/>
  <c r="M1505" i="5" s="1" a="1"/>
  <c r="M1505" i="5" s="1"/>
  <c r="U1505" i="5"/>
  <c r="K1506" i="5" a="1"/>
  <c r="K1506" i="5" s="1"/>
  <c r="L1506" i="5"/>
  <c r="M1506" i="5" s="1" a="1"/>
  <c r="M1506" i="5" s="1"/>
  <c r="U1506" i="5"/>
  <c r="K1507" i="5" a="1"/>
  <c r="K1507" i="5" s="1"/>
  <c r="L1507" i="5"/>
  <c r="M1507" i="5" s="1" a="1"/>
  <c r="M1507" i="5" s="1"/>
  <c r="U1507" i="5"/>
  <c r="K1508" i="5" a="1"/>
  <c r="K1508" i="5" s="1"/>
  <c r="L1508" i="5"/>
  <c r="M1508" i="5" s="1" a="1"/>
  <c r="M1508" i="5" s="1"/>
  <c r="U1508" i="5"/>
  <c r="K1509" i="5" a="1"/>
  <c r="K1509" i="5" s="1"/>
  <c r="L1509" i="5"/>
  <c r="M1509" i="5" s="1" a="1"/>
  <c r="M1509" i="5" s="1"/>
  <c r="U1509" i="5"/>
  <c r="K1510" i="5" a="1"/>
  <c r="K1510" i="5" s="1"/>
  <c r="L1510" i="5"/>
  <c r="M1510" i="5" s="1" a="1"/>
  <c r="M1510" i="5" s="1"/>
  <c r="U1510" i="5"/>
  <c r="K1511" i="5" a="1"/>
  <c r="K1511" i="5" s="1"/>
  <c r="L1511" i="5"/>
  <c r="M1511" i="5" s="1" a="1"/>
  <c r="M1511" i="5" s="1"/>
  <c r="U1511" i="5"/>
  <c r="K1512" i="5" a="1"/>
  <c r="K1512" i="5" s="1"/>
  <c r="L1512" i="5"/>
  <c r="M1512" i="5" s="1" a="1"/>
  <c r="M1512" i="5" s="1"/>
  <c r="U1512" i="5"/>
  <c r="K1513" i="5" a="1"/>
  <c r="K1513" i="5" s="1"/>
  <c r="L1513" i="5"/>
  <c r="M1513" i="5" s="1" a="1"/>
  <c r="M1513" i="5" s="1"/>
  <c r="U1513" i="5"/>
  <c r="K1514" i="5" a="1"/>
  <c r="K1514" i="5" s="1"/>
  <c r="L1514" i="5"/>
  <c r="M1514" i="5" s="1" a="1"/>
  <c r="M1514" i="5" s="1"/>
  <c r="U1514" i="5"/>
  <c r="K1515" i="5" a="1"/>
  <c r="K1515" i="5" s="1"/>
  <c r="L1515" i="5"/>
  <c r="M1515" i="5" s="1" a="1"/>
  <c r="M1515" i="5" s="1"/>
  <c r="U1515" i="5"/>
  <c r="K1516" i="5" a="1"/>
  <c r="K1516" i="5" s="1"/>
  <c r="L1516" i="5"/>
  <c r="M1516" i="5" s="1" a="1"/>
  <c r="M1516" i="5" s="1"/>
  <c r="U1516" i="5"/>
  <c r="K1517" i="5" a="1"/>
  <c r="K1517" i="5" s="1"/>
  <c r="L1517" i="5"/>
  <c r="M1517" i="5" s="1" a="1"/>
  <c r="M1517" i="5" s="1"/>
  <c r="U1517" i="5"/>
  <c r="K1518" i="5" a="1"/>
  <c r="K1518" i="5" s="1"/>
  <c r="L1518" i="5"/>
  <c r="M1518" i="5" s="1" a="1"/>
  <c r="M1518" i="5" s="1"/>
  <c r="U1518" i="5"/>
  <c r="K1519" i="5" a="1"/>
  <c r="K1519" i="5" s="1"/>
  <c r="L1519" i="5"/>
  <c r="M1519" i="5" s="1" a="1"/>
  <c r="M1519" i="5" s="1"/>
  <c r="U1519" i="5"/>
  <c r="K1520" i="5" a="1"/>
  <c r="K1520" i="5" s="1"/>
  <c r="L1520" i="5"/>
  <c r="M1520" i="5" s="1" a="1"/>
  <c r="M1520" i="5" s="1"/>
  <c r="U1520" i="5"/>
  <c r="K1521" i="5" a="1"/>
  <c r="K1521" i="5" s="1"/>
  <c r="L1521" i="5"/>
  <c r="M1521" i="5" s="1" a="1"/>
  <c r="M1521" i="5" s="1"/>
  <c r="U1521" i="5"/>
  <c r="K1522" i="5" a="1"/>
  <c r="K1522" i="5" s="1"/>
  <c r="L1522" i="5"/>
  <c r="M1522" i="5" s="1" a="1"/>
  <c r="M1522" i="5" s="1"/>
  <c r="U1522" i="5"/>
  <c r="K1523" i="5" a="1"/>
  <c r="K1523" i="5" s="1"/>
  <c r="L1523" i="5"/>
  <c r="M1523" i="5" s="1" a="1"/>
  <c r="M1523" i="5" s="1"/>
  <c r="U1523" i="5"/>
  <c r="K1524" i="5" a="1"/>
  <c r="K1524" i="5" s="1"/>
  <c r="L1524" i="5"/>
  <c r="M1524" i="5" s="1" a="1"/>
  <c r="M1524" i="5" s="1"/>
  <c r="U1524" i="5"/>
  <c r="K1525" i="5" a="1"/>
  <c r="K1525" i="5" s="1"/>
  <c r="L1525" i="5"/>
  <c r="M1525" i="5" s="1" a="1"/>
  <c r="M1525" i="5" s="1"/>
  <c r="U1525" i="5"/>
  <c r="K1526" i="5" a="1"/>
  <c r="K1526" i="5" s="1"/>
  <c r="L1526" i="5"/>
  <c r="M1526" i="5" s="1" a="1"/>
  <c r="M1526" i="5" s="1"/>
  <c r="U1526" i="5"/>
  <c r="K1527" i="5" a="1"/>
  <c r="K1527" i="5" s="1"/>
  <c r="L1527" i="5"/>
  <c r="M1527" i="5" s="1" a="1"/>
  <c r="M1527" i="5" s="1"/>
  <c r="U1527" i="5"/>
  <c r="K1528" i="5" a="1"/>
  <c r="K1528" i="5" s="1"/>
  <c r="L1528" i="5"/>
  <c r="M1528" i="5" s="1" a="1"/>
  <c r="M1528" i="5" s="1"/>
  <c r="U1528" i="5"/>
  <c r="K1529" i="5" a="1"/>
  <c r="K1529" i="5" s="1"/>
  <c r="L1529" i="5"/>
  <c r="M1529" i="5" s="1" a="1"/>
  <c r="M1529" i="5" s="1"/>
  <c r="U1529" i="5"/>
  <c r="K1530" i="5" a="1"/>
  <c r="K1530" i="5" s="1"/>
  <c r="L1530" i="5"/>
  <c r="M1530" i="5" s="1" a="1"/>
  <c r="M1530" i="5" s="1"/>
  <c r="U1530" i="5"/>
  <c r="K1531" i="5" a="1"/>
  <c r="K1531" i="5" s="1"/>
  <c r="L1531" i="5"/>
  <c r="M1531" i="5" s="1" a="1"/>
  <c r="M1531" i="5" s="1"/>
  <c r="U1531" i="5"/>
  <c r="K1532" i="5" a="1"/>
  <c r="K1532" i="5" s="1"/>
  <c r="L1532" i="5"/>
  <c r="M1532" i="5" s="1" a="1"/>
  <c r="M1532" i="5" s="1"/>
  <c r="U1532" i="5"/>
  <c r="K1533" i="5" a="1"/>
  <c r="K1533" i="5" s="1"/>
  <c r="L1533" i="5"/>
  <c r="M1533" i="5" s="1" a="1"/>
  <c r="M1533" i="5" s="1"/>
  <c r="U1533" i="5"/>
  <c r="K1534" i="5" a="1"/>
  <c r="K1534" i="5" s="1"/>
  <c r="L1534" i="5"/>
  <c r="M1534" i="5" s="1" a="1"/>
  <c r="M1534" i="5" s="1"/>
  <c r="U1534" i="5"/>
  <c r="K1535" i="5" a="1"/>
  <c r="K1535" i="5" s="1"/>
  <c r="L1535" i="5"/>
  <c r="M1535" i="5" s="1" a="1"/>
  <c r="M1535" i="5" s="1"/>
  <c r="U1535" i="5"/>
  <c r="K1536" i="5" a="1"/>
  <c r="K1536" i="5" s="1"/>
  <c r="L1536" i="5"/>
  <c r="M1536" i="5" s="1" a="1"/>
  <c r="M1536" i="5" s="1"/>
  <c r="U1536" i="5"/>
  <c r="K1537" i="5" a="1"/>
  <c r="K1537" i="5" s="1"/>
  <c r="L1537" i="5"/>
  <c r="M1537" i="5" s="1" a="1"/>
  <c r="M1537" i="5" s="1"/>
  <c r="U1537" i="5"/>
  <c r="K1538" i="5" a="1"/>
  <c r="K1538" i="5" s="1"/>
  <c r="L1538" i="5"/>
  <c r="M1538" i="5" s="1" a="1"/>
  <c r="M1538" i="5" s="1"/>
  <c r="U1538" i="5"/>
  <c r="K1539" i="5" a="1"/>
  <c r="K1539" i="5" s="1"/>
  <c r="L1539" i="5"/>
  <c r="M1539" i="5" s="1" a="1"/>
  <c r="M1539" i="5" s="1"/>
  <c r="U1539" i="5"/>
  <c r="K1540" i="5" a="1"/>
  <c r="K1540" i="5" s="1"/>
  <c r="L1540" i="5"/>
  <c r="M1540" i="5" s="1" a="1"/>
  <c r="M1540" i="5" s="1"/>
  <c r="U1540" i="5"/>
  <c r="K1541" i="5" a="1"/>
  <c r="K1541" i="5" s="1"/>
  <c r="L1541" i="5"/>
  <c r="M1541" i="5" s="1" a="1"/>
  <c r="M1541" i="5" s="1"/>
  <c r="U1541" i="5"/>
  <c r="L1542" i="5"/>
  <c r="M1542" i="5" s="1" a="1"/>
  <c r="M1542" i="5" s="1"/>
  <c r="U1542" i="5"/>
  <c r="K1543" i="5" a="1"/>
  <c r="K1543" i="5" s="1"/>
  <c r="L1543" i="5"/>
  <c r="M1543" i="5" s="1" a="1"/>
  <c r="M1543" i="5" s="1"/>
  <c r="U1543" i="5"/>
  <c r="K1544" i="5" a="1"/>
  <c r="K1544" i="5" s="1"/>
  <c r="L1544" i="5"/>
  <c r="M1544" i="5" s="1" a="1"/>
  <c r="M1544" i="5" s="1"/>
  <c r="U1544" i="5"/>
  <c r="K1545" i="5" a="1"/>
  <c r="K1545" i="5" s="1"/>
  <c r="L1545" i="5"/>
  <c r="M1545" i="5" s="1" a="1"/>
  <c r="M1545" i="5" s="1"/>
  <c r="U1545" i="5"/>
  <c r="K1546" i="5" a="1"/>
  <c r="K1546" i="5" s="1"/>
  <c r="L1546" i="5"/>
  <c r="M1546" i="5" s="1" a="1"/>
  <c r="M1546" i="5" s="1"/>
  <c r="L1547" i="5"/>
  <c r="M1547" i="5" s="1" a="1"/>
  <c r="M1547" i="5" s="1"/>
  <c r="U1547" i="5"/>
  <c r="K1548" i="5" a="1"/>
  <c r="K1548" i="5" s="1"/>
  <c r="L1548" i="5"/>
  <c r="M1548" i="5" s="1" a="1"/>
  <c r="M1548" i="5" s="1"/>
  <c r="U1548" i="5"/>
  <c r="K1549" i="5" a="1"/>
  <c r="K1549" i="5" s="1"/>
  <c r="L1549" i="5"/>
  <c r="M1549" i="5" s="1" a="1"/>
  <c r="M1549" i="5" s="1"/>
  <c r="U1549" i="5"/>
  <c r="K1550" i="5" a="1"/>
  <c r="K1550" i="5" s="1"/>
  <c r="L1550" i="5"/>
  <c r="M1550" i="5" s="1" a="1"/>
  <c r="M1550" i="5" s="1"/>
  <c r="U1550" i="5"/>
  <c r="K1551" i="5" a="1"/>
  <c r="K1551" i="5" s="1"/>
  <c r="L1551" i="5"/>
  <c r="M1551" i="5" s="1" a="1"/>
  <c r="M1551" i="5" s="1"/>
  <c r="U1551" i="5"/>
  <c r="K1552" i="5" a="1"/>
  <c r="K1552" i="5" s="1"/>
  <c r="L1552" i="5"/>
  <c r="M1552" i="5" s="1" a="1"/>
  <c r="M1552" i="5" s="1"/>
  <c r="U1552" i="5"/>
  <c r="K1553" i="5" a="1"/>
  <c r="K1553" i="5" s="1"/>
  <c r="L1553" i="5"/>
  <c r="M1553" i="5" s="1" a="1"/>
  <c r="M1553" i="5" s="1"/>
  <c r="U1553" i="5"/>
  <c r="K1554" i="5" a="1"/>
  <c r="K1554" i="5" s="1"/>
  <c r="L1554" i="5"/>
  <c r="M1554" i="5" s="1" a="1"/>
  <c r="M1554" i="5" s="1"/>
  <c r="U1554" i="5"/>
  <c r="K1555" i="5" a="1"/>
  <c r="K1555" i="5" s="1"/>
  <c r="L1555" i="5"/>
  <c r="M1555" i="5" s="1" a="1"/>
  <c r="M1555" i="5" s="1"/>
  <c r="U1555" i="5"/>
  <c r="K1556" i="5" a="1"/>
  <c r="K1556" i="5" s="1"/>
  <c r="L1556" i="5"/>
  <c r="M1556" i="5" s="1" a="1"/>
  <c r="M1556" i="5" s="1"/>
  <c r="U1556" i="5"/>
  <c r="K1557" i="5" a="1"/>
  <c r="K1557" i="5" s="1"/>
  <c r="L1557" i="5"/>
  <c r="M1557" i="5" s="1" a="1"/>
  <c r="M1557" i="5" s="1"/>
  <c r="U1557" i="5"/>
  <c r="K1558" i="5" a="1"/>
  <c r="K1558" i="5" s="1"/>
  <c r="L1558" i="5"/>
  <c r="M1558" i="5" s="1" a="1"/>
  <c r="M1558" i="5" s="1"/>
  <c r="U1558" i="5"/>
  <c r="K1559" i="5" a="1"/>
  <c r="K1559" i="5" s="1"/>
  <c r="L1559" i="5"/>
  <c r="M1559" i="5" s="1" a="1"/>
  <c r="M1559" i="5" s="1"/>
  <c r="U1559" i="5"/>
  <c r="K1560" i="5" a="1"/>
  <c r="K1560" i="5" s="1"/>
  <c r="L1560" i="5"/>
  <c r="M1560" i="5" s="1" a="1"/>
  <c r="M1560" i="5" s="1"/>
  <c r="U1560" i="5"/>
  <c r="K1561" i="5" a="1"/>
  <c r="K1561" i="5" s="1"/>
  <c r="L1561" i="5"/>
  <c r="M1561" i="5" s="1" a="1"/>
  <c r="M1561" i="5" s="1"/>
  <c r="U1561" i="5"/>
  <c r="K1562" i="5" a="1"/>
  <c r="K1562" i="5" s="1"/>
  <c r="L1562" i="5"/>
  <c r="M1562" i="5" s="1" a="1"/>
  <c r="M1562" i="5" s="1"/>
  <c r="U1562" i="5"/>
  <c r="K1563" i="5" a="1"/>
  <c r="K1563" i="5" s="1"/>
  <c r="L1563" i="5"/>
  <c r="M1563" i="5" s="1" a="1"/>
  <c r="M1563" i="5" s="1"/>
  <c r="U1563" i="5"/>
  <c r="K1564" i="5" a="1"/>
  <c r="K1564" i="5" s="1"/>
  <c r="L1564" i="5"/>
  <c r="M1564" i="5" s="1" a="1"/>
  <c r="M1564" i="5" s="1"/>
  <c r="U1564" i="5"/>
  <c r="K1565" i="5" a="1"/>
  <c r="K1565" i="5" s="1"/>
  <c r="L1565" i="5"/>
  <c r="M1565" i="5" s="1" a="1"/>
  <c r="M1565" i="5" s="1"/>
  <c r="U1565" i="5"/>
  <c r="K1566" i="5" a="1"/>
  <c r="K1566" i="5" s="1"/>
  <c r="L1566" i="5"/>
  <c r="M1566" i="5" s="1" a="1"/>
  <c r="M1566" i="5" s="1"/>
  <c r="U1566" i="5"/>
  <c r="K1567" i="5" a="1"/>
  <c r="K1567" i="5" s="1"/>
  <c r="L1567" i="5"/>
  <c r="M1567" i="5" s="1" a="1"/>
  <c r="M1567" i="5" s="1"/>
  <c r="U1567" i="5"/>
  <c r="K1568" i="5" a="1"/>
  <c r="K1568" i="5" s="1"/>
  <c r="L1568" i="5"/>
  <c r="M1568" i="5" s="1" a="1"/>
  <c r="M1568" i="5" s="1"/>
  <c r="U1568" i="5"/>
  <c r="K1569" i="5" a="1"/>
  <c r="K1569" i="5" s="1"/>
  <c r="L1569" i="5"/>
  <c r="M1569" i="5" s="1" a="1"/>
  <c r="M1569" i="5" s="1"/>
  <c r="U1569" i="5"/>
  <c r="K1570" i="5" a="1"/>
  <c r="K1570" i="5" s="1"/>
  <c r="L1570" i="5"/>
  <c r="M1570" i="5" s="1" a="1"/>
  <c r="M1570" i="5" s="1"/>
  <c r="U1570" i="5"/>
  <c r="K1571" i="5" a="1"/>
  <c r="K1571" i="5" s="1"/>
  <c r="L1571" i="5"/>
  <c r="M1571" i="5" s="1" a="1"/>
  <c r="M1571" i="5" s="1"/>
  <c r="U1571" i="5"/>
  <c r="K1572" i="5" a="1"/>
  <c r="K1572" i="5" s="1"/>
  <c r="L1572" i="5"/>
  <c r="M1572" i="5" s="1" a="1"/>
  <c r="M1572" i="5" s="1"/>
  <c r="U1572" i="5"/>
  <c r="K1573" i="5" a="1"/>
  <c r="K1573" i="5" s="1"/>
  <c r="L1573" i="5"/>
  <c r="M1573" i="5" s="1" a="1"/>
  <c r="M1573" i="5" s="1"/>
  <c r="U1573" i="5"/>
  <c r="K1574" i="5" a="1"/>
  <c r="K1574" i="5" s="1"/>
  <c r="L1574" i="5"/>
  <c r="M1574" i="5" s="1" a="1"/>
  <c r="M1574" i="5" s="1"/>
  <c r="U1574" i="5"/>
  <c r="K1575" i="5" a="1"/>
  <c r="K1575" i="5" s="1"/>
  <c r="L1575" i="5"/>
  <c r="M1575" i="5" s="1" a="1"/>
  <c r="M1575" i="5" s="1"/>
  <c r="U1575" i="5"/>
  <c r="K1576" i="5" a="1"/>
  <c r="K1576" i="5" s="1"/>
  <c r="L1576" i="5"/>
  <c r="M1576" i="5" s="1" a="1"/>
  <c r="M1576" i="5" s="1"/>
  <c r="U1576" i="5"/>
  <c r="K1577" i="5" a="1"/>
  <c r="K1577" i="5" s="1"/>
  <c r="L1577" i="5"/>
  <c r="M1577" i="5" s="1" a="1"/>
  <c r="M1577" i="5" s="1"/>
  <c r="U1577" i="5"/>
  <c r="K1578" i="5" a="1"/>
  <c r="K1578" i="5" s="1"/>
  <c r="L1578" i="5"/>
  <c r="M1578" i="5" s="1" a="1"/>
  <c r="M1578" i="5" s="1"/>
  <c r="U1578" i="5"/>
  <c r="K1579" i="5" a="1"/>
  <c r="K1579" i="5" s="1"/>
  <c r="L1579" i="5"/>
  <c r="M1579" i="5" s="1" a="1"/>
  <c r="M1579" i="5" s="1"/>
  <c r="U1579" i="5"/>
  <c r="K1580" i="5" a="1"/>
  <c r="K1580" i="5" s="1"/>
  <c r="L1580" i="5"/>
  <c r="M1580" i="5" s="1" a="1"/>
  <c r="M1580" i="5" s="1"/>
  <c r="U1580" i="5"/>
  <c r="K1581" i="5" a="1"/>
  <c r="K1581" i="5" s="1"/>
  <c r="L1581" i="5"/>
  <c r="M1581" i="5" s="1" a="1"/>
  <c r="M1581" i="5" s="1"/>
  <c r="U1581" i="5"/>
  <c r="K1582" i="5" a="1"/>
  <c r="K1582" i="5" s="1"/>
  <c r="L1582" i="5"/>
  <c r="M1582" i="5" s="1" a="1"/>
  <c r="M1582" i="5" s="1"/>
  <c r="U1582" i="5"/>
  <c r="K1583" i="5" a="1"/>
  <c r="K1583" i="5" s="1"/>
  <c r="L1583" i="5"/>
  <c r="M1583" i="5" s="1" a="1"/>
  <c r="M1583" i="5" s="1"/>
  <c r="U1583" i="5"/>
  <c r="K1584" i="5" a="1"/>
  <c r="K1584" i="5" s="1"/>
  <c r="L1584" i="5"/>
  <c r="M1584" i="5" s="1" a="1"/>
  <c r="M1584" i="5" s="1"/>
  <c r="U1584" i="5"/>
  <c r="K1585" i="5" a="1"/>
  <c r="K1585" i="5" s="1"/>
  <c r="L1585" i="5"/>
  <c r="M1585" i="5" s="1" a="1"/>
  <c r="M1585" i="5" s="1"/>
  <c r="U1585" i="5"/>
  <c r="K1586" i="5" a="1"/>
  <c r="K1586" i="5" s="1"/>
  <c r="L1586" i="5"/>
  <c r="M1586" i="5" s="1" a="1"/>
  <c r="M1586" i="5" s="1"/>
  <c r="U1586" i="5"/>
  <c r="K1587" i="5" a="1"/>
  <c r="K1587" i="5" s="1"/>
  <c r="L1587" i="5"/>
  <c r="M1587" i="5" s="1" a="1"/>
  <c r="M1587" i="5" s="1"/>
  <c r="U1587" i="5"/>
  <c r="K1588" i="5" a="1"/>
  <c r="K1588" i="5" s="1"/>
  <c r="L1588" i="5"/>
  <c r="M1588" i="5" s="1" a="1"/>
  <c r="M1588" i="5" s="1"/>
  <c r="U1588" i="5"/>
  <c r="K1589" i="5" a="1"/>
  <c r="K1589" i="5" s="1"/>
  <c r="L1589" i="5"/>
  <c r="M1589" i="5" s="1" a="1"/>
  <c r="M1589" i="5" s="1"/>
  <c r="U1589" i="5"/>
  <c r="K1590" i="5" a="1"/>
  <c r="K1590" i="5" s="1"/>
  <c r="L1590" i="5"/>
  <c r="M1590" i="5" s="1" a="1"/>
  <c r="M1590" i="5" s="1"/>
  <c r="U1590" i="5"/>
  <c r="K1591" i="5" a="1"/>
  <c r="K1591" i="5" s="1"/>
  <c r="L1591" i="5"/>
  <c r="M1591" i="5" s="1" a="1"/>
  <c r="M1591" i="5" s="1"/>
  <c r="U1591" i="5"/>
  <c r="K1592" i="5" a="1"/>
  <c r="K1592" i="5" s="1"/>
  <c r="L1592" i="5"/>
  <c r="M1592" i="5" s="1" a="1"/>
  <c r="M1592" i="5" s="1"/>
  <c r="U1592" i="5"/>
  <c r="K1593" i="5" a="1"/>
  <c r="K1593" i="5" s="1"/>
  <c r="L1593" i="5"/>
  <c r="M1593" i="5" s="1" a="1"/>
  <c r="M1593" i="5" s="1"/>
  <c r="U1593" i="5"/>
  <c r="K1594" i="5" a="1"/>
  <c r="K1594" i="5" s="1"/>
  <c r="L1594" i="5"/>
  <c r="M1594" i="5" s="1" a="1"/>
  <c r="M1594" i="5" s="1"/>
  <c r="U1594" i="5"/>
  <c r="K1595" i="5" a="1"/>
  <c r="K1595" i="5" s="1"/>
  <c r="L1595" i="5"/>
  <c r="M1595" i="5" s="1" a="1"/>
  <c r="M1595" i="5" s="1"/>
  <c r="U1595" i="5"/>
  <c r="K1596" i="5" a="1"/>
  <c r="K1596" i="5" s="1"/>
  <c r="L1596" i="5"/>
  <c r="M1596" i="5" s="1" a="1"/>
  <c r="M1596" i="5" s="1"/>
  <c r="K1597" i="5" a="1"/>
  <c r="K1597" i="5" s="1"/>
  <c r="L1597" i="5"/>
  <c r="M1597" i="5" s="1" a="1"/>
  <c r="M1597" i="5" s="1"/>
  <c r="U1597" i="5"/>
  <c r="K1598" i="5" a="1"/>
  <c r="K1598" i="5" s="1"/>
  <c r="L1598" i="5"/>
  <c r="M1598" i="5" s="1" a="1"/>
  <c r="M1598" i="5" s="1"/>
  <c r="U1598" i="5"/>
  <c r="K1599" i="5" a="1"/>
  <c r="K1599" i="5" s="1"/>
  <c r="L1599" i="5"/>
  <c r="M1599" i="5" s="1" a="1"/>
  <c r="M1599" i="5" s="1"/>
  <c r="U1599" i="5"/>
  <c r="K1600" i="5" a="1"/>
  <c r="K1600" i="5" s="1"/>
  <c r="L1600" i="5"/>
  <c r="M1600" i="5" s="1" a="1"/>
  <c r="M1600" i="5" s="1"/>
  <c r="U1600" i="5"/>
  <c r="K1601" i="5" a="1"/>
  <c r="K1601" i="5" s="1"/>
  <c r="L1601" i="5"/>
  <c r="M1601" i="5" s="1" a="1"/>
  <c r="M1601" i="5" s="1"/>
  <c r="U1601" i="5"/>
  <c r="K1602" i="5" a="1"/>
  <c r="K1602" i="5" s="1"/>
  <c r="L1602" i="5"/>
  <c r="M1602" i="5" s="1" a="1"/>
  <c r="M1602" i="5" s="1"/>
  <c r="U1602" i="5"/>
  <c r="K1603" i="5" a="1"/>
  <c r="K1603" i="5" s="1"/>
  <c r="L1603" i="5"/>
  <c r="M1603" i="5" s="1" a="1"/>
  <c r="M1603" i="5" s="1"/>
  <c r="U1603" i="5"/>
  <c r="K1604" i="5" a="1"/>
  <c r="K1604" i="5" s="1"/>
  <c r="L1604" i="5"/>
  <c r="M1604" i="5" s="1" a="1"/>
  <c r="M1604" i="5" s="1"/>
  <c r="U1604" i="5"/>
  <c r="K1605" i="5" a="1"/>
  <c r="K1605" i="5" s="1"/>
  <c r="L1605" i="5"/>
  <c r="M1605" i="5" s="1" a="1"/>
  <c r="M1605" i="5" s="1"/>
  <c r="U1605" i="5"/>
  <c r="K1606" i="5" a="1"/>
  <c r="K1606" i="5" s="1"/>
  <c r="L1606" i="5"/>
  <c r="M1606" i="5" s="1" a="1"/>
  <c r="M1606" i="5" s="1"/>
  <c r="U1606" i="5"/>
  <c r="K1607" i="5" a="1"/>
  <c r="K1607" i="5" s="1"/>
  <c r="L1607" i="5"/>
  <c r="M1607" i="5" s="1" a="1"/>
  <c r="M1607" i="5" s="1"/>
  <c r="U1607" i="5"/>
  <c r="K1608" i="5" a="1"/>
  <c r="K1608" i="5" s="1"/>
  <c r="L1608" i="5"/>
  <c r="M1608" i="5" s="1" a="1"/>
  <c r="M1608" i="5" s="1"/>
  <c r="U1608" i="5"/>
  <c r="K1609" i="5" a="1"/>
  <c r="K1609" i="5" s="1"/>
  <c r="L1609" i="5"/>
  <c r="M1609" i="5" s="1" a="1"/>
  <c r="M1609" i="5" s="1"/>
  <c r="U1609" i="5"/>
  <c r="K1610" i="5" a="1"/>
  <c r="K1610" i="5" s="1"/>
  <c r="L1610" i="5"/>
  <c r="M1610" i="5" s="1" a="1"/>
  <c r="M1610" i="5" s="1"/>
  <c r="U1610" i="5"/>
  <c r="K1611" i="5" a="1"/>
  <c r="K1611" i="5" s="1"/>
  <c r="L1611" i="5"/>
  <c r="M1611" i="5" s="1" a="1"/>
  <c r="M1611" i="5" s="1"/>
  <c r="U1611" i="5"/>
  <c r="K1612" i="5" a="1"/>
  <c r="K1612" i="5" s="1"/>
  <c r="L1612" i="5"/>
  <c r="M1612" i="5" s="1" a="1"/>
  <c r="M1612" i="5" s="1"/>
  <c r="U1612" i="5"/>
  <c r="K1613" i="5" a="1"/>
  <c r="K1613" i="5" s="1"/>
  <c r="L1613" i="5"/>
  <c r="M1613" i="5" s="1" a="1"/>
  <c r="M1613" i="5" s="1"/>
  <c r="U1613" i="5"/>
  <c r="K1614" i="5" a="1"/>
  <c r="K1614" i="5" s="1"/>
  <c r="L1614" i="5"/>
  <c r="M1614" i="5" s="1" a="1"/>
  <c r="M1614" i="5" s="1"/>
  <c r="K1615" i="5" a="1"/>
  <c r="K1615" i="5" s="1"/>
  <c r="L1615" i="5"/>
  <c r="M1615" i="5" s="1" a="1"/>
  <c r="M1615" i="5" s="1"/>
  <c r="U1615" i="5"/>
  <c r="K1616" i="5" a="1"/>
  <c r="K1616" i="5" s="1"/>
  <c r="L1616" i="5"/>
  <c r="M1616" i="5" s="1" a="1"/>
  <c r="M1616" i="5" s="1"/>
  <c r="U1616" i="5"/>
  <c r="K1617" i="5" a="1"/>
  <c r="K1617" i="5" s="1"/>
  <c r="L1617" i="5"/>
  <c r="M1617" i="5" s="1" a="1"/>
  <c r="M1617" i="5" s="1"/>
  <c r="U1617" i="5"/>
  <c r="K1618" i="5" a="1"/>
  <c r="K1618" i="5" s="1"/>
  <c r="L1618" i="5"/>
  <c r="M1618" i="5" s="1" a="1"/>
  <c r="M1618" i="5" s="1"/>
  <c r="U1618" i="5"/>
  <c r="K1619" i="5" a="1"/>
  <c r="K1619" i="5" s="1"/>
  <c r="L1619" i="5"/>
  <c r="M1619" i="5" s="1" a="1"/>
  <c r="M1619" i="5" s="1"/>
  <c r="U1619" i="5"/>
  <c r="K1620" i="5" a="1"/>
  <c r="K1620" i="5" s="1"/>
  <c r="L1620" i="5"/>
  <c r="M1620" i="5" s="1" a="1"/>
  <c r="M1620" i="5" s="1"/>
  <c r="U1620" i="5"/>
  <c r="K1621" i="5" a="1"/>
  <c r="K1621" i="5" s="1"/>
  <c r="L1621" i="5"/>
  <c r="M1621" i="5" s="1" a="1"/>
  <c r="M1621" i="5" s="1"/>
  <c r="U1621" i="5"/>
  <c r="K1622" i="5" a="1"/>
  <c r="K1622" i="5" s="1"/>
  <c r="L1622" i="5"/>
  <c r="M1622" i="5" s="1" a="1"/>
  <c r="M1622" i="5" s="1"/>
  <c r="U1622" i="5"/>
  <c r="K1623" i="5" a="1"/>
  <c r="K1623" i="5" s="1"/>
  <c r="L1623" i="5"/>
  <c r="M1623" i="5" s="1" a="1"/>
  <c r="M1623" i="5" s="1"/>
  <c r="U1623" i="5"/>
  <c r="K1624" i="5" a="1"/>
  <c r="K1624" i="5" s="1"/>
  <c r="L1624" i="5"/>
  <c r="M1624" i="5" s="1" a="1"/>
  <c r="M1624" i="5" s="1"/>
  <c r="U1624" i="5"/>
  <c r="K1625" i="5" a="1"/>
  <c r="K1625" i="5" s="1"/>
  <c r="L1625" i="5"/>
  <c r="M1625" i="5" s="1" a="1"/>
  <c r="M1625" i="5" s="1"/>
  <c r="U1625" i="5"/>
  <c r="K1626" i="5" a="1"/>
  <c r="K1626" i="5" s="1"/>
  <c r="L1626" i="5"/>
  <c r="M1626" i="5" s="1" a="1"/>
  <c r="M1626" i="5" s="1"/>
  <c r="U1626" i="5"/>
  <c r="K1627" i="5" a="1"/>
  <c r="K1627" i="5" s="1"/>
  <c r="L1627" i="5"/>
  <c r="M1627" i="5" s="1" a="1"/>
  <c r="M1627" i="5" s="1"/>
  <c r="U1627" i="5"/>
  <c r="K1628" i="5" a="1"/>
  <c r="K1628" i="5" s="1"/>
  <c r="L1628" i="5"/>
  <c r="M1628" i="5" s="1" a="1"/>
  <c r="M1628" i="5" s="1"/>
  <c r="U1628" i="5"/>
  <c r="K1629" i="5" a="1"/>
  <c r="K1629" i="5" s="1"/>
  <c r="L1629" i="5"/>
  <c r="M1629" i="5" s="1" a="1"/>
  <c r="M1629" i="5" s="1"/>
  <c r="U1629" i="5"/>
  <c r="K1630" i="5" a="1"/>
  <c r="K1630" i="5" s="1"/>
  <c r="L1630" i="5"/>
  <c r="M1630" i="5" s="1" a="1"/>
  <c r="M1630" i="5" s="1"/>
  <c r="U1630" i="5"/>
  <c r="K1631" i="5" a="1"/>
  <c r="K1631" i="5" s="1"/>
  <c r="L1631" i="5"/>
  <c r="M1631" i="5" s="1" a="1"/>
  <c r="M1631" i="5" s="1"/>
  <c r="K1632" i="5" a="1"/>
  <c r="K1632" i="5" s="1"/>
  <c r="L1632" i="5"/>
  <c r="M1632" i="5" s="1" a="1"/>
  <c r="M1632" i="5" s="1"/>
  <c r="U1632" i="5"/>
  <c r="K1633" i="5" a="1"/>
  <c r="K1633" i="5" s="1"/>
  <c r="L1633" i="5"/>
  <c r="M1633" i="5" s="1" a="1"/>
  <c r="M1633" i="5" s="1"/>
  <c r="U1633" i="5"/>
  <c r="K1634" i="5" a="1"/>
  <c r="K1634" i="5" s="1"/>
  <c r="L1634" i="5"/>
  <c r="M1634" i="5" s="1" a="1"/>
  <c r="M1634" i="5" s="1"/>
  <c r="U1634" i="5"/>
  <c r="K1635" i="5" a="1"/>
  <c r="K1635" i="5" s="1"/>
  <c r="L1635" i="5"/>
  <c r="M1635" i="5" s="1" a="1"/>
  <c r="M1635" i="5" s="1"/>
  <c r="U1635" i="5"/>
  <c r="K1636" i="5" a="1"/>
  <c r="K1636" i="5" s="1"/>
  <c r="L1636" i="5"/>
  <c r="M1636" i="5" s="1" a="1"/>
  <c r="M1636" i="5" s="1"/>
  <c r="U1636" i="5"/>
  <c r="K1637" i="5" a="1"/>
  <c r="K1637" i="5" s="1"/>
  <c r="L1637" i="5"/>
  <c r="M1637" i="5" s="1" a="1"/>
  <c r="M1637" i="5" s="1"/>
  <c r="K1638" i="5" a="1"/>
  <c r="K1638" i="5" s="1"/>
  <c r="L1638" i="5"/>
  <c r="M1638" i="5" s="1" a="1"/>
  <c r="M1638" i="5" s="1"/>
  <c r="U1638" i="5"/>
  <c r="K1639" i="5" a="1"/>
  <c r="K1639" i="5" s="1"/>
  <c r="L1639" i="5"/>
  <c r="M1639" i="5" s="1" a="1"/>
  <c r="M1639" i="5" s="1"/>
  <c r="U1639" i="5"/>
  <c r="K1640" i="5" a="1"/>
  <c r="K1640" i="5" s="1"/>
  <c r="L1640" i="5"/>
  <c r="M1640" i="5" s="1" a="1"/>
  <c r="M1640" i="5" s="1"/>
  <c r="U1640" i="5"/>
  <c r="K1641" i="5" a="1"/>
  <c r="K1641" i="5" s="1"/>
  <c r="L1641" i="5"/>
  <c r="M1641" i="5" s="1" a="1"/>
  <c r="M1641" i="5" s="1"/>
  <c r="U1641" i="5"/>
  <c r="K1642" i="5" a="1"/>
  <c r="K1642" i="5" s="1"/>
  <c r="L1642" i="5"/>
  <c r="M1642" i="5" s="1" a="1"/>
  <c r="M1642" i="5" s="1"/>
  <c r="U1642" i="5"/>
  <c r="K1643" i="5" a="1"/>
  <c r="K1643" i="5" s="1"/>
  <c r="L1643" i="5"/>
  <c r="M1643" i="5" s="1" a="1"/>
  <c r="M1643" i="5" s="1"/>
  <c r="U1643" i="5"/>
  <c r="K1644" i="5" a="1"/>
  <c r="K1644" i="5" s="1"/>
  <c r="L1644" i="5"/>
  <c r="M1644" i="5" s="1" a="1"/>
  <c r="M1644" i="5" s="1"/>
  <c r="U1644" i="5"/>
  <c r="K1645" i="5" a="1"/>
  <c r="K1645" i="5" s="1"/>
  <c r="L1645" i="5"/>
  <c r="M1645" i="5" s="1" a="1"/>
  <c r="M1645" i="5" s="1"/>
  <c r="U1645" i="5"/>
  <c r="K1646" i="5" a="1"/>
  <c r="K1646" i="5" s="1"/>
  <c r="L1646" i="5"/>
  <c r="M1646" i="5" s="1" a="1"/>
  <c r="M1646" i="5" s="1"/>
  <c r="U1646" i="5"/>
  <c r="K1647" i="5" a="1"/>
  <c r="K1647" i="5" s="1"/>
  <c r="L1647" i="5"/>
  <c r="M1647" i="5" s="1" a="1"/>
  <c r="M1647" i="5" s="1"/>
  <c r="U1647" i="5"/>
  <c r="K1648" i="5" a="1"/>
  <c r="K1648" i="5" s="1"/>
  <c r="L1648" i="5"/>
  <c r="M1648" i="5" s="1" a="1"/>
  <c r="M1648" i="5" s="1"/>
  <c r="U1648" i="5"/>
  <c r="K1649" i="5" a="1"/>
  <c r="K1649" i="5" s="1"/>
  <c r="L1649" i="5"/>
  <c r="M1649" i="5" s="1" a="1"/>
  <c r="M1649" i="5" s="1"/>
  <c r="U1649" i="5"/>
  <c r="K1650" i="5" a="1"/>
  <c r="K1650" i="5" s="1"/>
  <c r="L1650" i="5"/>
  <c r="M1650" i="5" s="1" a="1"/>
  <c r="M1650" i="5" s="1"/>
  <c r="U1650" i="5"/>
  <c r="K1651" i="5" a="1"/>
  <c r="K1651" i="5" s="1"/>
  <c r="L1651" i="5"/>
  <c r="M1651" i="5" s="1" a="1"/>
  <c r="M1651" i="5" s="1"/>
  <c r="U1651" i="5"/>
  <c r="K1652" i="5" a="1"/>
  <c r="K1652" i="5" s="1"/>
  <c r="L1652" i="5"/>
  <c r="M1652" i="5" s="1" a="1"/>
  <c r="M1652" i="5" s="1"/>
  <c r="U1652" i="5"/>
  <c r="K1653" i="5" a="1"/>
  <c r="K1653" i="5" s="1"/>
  <c r="L1653" i="5"/>
  <c r="M1653" i="5" s="1" a="1"/>
  <c r="M1653" i="5" s="1"/>
  <c r="U1653" i="5"/>
  <c r="K1654" i="5" a="1"/>
  <c r="K1654" i="5" s="1"/>
  <c r="L1654" i="5"/>
  <c r="M1654" i="5" s="1" a="1"/>
  <c r="M1654" i="5" s="1"/>
  <c r="U1654" i="5"/>
  <c r="K1655" i="5" a="1"/>
  <c r="K1655" i="5" s="1"/>
  <c r="L1655" i="5"/>
  <c r="M1655" i="5" s="1" a="1"/>
  <c r="M1655" i="5" s="1"/>
  <c r="U1655" i="5"/>
  <c r="K1656" i="5" a="1"/>
  <c r="K1656" i="5" s="1"/>
  <c r="L1656" i="5"/>
  <c r="M1656" i="5" s="1" a="1"/>
  <c r="M1656" i="5" s="1"/>
  <c r="U1656" i="5"/>
  <c r="K1657" i="5" a="1"/>
  <c r="K1657" i="5" s="1"/>
  <c r="L1657" i="5"/>
  <c r="M1657" i="5" s="1" a="1"/>
  <c r="M1657" i="5" s="1"/>
  <c r="U1657" i="5"/>
  <c r="K1658" i="5" a="1"/>
  <c r="K1658" i="5" s="1"/>
  <c r="L1658" i="5"/>
  <c r="M1658" i="5" s="1" a="1"/>
  <c r="M1658" i="5" s="1"/>
  <c r="U1658" i="5"/>
  <c r="K1659" i="5" a="1"/>
  <c r="K1659" i="5" s="1"/>
  <c r="L1659" i="5"/>
  <c r="M1659" i="5" s="1" a="1"/>
  <c r="M1659" i="5" s="1"/>
  <c r="U1659" i="5"/>
  <c r="K1660" i="5" a="1"/>
  <c r="K1660" i="5" s="1"/>
  <c r="L1660" i="5"/>
  <c r="M1660" i="5" s="1" a="1"/>
  <c r="M1660" i="5" s="1"/>
  <c r="U1660" i="5"/>
  <c r="K1661" i="5" a="1"/>
  <c r="K1661" i="5" s="1"/>
  <c r="L1661" i="5"/>
  <c r="M1661" i="5" s="1" a="1"/>
  <c r="M1661" i="5" s="1"/>
  <c r="U1661" i="5"/>
  <c r="K1662" i="5" a="1"/>
  <c r="K1662" i="5" s="1"/>
  <c r="L1662" i="5"/>
  <c r="M1662" i="5" s="1" a="1"/>
  <c r="M1662" i="5" s="1"/>
  <c r="U1662" i="5"/>
  <c r="K1663" i="5" a="1"/>
  <c r="K1663" i="5" s="1"/>
  <c r="L1663" i="5"/>
  <c r="M1663" i="5" s="1" a="1"/>
  <c r="M1663" i="5" s="1"/>
  <c r="U1663" i="5"/>
  <c r="K1664" i="5" a="1"/>
  <c r="K1664" i="5" s="1"/>
  <c r="L1664" i="5"/>
  <c r="M1664" i="5" s="1" a="1"/>
  <c r="M1664" i="5" s="1"/>
  <c r="U1664" i="5"/>
  <c r="K1665" i="5" a="1"/>
  <c r="K1665" i="5" s="1"/>
  <c r="L1665" i="5"/>
  <c r="M1665" i="5" s="1" a="1"/>
  <c r="M1665" i="5" s="1"/>
  <c r="U1665" i="5"/>
  <c r="K1666" i="5" a="1"/>
  <c r="K1666" i="5" s="1"/>
  <c r="L1666" i="5"/>
  <c r="M1666" i="5" s="1" a="1"/>
  <c r="M1666" i="5" s="1"/>
  <c r="U1666" i="5"/>
  <c r="K1667" i="5" a="1"/>
  <c r="K1667" i="5" s="1"/>
  <c r="L1667" i="5"/>
  <c r="M1667" i="5" s="1" a="1"/>
  <c r="M1667" i="5" s="1"/>
  <c r="U1667" i="5"/>
  <c r="K1668" i="5" a="1"/>
  <c r="K1668" i="5" s="1"/>
  <c r="L1668" i="5"/>
  <c r="M1668" i="5" s="1" a="1"/>
  <c r="M1668" i="5" s="1"/>
  <c r="U1668" i="5"/>
  <c r="K1669" i="5" a="1"/>
  <c r="K1669" i="5" s="1"/>
  <c r="L1669" i="5"/>
  <c r="M1669" i="5" s="1" a="1"/>
  <c r="M1669" i="5" s="1"/>
  <c r="U1669" i="5"/>
  <c r="K1670" i="5" a="1"/>
  <c r="K1670" i="5" s="1"/>
  <c r="L1670" i="5"/>
  <c r="M1670" i="5" s="1" a="1"/>
  <c r="M1670" i="5" s="1"/>
  <c r="U1670" i="5"/>
  <c r="K1671" i="5" a="1"/>
  <c r="K1671" i="5" s="1"/>
  <c r="L1671" i="5"/>
  <c r="M1671" i="5" s="1" a="1"/>
  <c r="M1671" i="5" s="1"/>
  <c r="U1671" i="5"/>
  <c r="K1672" i="5" a="1"/>
  <c r="K1672" i="5" s="1"/>
  <c r="L1672" i="5"/>
  <c r="M1672" i="5" s="1" a="1"/>
  <c r="M1672" i="5" s="1"/>
  <c r="U1672" i="5"/>
  <c r="K1673" i="5" a="1"/>
  <c r="K1673" i="5" s="1"/>
  <c r="L1673" i="5"/>
  <c r="M1673" i="5" s="1" a="1"/>
  <c r="M1673" i="5" s="1"/>
  <c r="U1673" i="5"/>
  <c r="K1674" i="5" a="1"/>
  <c r="K1674" i="5" s="1"/>
  <c r="L1674" i="5"/>
  <c r="M1674" i="5" s="1" a="1"/>
  <c r="M1674" i="5" s="1"/>
  <c r="U1674" i="5"/>
  <c r="K1675" i="5" a="1"/>
  <c r="K1675" i="5" s="1"/>
  <c r="L1675" i="5"/>
  <c r="M1675" i="5" s="1" a="1"/>
  <c r="M1675" i="5" s="1"/>
  <c r="U1675" i="5"/>
  <c r="K1676" i="5" a="1"/>
  <c r="K1676" i="5" s="1"/>
  <c r="L1676" i="5"/>
  <c r="M1676" i="5" s="1" a="1"/>
  <c r="M1676" i="5" s="1"/>
  <c r="U1676" i="5"/>
  <c r="K1677" i="5" a="1"/>
  <c r="K1677" i="5" s="1"/>
  <c r="L1677" i="5"/>
  <c r="M1677" i="5" s="1" a="1"/>
  <c r="M1677" i="5" s="1"/>
  <c r="U1677" i="5"/>
  <c r="K1678" i="5" a="1"/>
  <c r="K1678" i="5" s="1"/>
  <c r="L1678" i="5"/>
  <c r="M1678" i="5" s="1" a="1"/>
  <c r="M1678" i="5" s="1"/>
  <c r="U1678" i="5"/>
  <c r="K1679" i="5" a="1"/>
  <c r="K1679" i="5" s="1"/>
  <c r="L1679" i="5"/>
  <c r="M1679" i="5" s="1" a="1"/>
  <c r="M1679" i="5" s="1"/>
  <c r="U1679" i="5"/>
  <c r="K1680" i="5" a="1"/>
  <c r="K1680" i="5" s="1"/>
  <c r="L1680" i="5"/>
  <c r="M1680" i="5" s="1" a="1"/>
  <c r="M1680" i="5" s="1"/>
  <c r="U1680" i="5"/>
  <c r="K1681" i="5" a="1"/>
  <c r="K1681" i="5" s="1"/>
  <c r="L1681" i="5"/>
  <c r="M1681" i="5" s="1" a="1"/>
  <c r="M1681" i="5" s="1"/>
  <c r="U1681" i="5"/>
  <c r="K1682" i="5" a="1"/>
  <c r="K1682" i="5" s="1"/>
  <c r="L1682" i="5"/>
  <c r="M1682" i="5" s="1" a="1"/>
  <c r="M1682" i="5" s="1"/>
  <c r="U1682" i="5"/>
  <c r="K1683" i="5" a="1"/>
  <c r="K1683" i="5" s="1"/>
  <c r="L1683" i="5"/>
  <c r="M1683" i="5" s="1" a="1"/>
  <c r="M1683" i="5" s="1"/>
  <c r="U1683" i="5"/>
  <c r="K1684" i="5" a="1"/>
  <c r="K1684" i="5" s="1"/>
  <c r="L1684" i="5"/>
  <c r="M1684" i="5" s="1" a="1"/>
  <c r="M1684" i="5" s="1"/>
  <c r="U1684" i="5"/>
  <c r="K1685" i="5" a="1"/>
  <c r="K1685" i="5" s="1"/>
  <c r="L1685" i="5"/>
  <c r="M1685" i="5" s="1" a="1"/>
  <c r="M1685" i="5" s="1"/>
  <c r="K1686" i="5" a="1"/>
  <c r="K1686" i="5" s="1"/>
  <c r="L1686" i="5"/>
  <c r="M1686" i="5" s="1" a="1"/>
  <c r="M1686" i="5" s="1"/>
  <c r="U1686" i="5"/>
  <c r="K1687" i="5" a="1"/>
  <c r="K1687" i="5" s="1"/>
  <c r="L1687" i="5"/>
  <c r="M1687" i="5" s="1" a="1"/>
  <c r="M1687" i="5" s="1"/>
  <c r="U1687" i="5"/>
  <c r="K1688" i="5" a="1"/>
  <c r="K1688" i="5" s="1"/>
  <c r="L1688" i="5"/>
  <c r="M1688" i="5" s="1" a="1"/>
  <c r="M1688" i="5" s="1"/>
  <c r="U1688" i="5"/>
  <c r="K1689" i="5" a="1"/>
  <c r="K1689" i="5" s="1"/>
  <c r="L1689" i="5"/>
  <c r="M1689" i="5" s="1" a="1"/>
  <c r="M1689" i="5" s="1"/>
  <c r="U1689" i="5"/>
  <c r="K1690" i="5" a="1"/>
  <c r="K1690" i="5" s="1"/>
  <c r="L1690" i="5"/>
  <c r="M1690" i="5" s="1" a="1"/>
  <c r="M1690" i="5" s="1"/>
  <c r="U1690" i="5"/>
  <c r="K1691" i="5" a="1"/>
  <c r="K1691" i="5" s="1"/>
  <c r="L1691" i="5"/>
  <c r="M1691" i="5" s="1" a="1"/>
  <c r="M1691" i="5" s="1"/>
  <c r="U1691" i="5"/>
  <c r="K1692" i="5" a="1"/>
  <c r="K1692" i="5" s="1"/>
  <c r="L1692" i="5"/>
  <c r="M1692" i="5" s="1" a="1"/>
  <c r="M1692" i="5" s="1"/>
  <c r="K1693" i="5" a="1"/>
  <c r="K1693" i="5" s="1"/>
  <c r="L1693" i="5"/>
  <c r="M1693" i="5" s="1" a="1"/>
  <c r="M1693" i="5" s="1"/>
  <c r="U1693" i="5"/>
  <c r="K1694" i="5" a="1"/>
  <c r="K1694" i="5" s="1"/>
  <c r="L1694" i="5"/>
  <c r="M1694" i="5" s="1" a="1"/>
  <c r="M1694" i="5" s="1"/>
  <c r="U1694" i="5"/>
  <c r="K1695" i="5" a="1"/>
  <c r="K1695" i="5" s="1"/>
  <c r="L1695" i="5"/>
  <c r="M1695" i="5" s="1" a="1"/>
  <c r="M1695" i="5" s="1"/>
  <c r="U1695" i="5"/>
  <c r="K1696" i="5" a="1"/>
  <c r="K1696" i="5" s="1"/>
  <c r="L1696" i="5"/>
  <c r="M1696" i="5" s="1" a="1"/>
  <c r="M1696" i="5" s="1"/>
  <c r="U1696" i="5"/>
  <c r="K1697" i="5" a="1"/>
  <c r="K1697" i="5" s="1"/>
  <c r="L1697" i="5"/>
  <c r="M1697" i="5" s="1" a="1"/>
  <c r="M1697" i="5" s="1"/>
  <c r="U1697" i="5"/>
  <c r="K1698" i="5" a="1"/>
  <c r="K1698" i="5" s="1"/>
  <c r="L1698" i="5"/>
  <c r="M1698" i="5" s="1" a="1"/>
  <c r="M1698" i="5" s="1"/>
  <c r="U1698" i="5"/>
  <c r="K1699" i="5" a="1"/>
  <c r="K1699" i="5" s="1"/>
  <c r="L1699" i="5"/>
  <c r="M1699" i="5" s="1" a="1"/>
  <c r="M1699" i="5" s="1"/>
  <c r="U1699" i="5"/>
  <c r="K1700" i="5" a="1"/>
  <c r="K1700" i="5" s="1"/>
  <c r="L1700" i="5"/>
  <c r="M1700" i="5" s="1" a="1"/>
  <c r="M1700" i="5" s="1"/>
  <c r="U1700" i="5"/>
  <c r="K1701" i="5" a="1"/>
  <c r="K1701" i="5" s="1"/>
  <c r="L1701" i="5"/>
  <c r="M1701" i="5" s="1" a="1"/>
  <c r="M1701" i="5" s="1"/>
  <c r="U1701" i="5"/>
  <c r="K1702" i="5" a="1"/>
  <c r="K1702" i="5" s="1"/>
  <c r="L1702" i="5"/>
  <c r="M1702" i="5" s="1" a="1"/>
  <c r="M1702" i="5" s="1"/>
  <c r="U1702" i="5"/>
  <c r="K1703" i="5" a="1"/>
  <c r="K1703" i="5" s="1"/>
  <c r="L1703" i="5"/>
  <c r="M1703" i="5" s="1" a="1"/>
  <c r="M1703" i="5" s="1"/>
  <c r="U1703" i="5"/>
  <c r="K1704" i="5" a="1"/>
  <c r="K1704" i="5" s="1"/>
  <c r="L1704" i="5"/>
  <c r="M1704" i="5" s="1" a="1"/>
  <c r="M1704" i="5" s="1"/>
  <c r="U1704" i="5"/>
  <c r="K1705" i="5" a="1"/>
  <c r="K1705" i="5" s="1"/>
  <c r="L1705" i="5"/>
  <c r="M1705" i="5" s="1" a="1"/>
  <c r="M1705" i="5" s="1"/>
  <c r="U1705" i="5"/>
  <c r="K1706" i="5" a="1"/>
  <c r="K1706" i="5" s="1"/>
  <c r="L1706" i="5"/>
  <c r="M1706" i="5" s="1" a="1"/>
  <c r="M1706" i="5" s="1"/>
  <c r="U1706" i="5"/>
  <c r="K1707" i="5" a="1"/>
  <c r="K1707" i="5" s="1"/>
  <c r="L1707" i="5"/>
  <c r="M1707" i="5" s="1" a="1"/>
  <c r="M1707" i="5" s="1"/>
  <c r="U1707" i="5"/>
  <c r="K1708" i="5" a="1"/>
  <c r="K1708" i="5" s="1"/>
  <c r="L1708" i="5"/>
  <c r="M1708" i="5" s="1" a="1"/>
  <c r="M1708" i="5" s="1"/>
  <c r="U1708" i="5"/>
  <c r="K1709" i="5" a="1"/>
  <c r="K1709" i="5" s="1"/>
  <c r="L1709" i="5"/>
  <c r="M1709" i="5" s="1" a="1"/>
  <c r="M1709" i="5" s="1"/>
  <c r="U1709" i="5"/>
  <c r="K1710" i="5" a="1"/>
  <c r="K1710" i="5" s="1"/>
  <c r="L1710" i="5"/>
  <c r="M1710" i="5" s="1" a="1"/>
  <c r="M1710" i="5" s="1"/>
  <c r="U1710" i="5"/>
  <c r="K1711" i="5" a="1"/>
  <c r="K1711" i="5" s="1"/>
  <c r="L1711" i="5"/>
  <c r="M1711" i="5" s="1" a="1"/>
  <c r="M1711" i="5" s="1"/>
  <c r="U1711" i="5"/>
  <c r="K1712" i="5" a="1"/>
  <c r="K1712" i="5" s="1"/>
  <c r="L1712" i="5"/>
  <c r="M1712" i="5" s="1" a="1"/>
  <c r="M1712" i="5" s="1"/>
  <c r="U1712" i="5"/>
  <c r="K1713" i="5" a="1"/>
  <c r="K1713" i="5" s="1"/>
  <c r="L1713" i="5"/>
  <c r="M1713" i="5" s="1" a="1"/>
  <c r="M1713" i="5" s="1"/>
  <c r="K1714" i="5" a="1"/>
  <c r="K1714" i="5" s="1"/>
  <c r="L1714" i="5"/>
  <c r="M1714" i="5" s="1" a="1"/>
  <c r="M1714" i="5" s="1"/>
  <c r="U1714" i="5"/>
  <c r="K1715" i="5" a="1"/>
  <c r="K1715" i="5" s="1"/>
  <c r="L1715" i="5"/>
  <c r="M1715" i="5" s="1" a="1"/>
  <c r="M1715" i="5" s="1"/>
  <c r="U1715" i="5"/>
  <c r="K1716" i="5" a="1"/>
  <c r="K1716" i="5" s="1"/>
  <c r="L1716" i="5"/>
  <c r="M1716" i="5" s="1" a="1"/>
  <c r="M1716" i="5" s="1"/>
  <c r="U1716" i="5"/>
  <c r="K1717" i="5" a="1"/>
  <c r="K1717" i="5" s="1"/>
  <c r="L1717" i="5"/>
  <c r="M1717" i="5" s="1" a="1"/>
  <c r="M1717" i="5" s="1"/>
  <c r="U1717" i="5"/>
  <c r="K1718" i="5" a="1"/>
  <c r="K1718" i="5" s="1"/>
  <c r="L1718" i="5"/>
  <c r="M1718" i="5" s="1" a="1"/>
  <c r="M1718" i="5" s="1"/>
  <c r="U1718" i="5"/>
  <c r="K1719" i="5" a="1"/>
  <c r="K1719" i="5" s="1"/>
  <c r="L1719" i="5"/>
  <c r="M1719" i="5" s="1" a="1"/>
  <c r="M1719" i="5" s="1"/>
  <c r="K1720" i="5" a="1"/>
  <c r="K1720" i="5" s="1"/>
  <c r="L1720" i="5"/>
  <c r="M1720" i="5" s="1" a="1"/>
  <c r="M1720" i="5" s="1"/>
  <c r="U1720" i="5"/>
  <c r="K1721" i="5" a="1"/>
  <c r="K1721" i="5" s="1"/>
  <c r="L1721" i="5"/>
  <c r="M1721" i="5" s="1" a="1"/>
  <c r="M1721" i="5" s="1"/>
  <c r="U1721" i="5"/>
  <c r="K1722" i="5" a="1"/>
  <c r="K1722" i="5" s="1"/>
  <c r="L1722" i="5"/>
  <c r="M1722" i="5" s="1" a="1"/>
  <c r="M1722" i="5" s="1"/>
  <c r="U1722" i="5"/>
  <c r="K1723" i="5" a="1"/>
  <c r="K1723" i="5" s="1"/>
  <c r="L1723" i="5"/>
  <c r="M1723" i="5" s="1" a="1"/>
  <c r="M1723" i="5" s="1"/>
  <c r="U1723" i="5"/>
  <c r="K1724" i="5" a="1"/>
  <c r="K1724" i="5" s="1"/>
  <c r="L1724" i="5"/>
  <c r="M1724" i="5" s="1" a="1"/>
  <c r="M1724" i="5" s="1"/>
  <c r="U1724" i="5"/>
  <c r="K1725" i="5" a="1"/>
  <c r="K1725" i="5" s="1"/>
  <c r="L1725" i="5"/>
  <c r="M1725" i="5" s="1" a="1"/>
  <c r="M1725" i="5" s="1"/>
  <c r="U1725" i="5"/>
  <c r="K1726" i="5" a="1"/>
  <c r="K1726" i="5" s="1"/>
  <c r="L1726" i="5"/>
  <c r="M1726" i="5" s="1" a="1"/>
  <c r="M1726" i="5" s="1"/>
  <c r="U1726" i="5"/>
  <c r="K1727" i="5" a="1"/>
  <c r="K1727" i="5" s="1"/>
  <c r="L1727" i="5"/>
  <c r="M1727" i="5" s="1" a="1"/>
  <c r="M1727" i="5" s="1"/>
  <c r="U1727" i="5"/>
  <c r="K1728" i="5" a="1"/>
  <c r="K1728" i="5" s="1"/>
  <c r="L1728" i="5"/>
  <c r="M1728" i="5" s="1" a="1"/>
  <c r="M1728" i="5" s="1"/>
  <c r="U1728" i="5"/>
  <c r="K1729" i="5" a="1"/>
  <c r="K1729" i="5" s="1"/>
  <c r="L1729" i="5"/>
  <c r="M1729" i="5" s="1" a="1"/>
  <c r="M1729" i="5" s="1"/>
  <c r="U1729" i="5"/>
  <c r="K1730" i="5" a="1"/>
  <c r="K1730" i="5" s="1"/>
  <c r="L1730" i="5"/>
  <c r="M1730" i="5" s="1" a="1"/>
  <c r="M1730" i="5" s="1"/>
  <c r="U1730" i="5"/>
  <c r="K1731" i="5" a="1"/>
  <c r="K1731" i="5" s="1"/>
  <c r="L1731" i="5"/>
  <c r="M1731" i="5" s="1" a="1"/>
  <c r="M1731" i="5" s="1"/>
  <c r="U1731" i="5"/>
  <c r="K1732" i="5" a="1"/>
  <c r="K1732" i="5" s="1"/>
  <c r="L1732" i="5"/>
  <c r="M1732" i="5" s="1" a="1"/>
  <c r="M1732" i="5" s="1"/>
  <c r="U1732" i="5"/>
  <c r="K1733" i="5" a="1"/>
  <c r="K1733" i="5" s="1"/>
  <c r="L1733" i="5"/>
  <c r="M1733" i="5" s="1" a="1"/>
  <c r="M1733" i="5" s="1"/>
  <c r="U1733" i="5"/>
  <c r="K1734" i="5" a="1"/>
  <c r="K1734" i="5" s="1"/>
  <c r="L1734" i="5"/>
  <c r="M1734" i="5" s="1" a="1"/>
  <c r="M1734" i="5" s="1"/>
  <c r="U1734" i="5"/>
  <c r="K1735" i="5" a="1"/>
  <c r="K1735" i="5" s="1"/>
  <c r="L1735" i="5"/>
  <c r="M1735" i="5" s="1" a="1"/>
  <c r="M1735" i="5" s="1"/>
  <c r="U1735" i="5"/>
  <c r="K1736" i="5" a="1"/>
  <c r="K1736" i="5" s="1"/>
  <c r="L1736" i="5"/>
  <c r="M1736" i="5" s="1" a="1"/>
  <c r="M1736" i="5" s="1"/>
  <c r="U1736" i="5"/>
  <c r="K1737" i="5" a="1"/>
  <c r="K1737" i="5" s="1"/>
  <c r="L1737" i="5"/>
  <c r="M1737" i="5" s="1" a="1"/>
  <c r="M1737" i="5" s="1"/>
  <c r="U1737" i="5"/>
  <c r="K1738" i="5" a="1"/>
  <c r="K1738" i="5" s="1"/>
  <c r="L1738" i="5"/>
  <c r="M1738" i="5" s="1" a="1"/>
  <c r="M1738" i="5" s="1"/>
  <c r="U1738" i="5"/>
  <c r="K1739" i="5" a="1"/>
  <c r="K1739" i="5" s="1"/>
  <c r="L1739" i="5"/>
  <c r="M1739" i="5" s="1" a="1"/>
  <c r="M1739" i="5" s="1"/>
  <c r="U1739" i="5"/>
  <c r="K1740" i="5" a="1"/>
  <c r="K1740" i="5" s="1"/>
  <c r="L1740" i="5"/>
  <c r="M1740" i="5" s="1" a="1"/>
  <c r="M1740" i="5" s="1"/>
  <c r="U1740" i="5"/>
  <c r="K1741" i="5" a="1"/>
  <c r="K1741" i="5" s="1"/>
  <c r="L1741" i="5"/>
  <c r="M1741" i="5" s="1" a="1"/>
  <c r="M1741" i="5" s="1"/>
  <c r="K1742" i="5" a="1"/>
  <c r="K1742" i="5" s="1"/>
  <c r="L1742" i="5"/>
  <c r="M1742" i="5" s="1" a="1"/>
  <c r="M1742" i="5" s="1"/>
  <c r="U1742" i="5"/>
  <c r="K1743" i="5" a="1"/>
  <c r="K1743" i="5" s="1"/>
  <c r="L1743" i="5"/>
  <c r="M1743" i="5" s="1" a="1"/>
  <c r="M1743" i="5" s="1"/>
  <c r="U1743" i="5"/>
  <c r="K1744" i="5" a="1"/>
  <c r="K1744" i="5" s="1"/>
  <c r="L1744" i="5"/>
  <c r="M1744" i="5" s="1" a="1"/>
  <c r="M1744" i="5" s="1"/>
  <c r="U1744" i="5"/>
  <c r="K1745" i="5" a="1"/>
  <c r="K1745" i="5" s="1"/>
  <c r="L1745" i="5"/>
  <c r="M1745" i="5" s="1" a="1"/>
  <c r="M1745" i="5" s="1"/>
  <c r="U1745" i="5"/>
  <c r="K1746" i="5" a="1"/>
  <c r="K1746" i="5" s="1"/>
  <c r="L1746" i="5"/>
  <c r="M1746" i="5" s="1" a="1"/>
  <c r="M1746" i="5" s="1"/>
  <c r="U1746" i="5"/>
  <c r="K1747" i="5" a="1"/>
  <c r="K1747" i="5" s="1"/>
  <c r="L1747" i="5"/>
  <c r="M1747" i="5" s="1" a="1"/>
  <c r="M1747" i="5" s="1"/>
  <c r="U1747" i="5"/>
  <c r="K1748" i="5" a="1"/>
  <c r="K1748" i="5" s="1"/>
  <c r="L1748" i="5"/>
  <c r="M1748" i="5" s="1" a="1"/>
  <c r="M1748" i="5" s="1"/>
  <c r="U1748" i="5"/>
  <c r="K1749" i="5" a="1"/>
  <c r="K1749" i="5" s="1"/>
  <c r="L1749" i="5"/>
  <c r="M1749" i="5" s="1" a="1"/>
  <c r="M1749" i="5" s="1"/>
  <c r="U1749" i="5"/>
  <c r="K1750" i="5" a="1"/>
  <c r="K1750" i="5" s="1"/>
  <c r="L1750" i="5"/>
  <c r="M1750" i="5" s="1" a="1"/>
  <c r="M1750" i="5" s="1"/>
  <c r="U1750" i="5"/>
  <c r="K1751" i="5" a="1"/>
  <c r="K1751" i="5" s="1"/>
  <c r="L1751" i="5"/>
  <c r="M1751" i="5" s="1" a="1"/>
  <c r="M1751" i="5" s="1"/>
  <c r="U1751" i="5"/>
  <c r="K1752" i="5" a="1"/>
  <c r="K1752" i="5" s="1"/>
  <c r="L1752" i="5"/>
  <c r="M1752" i="5" s="1" a="1"/>
  <c r="M1752" i="5" s="1"/>
  <c r="U1752" i="5"/>
  <c r="K1753" i="5" a="1"/>
  <c r="K1753" i="5" s="1"/>
  <c r="L1753" i="5"/>
  <c r="M1753" i="5" s="1" a="1"/>
  <c r="M1753" i="5" s="1"/>
  <c r="U1753" i="5"/>
  <c r="K1754" i="5" a="1"/>
  <c r="K1754" i="5" s="1"/>
  <c r="L1754" i="5"/>
  <c r="M1754" i="5" s="1" a="1"/>
  <c r="M1754" i="5" s="1"/>
  <c r="U1754" i="5"/>
  <c r="K1755" i="5" a="1"/>
  <c r="K1755" i="5" s="1"/>
  <c r="L1755" i="5"/>
  <c r="M1755" i="5" s="1" a="1"/>
  <c r="M1755" i="5" s="1"/>
  <c r="U1755" i="5"/>
  <c r="K1756" i="5" a="1"/>
  <c r="K1756" i="5" s="1"/>
  <c r="L1756" i="5"/>
  <c r="M1756" i="5" s="1" a="1"/>
  <c r="M1756" i="5" s="1"/>
  <c r="U1756" i="5"/>
  <c r="K1757" i="5" a="1"/>
  <c r="K1757" i="5" s="1"/>
  <c r="L1757" i="5"/>
  <c r="M1757" i="5" s="1" a="1"/>
  <c r="M1757" i="5" s="1"/>
  <c r="U1757" i="5"/>
  <c r="K1758" i="5" a="1"/>
  <c r="K1758" i="5" s="1"/>
  <c r="L1758" i="5"/>
  <c r="M1758" i="5" s="1" a="1"/>
  <c r="M1758" i="5" s="1"/>
  <c r="U1758" i="5"/>
  <c r="K1759" i="5" a="1"/>
  <c r="K1759" i="5" s="1"/>
  <c r="L1759" i="5"/>
  <c r="M1759" i="5" s="1" a="1"/>
  <c r="M1759" i="5" s="1"/>
  <c r="U1759" i="5"/>
  <c r="K1760" i="5" a="1"/>
  <c r="K1760" i="5" s="1"/>
  <c r="L1760" i="5"/>
  <c r="M1760" i="5" s="1" a="1"/>
  <c r="M1760" i="5" s="1"/>
  <c r="U1760" i="5"/>
  <c r="K1761" i="5" a="1"/>
  <c r="K1761" i="5" s="1"/>
  <c r="L1761" i="5"/>
  <c r="M1761" i="5" s="1" a="1"/>
  <c r="M1761" i="5" s="1"/>
  <c r="U1761" i="5"/>
  <c r="K1762" i="5" a="1"/>
  <c r="K1762" i="5" s="1"/>
  <c r="L1762" i="5"/>
  <c r="M1762" i="5" s="1" a="1"/>
  <c r="M1762" i="5" s="1"/>
  <c r="U1762" i="5"/>
  <c r="K1763" i="5" a="1"/>
  <c r="K1763" i="5" s="1"/>
  <c r="L1763" i="5"/>
  <c r="M1763" i="5" s="1" a="1"/>
  <c r="M1763" i="5" s="1"/>
  <c r="U1763" i="5"/>
  <c r="K1764" i="5" a="1"/>
  <c r="K1764" i="5" s="1"/>
  <c r="L1764" i="5"/>
  <c r="M1764" i="5" s="1" a="1"/>
  <c r="M1764" i="5" s="1"/>
  <c r="U1764" i="5"/>
  <c r="K1765" i="5" a="1"/>
  <c r="K1765" i="5" s="1"/>
  <c r="L1765" i="5"/>
  <c r="M1765" i="5" s="1" a="1"/>
  <c r="M1765" i="5" s="1"/>
  <c r="U1765" i="5"/>
  <c r="K1766" i="5" a="1"/>
  <c r="K1766" i="5" s="1"/>
  <c r="L1766" i="5"/>
  <c r="M1766" i="5" s="1" a="1"/>
  <c r="M1766" i="5" s="1"/>
  <c r="U1766" i="5"/>
  <c r="K1767" i="5" a="1"/>
  <c r="K1767" i="5" s="1"/>
  <c r="L1767" i="5"/>
  <c r="M1767" i="5" s="1" a="1"/>
  <c r="M1767" i="5" s="1"/>
  <c r="U1767" i="5"/>
  <c r="K1768" i="5" a="1"/>
  <c r="K1768" i="5" s="1"/>
  <c r="L1768" i="5"/>
  <c r="M1768" i="5" s="1" a="1"/>
  <c r="M1768" i="5" s="1"/>
  <c r="U1768" i="5"/>
  <c r="K1769" i="5" a="1"/>
  <c r="K1769" i="5" s="1"/>
  <c r="L1769" i="5"/>
  <c r="M1769" i="5" s="1" a="1"/>
  <c r="M1769" i="5" s="1"/>
  <c r="U1769" i="5"/>
  <c r="K1770" i="5" a="1"/>
  <c r="K1770" i="5" s="1"/>
  <c r="L1770" i="5"/>
  <c r="M1770" i="5" s="1" a="1"/>
  <c r="M1770" i="5" s="1"/>
  <c r="U1770" i="5"/>
  <c r="K1771" i="5" a="1"/>
  <c r="K1771" i="5" s="1"/>
  <c r="L1771" i="5"/>
  <c r="M1771" i="5" s="1" a="1"/>
  <c r="M1771" i="5" s="1"/>
  <c r="U1771" i="5"/>
  <c r="K1772" i="5" a="1"/>
  <c r="K1772" i="5" s="1"/>
  <c r="L1772" i="5"/>
  <c r="M1772" i="5" s="1" a="1"/>
  <c r="M1772" i="5" s="1"/>
  <c r="U1772" i="5"/>
  <c r="K1773" i="5" a="1"/>
  <c r="K1773" i="5" s="1"/>
  <c r="L1773" i="5"/>
  <c r="M1773" i="5" s="1" a="1"/>
  <c r="M1773" i="5" s="1"/>
  <c r="U1773" i="5"/>
  <c r="K1774" i="5" a="1"/>
  <c r="K1774" i="5" s="1"/>
  <c r="L1774" i="5"/>
  <c r="M1774" i="5" s="1" a="1"/>
  <c r="M1774" i="5" s="1"/>
  <c r="U1774" i="5"/>
  <c r="K1775" i="5" a="1"/>
  <c r="K1775" i="5" s="1"/>
  <c r="L1775" i="5"/>
  <c r="M1775" i="5" s="1" a="1"/>
  <c r="M1775" i="5" s="1"/>
  <c r="U1775" i="5"/>
  <c r="K1776" i="5" a="1"/>
  <c r="K1776" i="5" s="1"/>
  <c r="L1776" i="5"/>
  <c r="M1776" i="5" s="1" a="1"/>
  <c r="M1776" i="5" s="1"/>
  <c r="U1776" i="5"/>
  <c r="K1777" i="5" a="1"/>
  <c r="K1777" i="5" s="1"/>
  <c r="L1777" i="5"/>
  <c r="M1777" i="5" s="1" a="1"/>
  <c r="M1777" i="5" s="1"/>
  <c r="K1778" i="5" a="1"/>
  <c r="K1778" i="5" s="1"/>
  <c r="L1778" i="5"/>
  <c r="M1778" i="5" s="1" a="1"/>
  <c r="M1778" i="5" s="1"/>
  <c r="U1778" i="5"/>
  <c r="K1779" i="5" a="1"/>
  <c r="K1779" i="5" s="1"/>
  <c r="L1779" i="5"/>
  <c r="M1779" i="5" s="1" a="1"/>
  <c r="M1779" i="5" s="1"/>
  <c r="U1779" i="5"/>
  <c r="K1780" i="5" a="1"/>
  <c r="K1780" i="5" s="1"/>
  <c r="L1780" i="5"/>
  <c r="M1780" i="5" s="1" a="1"/>
  <c r="M1780" i="5" s="1"/>
  <c r="U1780" i="5"/>
  <c r="K1781" i="5" a="1"/>
  <c r="K1781" i="5" s="1"/>
  <c r="L1781" i="5"/>
  <c r="M1781" i="5" s="1" a="1"/>
  <c r="M1781" i="5" s="1"/>
  <c r="K1782" i="5" a="1"/>
  <c r="K1782" i="5" s="1"/>
  <c r="L1782" i="5"/>
  <c r="M1782" i="5" s="1" a="1"/>
  <c r="M1782" i="5" s="1"/>
  <c r="K1783" i="5" a="1"/>
  <c r="K1783" i="5" s="1"/>
  <c r="L1783" i="5"/>
  <c r="M1783" i="5" s="1" a="1"/>
  <c r="M1783" i="5" s="1"/>
  <c r="U1783" i="5"/>
  <c r="K1784" i="5" a="1"/>
  <c r="K1784" i="5" s="1"/>
  <c r="L1784" i="5"/>
  <c r="M1784" i="5" s="1" a="1"/>
  <c r="M1784" i="5" s="1"/>
  <c r="U1784" i="5"/>
  <c r="K1785" i="5" a="1"/>
  <c r="K1785" i="5" s="1"/>
  <c r="L1785" i="5"/>
  <c r="M1785" i="5" s="1" a="1"/>
  <c r="M1785" i="5" s="1"/>
  <c r="U1785" i="5"/>
  <c r="K1786" i="5" a="1"/>
  <c r="K1786" i="5" s="1"/>
  <c r="L1786" i="5"/>
  <c r="M1786" i="5" s="1" a="1"/>
  <c r="M1786" i="5" s="1"/>
  <c r="U1786" i="5"/>
  <c r="K1787" i="5" a="1"/>
  <c r="K1787" i="5" s="1"/>
  <c r="L1787" i="5"/>
  <c r="M1787" i="5" s="1" a="1"/>
  <c r="M1787" i="5" s="1"/>
  <c r="U1787" i="5"/>
  <c r="K1788" i="5" a="1"/>
  <c r="K1788" i="5" s="1"/>
  <c r="L1788" i="5"/>
  <c r="M1788" i="5" s="1" a="1"/>
  <c r="M1788" i="5" s="1"/>
  <c r="U1788" i="5"/>
  <c r="K1789" i="5" a="1"/>
  <c r="K1789" i="5" s="1"/>
  <c r="L1789" i="5"/>
  <c r="M1789" i="5" s="1" a="1"/>
  <c r="M1789" i="5" s="1"/>
  <c r="U1789" i="5"/>
  <c r="K1790" i="5" a="1"/>
  <c r="K1790" i="5" s="1"/>
  <c r="L1790" i="5"/>
  <c r="M1790" i="5" s="1" a="1"/>
  <c r="M1790" i="5" s="1"/>
  <c r="U1790" i="5"/>
  <c r="K1791" i="5" a="1"/>
  <c r="K1791" i="5" s="1"/>
  <c r="L1791" i="5"/>
  <c r="M1791" i="5" s="1" a="1"/>
  <c r="M1791" i="5" s="1"/>
  <c r="U1791" i="5"/>
  <c r="K1792" i="5" a="1"/>
  <c r="K1792" i="5" s="1"/>
  <c r="L1792" i="5"/>
  <c r="M1792" i="5" s="1" a="1"/>
  <c r="M1792" i="5" s="1"/>
  <c r="U1792" i="5"/>
  <c r="K1793" i="5" a="1"/>
  <c r="K1793" i="5" s="1"/>
  <c r="L1793" i="5"/>
  <c r="M1793" i="5" s="1" a="1"/>
  <c r="M1793" i="5" s="1"/>
  <c r="U1793" i="5"/>
  <c r="K1794" i="5" a="1"/>
  <c r="K1794" i="5" s="1"/>
  <c r="L1794" i="5"/>
  <c r="M1794" i="5" s="1" a="1"/>
  <c r="M1794" i="5" s="1"/>
  <c r="U1794" i="5"/>
  <c r="K1795" i="5" a="1"/>
  <c r="K1795" i="5" s="1"/>
  <c r="L1795" i="5"/>
  <c r="M1795" i="5" s="1" a="1"/>
  <c r="M1795" i="5" s="1"/>
  <c r="U1795" i="5"/>
  <c r="K1796" i="5" a="1"/>
  <c r="K1796" i="5" s="1"/>
  <c r="L1796" i="5"/>
  <c r="M1796" i="5" s="1" a="1"/>
  <c r="M1796" i="5" s="1"/>
  <c r="U1796" i="5"/>
  <c r="K1797" i="5" a="1"/>
  <c r="K1797" i="5" s="1"/>
  <c r="L1797" i="5"/>
  <c r="M1797" i="5" s="1" a="1"/>
  <c r="M1797" i="5" s="1"/>
  <c r="U1797" i="5"/>
  <c r="K1798" i="5" a="1"/>
  <c r="K1798" i="5" s="1"/>
  <c r="L1798" i="5"/>
  <c r="M1798" i="5" s="1" a="1"/>
  <c r="M1798" i="5" s="1"/>
  <c r="U1798" i="5"/>
  <c r="K1799" i="5" a="1"/>
  <c r="K1799" i="5" s="1"/>
  <c r="L1799" i="5"/>
  <c r="M1799" i="5" s="1" a="1"/>
  <c r="M1799" i="5" s="1"/>
  <c r="U1799" i="5"/>
  <c r="K1800" i="5" a="1"/>
  <c r="K1800" i="5" s="1"/>
  <c r="L1800" i="5"/>
  <c r="M1800" i="5" s="1" a="1"/>
  <c r="M1800" i="5" s="1"/>
  <c r="K1801" i="5" a="1"/>
  <c r="K1801" i="5" s="1"/>
  <c r="L1801" i="5"/>
  <c r="M1801" i="5" s="1" a="1"/>
  <c r="M1801" i="5" s="1"/>
  <c r="U1801" i="5"/>
  <c r="K1802" i="5" a="1"/>
  <c r="K1802" i="5" s="1"/>
  <c r="L1802" i="5"/>
  <c r="M1802" i="5" s="1" a="1"/>
  <c r="M1802" i="5" s="1"/>
  <c r="U1802" i="5"/>
  <c r="K1803" i="5" a="1"/>
  <c r="K1803" i="5" s="1"/>
  <c r="L1803" i="5"/>
  <c r="M1803" i="5" s="1" a="1"/>
  <c r="M1803" i="5" s="1"/>
  <c r="U1803" i="5"/>
  <c r="K1804" i="5" a="1"/>
  <c r="K1804" i="5" s="1"/>
  <c r="L1804" i="5"/>
  <c r="M1804" i="5" s="1" a="1"/>
  <c r="M1804" i="5" s="1"/>
  <c r="K1805" i="5" a="1"/>
  <c r="K1805" i="5" s="1"/>
  <c r="L1805" i="5"/>
  <c r="M1805" i="5" s="1" a="1"/>
  <c r="M1805" i="5" s="1"/>
  <c r="K1806" i="5" a="1"/>
  <c r="K1806" i="5" s="1"/>
  <c r="L1806" i="5"/>
  <c r="M1806" i="5" s="1" a="1"/>
  <c r="M1806" i="5" s="1"/>
  <c r="U1806" i="5"/>
  <c r="K1807" i="5" a="1"/>
  <c r="K1807" i="5" s="1"/>
  <c r="L1807" i="5"/>
  <c r="M1807" i="5" s="1" a="1"/>
  <c r="M1807" i="5" s="1"/>
  <c r="U1807" i="5"/>
  <c r="K1808" i="5" a="1"/>
  <c r="K1808" i="5" s="1"/>
  <c r="L1808" i="5"/>
  <c r="M1808" i="5" s="1" a="1"/>
  <c r="M1808" i="5" s="1"/>
  <c r="U1808" i="5"/>
  <c r="K1809" i="5" a="1"/>
  <c r="K1809" i="5" s="1"/>
  <c r="L1809" i="5"/>
  <c r="M1809" i="5" s="1" a="1"/>
  <c r="M1809" i="5" s="1"/>
  <c r="U1809" i="5"/>
  <c r="K1810" i="5" a="1"/>
  <c r="K1810" i="5" s="1"/>
  <c r="L1810" i="5"/>
  <c r="M1810" i="5" s="1" a="1"/>
  <c r="M1810" i="5" s="1"/>
  <c r="U1810" i="5"/>
  <c r="K1811" i="5" a="1"/>
  <c r="K1811" i="5" s="1"/>
  <c r="L1811" i="5"/>
  <c r="M1811" i="5" s="1" a="1"/>
  <c r="M1811" i="5" s="1"/>
  <c r="U1811" i="5"/>
  <c r="K1812" i="5" a="1"/>
  <c r="K1812" i="5" s="1"/>
  <c r="L1812" i="5"/>
  <c r="M1812" i="5" s="1" a="1"/>
  <c r="M1812" i="5" s="1"/>
  <c r="U1812" i="5"/>
  <c r="K1813" i="5" a="1"/>
  <c r="K1813" i="5" s="1"/>
  <c r="L1813" i="5"/>
  <c r="M1813" i="5" s="1" a="1"/>
  <c r="M1813" i="5" s="1"/>
  <c r="U1813" i="5"/>
  <c r="K1814" i="5" a="1"/>
  <c r="K1814" i="5" s="1"/>
  <c r="L1814" i="5"/>
  <c r="M1814" i="5" s="1" a="1"/>
  <c r="M1814" i="5" s="1"/>
  <c r="U1814" i="5"/>
  <c r="K1815" i="5" a="1"/>
  <c r="K1815" i="5" s="1"/>
  <c r="L1815" i="5"/>
  <c r="M1815" i="5" s="1" a="1"/>
  <c r="M1815" i="5" s="1"/>
  <c r="U1815" i="5"/>
  <c r="K1816" i="5" a="1"/>
  <c r="K1816" i="5" s="1"/>
  <c r="L1816" i="5"/>
  <c r="M1816" i="5" s="1" a="1"/>
  <c r="M1816" i="5" s="1"/>
  <c r="U1816" i="5"/>
  <c r="K1817" i="5" a="1"/>
  <c r="K1817" i="5" s="1"/>
  <c r="L1817" i="5"/>
  <c r="M1817" i="5" s="1" a="1"/>
  <c r="M1817" i="5" s="1"/>
  <c r="U1817" i="5"/>
  <c r="K1818" i="5" a="1"/>
  <c r="K1818" i="5" s="1"/>
  <c r="L1818" i="5"/>
  <c r="M1818" i="5" s="1" a="1"/>
  <c r="M1818" i="5" s="1"/>
  <c r="U1818" i="5"/>
  <c r="K1819" i="5" a="1"/>
  <c r="K1819" i="5" s="1"/>
  <c r="L1819" i="5"/>
  <c r="M1819" i="5" s="1" a="1"/>
  <c r="M1819" i="5" s="1"/>
  <c r="U1819" i="5"/>
  <c r="K1820" i="5" a="1"/>
  <c r="K1820" i="5" s="1"/>
  <c r="L1820" i="5"/>
  <c r="M1820" i="5" s="1" a="1"/>
  <c r="M1820" i="5" s="1"/>
  <c r="U1820" i="5"/>
  <c r="K1821" i="5" a="1"/>
  <c r="K1821" i="5" s="1"/>
  <c r="L1821" i="5"/>
  <c r="M1821" i="5" s="1" a="1"/>
  <c r="M1821" i="5" s="1"/>
  <c r="U1821" i="5"/>
  <c r="K1822" i="5" a="1"/>
  <c r="K1822" i="5" s="1"/>
  <c r="L1822" i="5"/>
  <c r="M1822" i="5" s="1" a="1"/>
  <c r="M1822" i="5" s="1"/>
  <c r="U1822" i="5"/>
  <c r="K1823" i="5" a="1"/>
  <c r="K1823" i="5" s="1"/>
  <c r="L1823" i="5"/>
  <c r="M1823" i="5" s="1" a="1"/>
  <c r="M1823" i="5" s="1"/>
  <c r="U1823" i="5"/>
  <c r="K1824" i="5" a="1"/>
  <c r="K1824" i="5" s="1"/>
  <c r="L1824" i="5"/>
  <c r="M1824" i="5" s="1" a="1"/>
  <c r="M1824" i="5" s="1"/>
  <c r="U1824" i="5"/>
  <c r="K1825" i="5" a="1"/>
  <c r="K1825" i="5" s="1"/>
  <c r="L1825" i="5"/>
  <c r="M1825" i="5" s="1" a="1"/>
  <c r="M1825" i="5" s="1"/>
  <c r="U1825" i="5"/>
  <c r="K1826" i="5" a="1"/>
  <c r="K1826" i="5" s="1"/>
  <c r="L1826" i="5"/>
  <c r="M1826" i="5" s="1" a="1"/>
  <c r="M1826" i="5" s="1"/>
  <c r="U1826" i="5"/>
  <c r="K1827" i="5" a="1"/>
  <c r="K1827" i="5" s="1"/>
  <c r="L1827" i="5"/>
  <c r="M1827" i="5" s="1" a="1"/>
  <c r="M1827" i="5" s="1"/>
  <c r="U1827" i="5"/>
  <c r="K1828" i="5" a="1"/>
  <c r="K1828" i="5" s="1"/>
  <c r="L1828" i="5"/>
  <c r="M1828" i="5" s="1" a="1"/>
  <c r="M1828" i="5" s="1"/>
  <c r="U1828" i="5"/>
  <c r="K1829" i="5" a="1"/>
  <c r="K1829" i="5" s="1"/>
  <c r="L1829" i="5"/>
  <c r="M1829" i="5" s="1" a="1"/>
  <c r="M1829" i="5" s="1"/>
  <c r="U1829" i="5"/>
  <c r="K1830" i="5" a="1"/>
  <c r="K1830" i="5" s="1"/>
  <c r="L1830" i="5"/>
  <c r="M1830" i="5" s="1" a="1"/>
  <c r="M1830" i="5" s="1"/>
  <c r="U1830" i="5"/>
  <c r="K1831" i="5" a="1"/>
  <c r="K1831" i="5" s="1"/>
  <c r="L1831" i="5"/>
  <c r="M1831" i="5" s="1" a="1"/>
  <c r="M1831" i="5" s="1"/>
  <c r="U1831" i="5"/>
  <c r="K1832" i="5" a="1"/>
  <c r="K1832" i="5" s="1"/>
  <c r="L1832" i="5"/>
  <c r="M1832" i="5" s="1" a="1"/>
  <c r="M1832" i="5" s="1"/>
  <c r="U1832" i="5"/>
  <c r="K1833" i="5" a="1"/>
  <c r="K1833" i="5" s="1"/>
  <c r="L1833" i="5"/>
  <c r="M1833" i="5" s="1" a="1"/>
  <c r="M1833" i="5" s="1"/>
  <c r="U1833" i="5"/>
  <c r="K1834" i="5" a="1"/>
  <c r="K1834" i="5" s="1"/>
  <c r="L1834" i="5"/>
  <c r="M1834" i="5" s="1" a="1"/>
  <c r="M1834" i="5" s="1"/>
  <c r="U1834" i="5"/>
  <c r="K1835" i="5" a="1"/>
  <c r="K1835" i="5" s="1"/>
  <c r="L1835" i="5"/>
  <c r="M1835" i="5" s="1" a="1"/>
  <c r="M1835" i="5" s="1"/>
  <c r="U1835" i="5"/>
  <c r="K1836" i="5" a="1"/>
  <c r="K1836" i="5" s="1"/>
  <c r="L1836" i="5"/>
  <c r="M1836" i="5" s="1" a="1"/>
  <c r="M1836" i="5" s="1"/>
  <c r="U1836" i="5"/>
  <c r="K1837" i="5" a="1"/>
  <c r="K1837" i="5" s="1"/>
  <c r="L1837" i="5"/>
  <c r="M1837" i="5" s="1" a="1"/>
  <c r="M1837" i="5" s="1"/>
  <c r="U1837" i="5"/>
  <c r="K1838" i="5" a="1"/>
  <c r="K1838" i="5" s="1"/>
  <c r="L1838" i="5"/>
  <c r="M1838" i="5" s="1" a="1"/>
  <c r="M1838" i="5" s="1"/>
  <c r="U1838" i="5"/>
  <c r="K1839" i="5" a="1"/>
  <c r="K1839" i="5" s="1"/>
  <c r="L1839" i="5"/>
  <c r="M1839" i="5" s="1" a="1"/>
  <c r="M1839" i="5" s="1"/>
  <c r="U1839" i="5"/>
  <c r="K1840" i="5" a="1"/>
  <c r="K1840" i="5" s="1"/>
  <c r="L1840" i="5"/>
  <c r="M1840" i="5" s="1" a="1"/>
  <c r="M1840" i="5" s="1"/>
  <c r="U1840" i="5"/>
  <c r="K1841" i="5" a="1"/>
  <c r="K1841" i="5" s="1"/>
  <c r="L1841" i="5"/>
  <c r="M1841" i="5" s="1" a="1"/>
  <c r="M1841" i="5" s="1"/>
  <c r="U1841" i="5"/>
  <c r="K1842" i="5" a="1"/>
  <c r="K1842" i="5" s="1"/>
  <c r="L1842" i="5"/>
  <c r="M1842" i="5" s="1" a="1"/>
  <c r="M1842" i="5" s="1"/>
  <c r="U1842" i="5"/>
  <c r="K1843" i="5" a="1"/>
  <c r="K1843" i="5" s="1"/>
  <c r="L1843" i="5"/>
  <c r="M1843" i="5" s="1" a="1"/>
  <c r="M1843" i="5" s="1"/>
  <c r="U1843" i="5"/>
  <c r="K1844" i="5" a="1"/>
  <c r="K1844" i="5" s="1"/>
  <c r="L1844" i="5"/>
  <c r="M1844" i="5" s="1" a="1"/>
  <c r="M1844" i="5" s="1"/>
  <c r="U1844" i="5"/>
  <c r="K1845" i="5" a="1"/>
  <c r="K1845" i="5" s="1"/>
  <c r="L1845" i="5"/>
  <c r="M1845" i="5" s="1" a="1"/>
  <c r="M1845" i="5" s="1"/>
  <c r="U1845" i="5"/>
  <c r="K1846" i="5" a="1"/>
  <c r="K1846" i="5" s="1"/>
  <c r="L1846" i="5"/>
  <c r="M1846" i="5" s="1" a="1"/>
  <c r="M1846" i="5" s="1"/>
  <c r="U1846" i="5"/>
  <c r="K1847" i="5" a="1"/>
  <c r="K1847" i="5" s="1"/>
  <c r="L1847" i="5"/>
  <c r="M1847" i="5" s="1" a="1"/>
  <c r="M1847" i="5" s="1"/>
  <c r="U1847" i="5"/>
  <c r="K1848" i="5" a="1"/>
  <c r="K1848" i="5" s="1"/>
  <c r="L1848" i="5"/>
  <c r="M1848" i="5" s="1" a="1"/>
  <c r="M1848" i="5" s="1"/>
  <c r="U1848" i="5"/>
  <c r="L1849" i="5"/>
  <c r="M1849" i="5" s="1" a="1"/>
  <c r="M1849" i="5" s="1"/>
  <c r="U1849" i="5"/>
  <c r="K1850" i="5" a="1"/>
  <c r="K1850" i="5" s="1"/>
  <c r="L1850" i="5"/>
  <c r="M1850" i="5" s="1" a="1"/>
  <c r="M1850" i="5" s="1"/>
  <c r="K1851" i="5" a="1"/>
  <c r="K1851" i="5" s="1"/>
  <c r="L1851" i="5"/>
  <c r="M1851" i="5" s="1" a="1"/>
  <c r="M1851" i="5" s="1"/>
  <c r="U1851" i="5"/>
  <c r="K1852" i="5" a="1"/>
  <c r="K1852" i="5" s="1"/>
  <c r="L1852" i="5"/>
  <c r="M1852" i="5" s="1" a="1"/>
  <c r="M1852" i="5" s="1"/>
  <c r="U1852" i="5"/>
  <c r="K1853" i="5" a="1"/>
  <c r="K1853" i="5" s="1"/>
  <c r="L1853" i="5"/>
  <c r="M1853" i="5" s="1" a="1"/>
  <c r="M1853" i="5" s="1"/>
  <c r="U1853" i="5"/>
  <c r="K1854" i="5" a="1"/>
  <c r="K1854" i="5" s="1"/>
  <c r="L1854" i="5"/>
  <c r="M1854" i="5" s="1" a="1"/>
  <c r="M1854" i="5" s="1"/>
  <c r="U1854" i="5"/>
  <c r="K1855" i="5" a="1"/>
  <c r="K1855" i="5" s="1"/>
  <c r="L1855" i="5"/>
  <c r="M1855" i="5" s="1" a="1"/>
  <c r="M1855" i="5" s="1"/>
  <c r="U1855" i="5"/>
  <c r="K1856" i="5" a="1"/>
  <c r="K1856" i="5" s="1"/>
  <c r="L1856" i="5"/>
  <c r="M1856" i="5" s="1" a="1"/>
  <c r="M1856" i="5" s="1"/>
  <c r="U1856" i="5"/>
  <c r="K1857" i="5" a="1"/>
  <c r="K1857" i="5" s="1"/>
  <c r="L1857" i="5"/>
  <c r="M1857" i="5" s="1" a="1"/>
  <c r="M1857" i="5" s="1"/>
  <c r="U1857" i="5"/>
  <c r="K1858" i="5" a="1"/>
  <c r="K1858" i="5" s="1"/>
  <c r="L1858" i="5"/>
  <c r="M1858" i="5" s="1" a="1"/>
  <c r="M1858" i="5" s="1"/>
  <c r="U1858" i="5"/>
  <c r="K1859" i="5" a="1"/>
  <c r="K1859" i="5" s="1"/>
  <c r="L1859" i="5"/>
  <c r="M1859" i="5" s="1" a="1"/>
  <c r="M1859" i="5" s="1"/>
  <c r="U1859" i="5"/>
  <c r="K1860" i="5" a="1"/>
  <c r="K1860" i="5" s="1"/>
  <c r="L1860" i="5"/>
  <c r="M1860" i="5" s="1" a="1"/>
  <c r="M1860" i="5" s="1"/>
  <c r="K1861" i="5" a="1"/>
  <c r="K1861" i="5" s="1"/>
  <c r="L1861" i="5"/>
  <c r="M1861" i="5" s="1" a="1"/>
  <c r="M1861" i="5" s="1"/>
  <c r="U1861" i="5"/>
  <c r="K1862" i="5" a="1"/>
  <c r="K1862" i="5" s="1"/>
  <c r="L1862" i="5"/>
  <c r="M1862" i="5" s="1" a="1"/>
  <c r="M1862" i="5" s="1"/>
  <c r="U1862" i="5"/>
  <c r="K1863" i="5" a="1"/>
  <c r="K1863" i="5" s="1"/>
  <c r="L1863" i="5"/>
  <c r="M1863" i="5" s="1" a="1"/>
  <c r="M1863" i="5" s="1"/>
  <c r="U1863" i="5"/>
  <c r="K1864" i="5" a="1"/>
  <c r="K1864" i="5" s="1"/>
  <c r="L1864" i="5"/>
  <c r="M1864" i="5" s="1" a="1"/>
  <c r="M1864" i="5" s="1"/>
  <c r="U1864" i="5"/>
  <c r="K1865" i="5" a="1"/>
  <c r="K1865" i="5" s="1"/>
  <c r="L1865" i="5"/>
  <c r="M1865" i="5" s="1" a="1"/>
  <c r="M1865" i="5" s="1"/>
  <c r="U1865" i="5"/>
  <c r="K1866" i="5" a="1"/>
  <c r="K1866" i="5" s="1"/>
  <c r="L1866" i="5"/>
  <c r="M1866" i="5" s="1" a="1"/>
  <c r="M1866" i="5" s="1"/>
  <c r="U1866" i="5"/>
  <c r="K1867" i="5" a="1"/>
  <c r="K1867" i="5" s="1"/>
  <c r="L1867" i="5"/>
  <c r="M1867" i="5" s="1" a="1"/>
  <c r="M1867" i="5" s="1"/>
  <c r="U1867" i="5"/>
  <c r="K1868" i="5" a="1"/>
  <c r="K1868" i="5" s="1"/>
  <c r="L1868" i="5"/>
  <c r="M1868" i="5" s="1" a="1"/>
  <c r="M1868" i="5" s="1"/>
  <c r="U1868" i="5"/>
  <c r="K1869" i="5" a="1"/>
  <c r="K1869" i="5" s="1"/>
  <c r="L1869" i="5"/>
  <c r="M1869" i="5" s="1" a="1"/>
  <c r="M1869" i="5" s="1"/>
  <c r="U1869" i="5"/>
  <c r="K1870" i="5" a="1"/>
  <c r="K1870" i="5" s="1"/>
  <c r="L1870" i="5"/>
  <c r="M1870" i="5" s="1" a="1"/>
  <c r="M1870" i="5" s="1"/>
  <c r="U1870" i="5"/>
  <c r="K1871" i="5" a="1"/>
  <c r="K1871" i="5" s="1"/>
  <c r="L1871" i="5"/>
  <c r="M1871" i="5" s="1" a="1"/>
  <c r="M1871" i="5" s="1"/>
  <c r="U1871" i="5"/>
  <c r="K1872" i="5" a="1"/>
  <c r="K1872" i="5" s="1"/>
  <c r="L1872" i="5"/>
  <c r="M1872" i="5" s="1" a="1"/>
  <c r="M1872" i="5" s="1"/>
  <c r="U1872" i="5"/>
  <c r="K1873" i="5" a="1"/>
  <c r="K1873" i="5" s="1"/>
  <c r="L1873" i="5"/>
  <c r="M1873" i="5" s="1" a="1"/>
  <c r="M1873" i="5" s="1"/>
  <c r="U1873" i="5"/>
  <c r="K1874" i="5" a="1"/>
  <c r="K1874" i="5" s="1"/>
  <c r="L1874" i="5"/>
  <c r="M1874" i="5" s="1" a="1"/>
  <c r="M1874" i="5" s="1"/>
  <c r="U1874" i="5"/>
  <c r="K1875" i="5" a="1"/>
  <c r="K1875" i="5" s="1"/>
  <c r="L1875" i="5"/>
  <c r="M1875" i="5" s="1" a="1"/>
  <c r="M1875" i="5" s="1"/>
  <c r="U1875" i="5"/>
  <c r="K1876" i="5" a="1"/>
  <c r="K1876" i="5" s="1"/>
  <c r="L1876" i="5"/>
  <c r="M1876" i="5" s="1" a="1"/>
  <c r="M1876" i="5" s="1"/>
  <c r="U1876" i="5"/>
  <c r="K1877" i="5" a="1"/>
  <c r="K1877" i="5" s="1"/>
  <c r="L1877" i="5"/>
  <c r="M1877" i="5" s="1" a="1"/>
  <c r="M1877" i="5" s="1"/>
  <c r="U1877" i="5"/>
  <c r="K1878" i="5" a="1"/>
  <c r="K1878" i="5" s="1"/>
  <c r="L1878" i="5"/>
  <c r="M1878" i="5" s="1" a="1"/>
  <c r="M1878" i="5" s="1"/>
  <c r="U1878" i="5"/>
  <c r="K1879" i="5" a="1"/>
  <c r="K1879" i="5" s="1"/>
  <c r="L1879" i="5"/>
  <c r="M1879" i="5" s="1" a="1"/>
  <c r="M1879" i="5" s="1"/>
  <c r="U1879" i="5"/>
  <c r="AT10" i="172"/>
  <c r="AS10" i="172"/>
  <c r="AR10" i="172"/>
  <c r="AT11" i="172" s="1"/>
  <c r="AO10" i="172"/>
  <c r="AM10" i="172"/>
  <c r="AL10" i="172"/>
  <c r="AK10" i="172"/>
  <c r="AJ10" i="172"/>
  <c r="AI10" i="172"/>
  <c r="AK11" i="172" s="1"/>
  <c r="AH10" i="172"/>
  <c r="AG10" i="172"/>
  <c r="AF10" i="172"/>
  <c r="AE10" i="172"/>
  <c r="AD10" i="172"/>
  <c r="AH11" i="172" s="1"/>
  <c r="AC10" i="172"/>
  <c r="AB10" i="172"/>
  <c r="AA10" i="172"/>
  <c r="AC11" i="172" s="1"/>
  <c r="Z10" i="172"/>
  <c r="W9" i="172"/>
  <c r="T9" i="172"/>
  <c r="AQ10" i="172" s="1"/>
  <c r="R9" i="172"/>
  <c r="AN10" i="172" s="1"/>
  <c r="P9" i="172"/>
  <c r="O9" i="172"/>
  <c r="N9" i="172"/>
  <c r="M9" i="172"/>
  <c r="L9" i="172"/>
  <c r="K9" i="172"/>
  <c r="J9" i="172"/>
  <c r="I9" i="172"/>
  <c r="D9" i="172"/>
  <c r="C9" i="172"/>
  <c r="S9" i="172" s="1"/>
  <c r="AP10" i="172" s="1"/>
  <c r="AT10" i="171"/>
  <c r="AS10" i="171"/>
  <c r="AR10" i="171"/>
  <c r="AT11" i="171" s="1"/>
  <c r="AO10" i="171"/>
  <c r="AM10" i="171"/>
  <c r="AL10" i="171"/>
  <c r="AK10" i="171"/>
  <c r="AJ10" i="171"/>
  <c r="AI10" i="171"/>
  <c r="AK11" i="171" s="1"/>
  <c r="AH10" i="171"/>
  <c r="AG10" i="171"/>
  <c r="AF10" i="171"/>
  <c r="AE10" i="171"/>
  <c r="AD10" i="171"/>
  <c r="AH11" i="171" s="1"/>
  <c r="AC10" i="171"/>
  <c r="AB10" i="171"/>
  <c r="AA10" i="171"/>
  <c r="AC11" i="171" s="1"/>
  <c r="Z10" i="171"/>
  <c r="W9" i="171"/>
  <c r="T9" i="171"/>
  <c r="AQ10" i="171" s="1"/>
  <c r="R9" i="171"/>
  <c r="AN10" i="171" s="1"/>
  <c r="P9" i="171"/>
  <c r="O9" i="171"/>
  <c r="N9" i="171"/>
  <c r="M9" i="171"/>
  <c r="L9" i="171"/>
  <c r="K9" i="171"/>
  <c r="J9" i="171"/>
  <c r="I9" i="171"/>
  <c r="D9" i="171"/>
  <c r="C9" i="171"/>
  <c r="S9" i="171" s="1"/>
  <c r="AP10" i="171" s="1"/>
  <c r="AT10" i="170"/>
  <c r="AS10" i="170"/>
  <c r="AR10" i="170"/>
  <c r="AT11" i="170" s="1"/>
  <c r="AO10" i="170"/>
  <c r="AM10" i="170"/>
  <c r="AL10" i="170"/>
  <c r="AK10" i="170"/>
  <c r="AJ10" i="170"/>
  <c r="AI10" i="170"/>
  <c r="AK11" i="170" s="1"/>
  <c r="AH10" i="170"/>
  <c r="AG10" i="170"/>
  <c r="AF10" i="170"/>
  <c r="AE10" i="170"/>
  <c r="AD10" i="170"/>
  <c r="AH11" i="170" s="1"/>
  <c r="AC10" i="170"/>
  <c r="AB10" i="170"/>
  <c r="AA10" i="170"/>
  <c r="AC11" i="170" s="1"/>
  <c r="Z10" i="170"/>
  <c r="W9" i="170"/>
  <c r="T9" i="170"/>
  <c r="AQ10" i="170" s="1"/>
  <c r="R9" i="170"/>
  <c r="AN10" i="170" s="1"/>
  <c r="P9" i="170"/>
  <c r="O9" i="170"/>
  <c r="N9" i="170"/>
  <c r="M9" i="170"/>
  <c r="L9" i="170"/>
  <c r="K9" i="170"/>
  <c r="J9" i="170"/>
  <c r="I9" i="170"/>
  <c r="D9" i="170"/>
  <c r="C9" i="170"/>
  <c r="S9" i="170" s="1"/>
  <c r="AP10" i="170" s="1"/>
  <c r="AT10" i="169"/>
  <c r="AS10" i="169"/>
  <c r="AR10" i="169"/>
  <c r="AT11" i="169" s="1"/>
  <c r="AO10" i="169"/>
  <c r="AM10" i="169"/>
  <c r="AL10" i="169"/>
  <c r="AK10" i="169"/>
  <c r="AJ10" i="169"/>
  <c r="AI10" i="169"/>
  <c r="AK11" i="169" s="1"/>
  <c r="AH10" i="169"/>
  <c r="AG10" i="169"/>
  <c r="AF10" i="169"/>
  <c r="AE10" i="169"/>
  <c r="AD10" i="169"/>
  <c r="AH11" i="169" s="1"/>
  <c r="AC10" i="169"/>
  <c r="AB10" i="169"/>
  <c r="AA10" i="169"/>
  <c r="AC11" i="169" s="1"/>
  <c r="Z10" i="169"/>
  <c r="T9" i="169"/>
  <c r="AQ10" i="169" s="1"/>
  <c r="P9" i="169"/>
  <c r="O9" i="169"/>
  <c r="N9" i="169"/>
  <c r="M9" i="169"/>
  <c r="L9" i="169"/>
  <c r="K9" i="169"/>
  <c r="W9" i="169" s="1"/>
  <c r="J9" i="169"/>
  <c r="I9" i="169"/>
  <c r="D9" i="169"/>
  <c r="C9" i="169"/>
  <c r="S9" i="169" s="1"/>
  <c r="AP10" i="169" s="1"/>
  <c r="AT10" i="168"/>
  <c r="AS10" i="168"/>
  <c r="AR10" i="168"/>
  <c r="AT11" i="168" s="1"/>
  <c r="AO10" i="168"/>
  <c r="AM10" i="168"/>
  <c r="AL10" i="168"/>
  <c r="AK10" i="168"/>
  <c r="AJ10" i="168"/>
  <c r="AI10" i="168"/>
  <c r="AK11" i="168" s="1"/>
  <c r="AH10" i="168"/>
  <c r="AG10" i="168"/>
  <c r="AF10" i="168"/>
  <c r="AE10" i="168"/>
  <c r="AD10" i="168"/>
  <c r="AH11" i="168" s="1"/>
  <c r="AC10" i="168"/>
  <c r="AB10" i="168"/>
  <c r="AA10" i="168"/>
  <c r="AC11" i="168" s="1"/>
  <c r="Z10" i="168"/>
  <c r="W9" i="168"/>
  <c r="T9" i="168"/>
  <c r="AQ10" i="168" s="1"/>
  <c r="R9" i="168"/>
  <c r="AN10" i="168" s="1"/>
  <c r="P9" i="168"/>
  <c r="O9" i="168"/>
  <c r="N9" i="168"/>
  <c r="M9" i="168"/>
  <c r="L9" i="168"/>
  <c r="K9" i="168"/>
  <c r="J9" i="168"/>
  <c r="I9" i="168"/>
  <c r="D9" i="168"/>
  <c r="C9" i="168"/>
  <c r="S9" i="168" s="1"/>
  <c r="AP10" i="168" s="1"/>
  <c r="AT10" i="167"/>
  <c r="AS10" i="167"/>
  <c r="AR10" i="167"/>
  <c r="AT11" i="167" s="1"/>
  <c r="AO10" i="167"/>
  <c r="AM10" i="167"/>
  <c r="AL10" i="167"/>
  <c r="AK10" i="167"/>
  <c r="AJ10" i="167"/>
  <c r="AI10" i="167"/>
  <c r="AK11" i="167" s="1"/>
  <c r="AH10" i="167"/>
  <c r="AG10" i="167"/>
  <c r="AF10" i="167"/>
  <c r="AE10" i="167"/>
  <c r="AD10" i="167"/>
  <c r="AH11" i="167" s="1"/>
  <c r="AC10" i="167"/>
  <c r="AB10" i="167"/>
  <c r="AA10" i="167"/>
  <c r="AC11" i="167" s="1"/>
  <c r="Z10" i="167"/>
  <c r="W9" i="167"/>
  <c r="T9" i="167"/>
  <c r="AQ10" i="167" s="1"/>
  <c r="R9" i="167"/>
  <c r="AN10" i="167" s="1"/>
  <c r="P9" i="167"/>
  <c r="O9" i="167"/>
  <c r="N9" i="167"/>
  <c r="M9" i="167"/>
  <c r="L9" i="167"/>
  <c r="K9" i="167"/>
  <c r="J9" i="167"/>
  <c r="I9" i="167"/>
  <c r="D9" i="167"/>
  <c r="C9" i="167"/>
  <c r="S9" i="167" s="1"/>
  <c r="AP10" i="167" s="1"/>
  <c r="AT10" i="166"/>
  <c r="AS10" i="166"/>
  <c r="AR10" i="166"/>
  <c r="AT11" i="166" s="1"/>
  <c r="AO10" i="166"/>
  <c r="AM10" i="166"/>
  <c r="AL10" i="166"/>
  <c r="AK10" i="166"/>
  <c r="AJ10" i="166"/>
  <c r="AI10" i="166"/>
  <c r="AK11" i="166" s="1"/>
  <c r="AH10" i="166"/>
  <c r="AG10" i="166"/>
  <c r="AF10" i="166"/>
  <c r="AE10" i="166"/>
  <c r="AD10" i="166"/>
  <c r="AH11" i="166" s="1"/>
  <c r="AC10" i="166"/>
  <c r="AB10" i="166"/>
  <c r="AA10" i="166"/>
  <c r="AC11" i="166" s="1"/>
  <c r="Z10" i="166"/>
  <c r="W9" i="166"/>
  <c r="T9" i="166"/>
  <c r="AQ10" i="166" s="1"/>
  <c r="R9" i="166"/>
  <c r="AN10" i="166" s="1"/>
  <c r="P9" i="166"/>
  <c r="O9" i="166"/>
  <c r="N9" i="166"/>
  <c r="M9" i="166"/>
  <c r="L9" i="166"/>
  <c r="K9" i="166"/>
  <c r="J9" i="166"/>
  <c r="I9" i="166"/>
  <c r="D9" i="166"/>
  <c r="C9" i="166"/>
  <c r="S9" i="166" s="1"/>
  <c r="AP10" i="166" s="1"/>
  <c r="AT10" i="165"/>
  <c r="AS10" i="165"/>
  <c r="AR10" i="165"/>
  <c r="AT11" i="165" s="1"/>
  <c r="AO10" i="165"/>
  <c r="AM10" i="165"/>
  <c r="AL10" i="165"/>
  <c r="AK10" i="165"/>
  <c r="AJ10" i="165"/>
  <c r="AI10" i="165"/>
  <c r="AK11" i="165" s="1"/>
  <c r="AH10" i="165"/>
  <c r="AG10" i="165"/>
  <c r="AF10" i="165"/>
  <c r="AE10" i="165"/>
  <c r="AD10" i="165"/>
  <c r="AH11" i="165" s="1"/>
  <c r="AC10" i="165"/>
  <c r="AB10" i="165"/>
  <c r="AA10" i="165"/>
  <c r="AC11" i="165" s="1"/>
  <c r="Z10" i="165"/>
  <c r="W9" i="165"/>
  <c r="T9" i="165"/>
  <c r="AQ10" i="165" s="1"/>
  <c r="R9" i="165"/>
  <c r="AN10" i="165" s="1"/>
  <c r="P9" i="165"/>
  <c r="O9" i="165"/>
  <c r="N9" i="165"/>
  <c r="M9" i="165"/>
  <c r="L9" i="165"/>
  <c r="K9" i="165"/>
  <c r="J9" i="165"/>
  <c r="I9" i="165"/>
  <c r="D9" i="165"/>
  <c r="C9" i="165"/>
  <c r="S9" i="165" s="1"/>
  <c r="AP10" i="165" s="1"/>
  <c r="AT10" i="164"/>
  <c r="AS10" i="164"/>
  <c r="AR10" i="164"/>
  <c r="AT11" i="164" s="1"/>
  <c r="AO10" i="164"/>
  <c r="AM10" i="164"/>
  <c r="AL10" i="164"/>
  <c r="AK10" i="164"/>
  <c r="AJ10" i="164"/>
  <c r="AI10" i="164"/>
  <c r="AK11" i="164" s="1"/>
  <c r="AH10" i="164"/>
  <c r="AG10" i="164"/>
  <c r="AF10" i="164"/>
  <c r="AE10" i="164"/>
  <c r="AD10" i="164"/>
  <c r="AH11" i="164" s="1"/>
  <c r="AC10" i="164"/>
  <c r="AB10" i="164"/>
  <c r="AA10" i="164"/>
  <c r="AC11" i="164" s="1"/>
  <c r="Z10" i="164"/>
  <c r="W9" i="164"/>
  <c r="T9" i="164"/>
  <c r="AQ10" i="164" s="1"/>
  <c r="R9" i="164"/>
  <c r="AN10" i="164" s="1"/>
  <c r="P9" i="164"/>
  <c r="O9" i="164"/>
  <c r="N9" i="164"/>
  <c r="M9" i="164"/>
  <c r="L9" i="164"/>
  <c r="K9" i="164"/>
  <c r="J9" i="164"/>
  <c r="I9" i="164"/>
  <c r="D9" i="164"/>
  <c r="C9" i="164"/>
  <c r="S9" i="164" s="1"/>
  <c r="AP10" i="164" s="1"/>
  <c r="AT10" i="163"/>
  <c r="AS10" i="163"/>
  <c r="AR10" i="163"/>
  <c r="AT11" i="163" s="1"/>
  <c r="AO10" i="163"/>
  <c r="AM10" i="163"/>
  <c r="AL10" i="163"/>
  <c r="AK10" i="163"/>
  <c r="AJ10" i="163"/>
  <c r="AI10" i="163"/>
  <c r="AK11" i="163" s="1"/>
  <c r="AH10" i="163"/>
  <c r="AG10" i="163"/>
  <c r="AF10" i="163"/>
  <c r="AE10" i="163"/>
  <c r="AD10" i="163"/>
  <c r="AH11" i="163" s="1"/>
  <c r="AC10" i="163"/>
  <c r="AB10" i="163"/>
  <c r="AA10" i="163"/>
  <c r="Z10" i="163"/>
  <c r="AC11" i="163" s="1"/>
  <c r="W9" i="163"/>
  <c r="T9" i="163"/>
  <c r="AQ10" i="163" s="1"/>
  <c r="R9" i="163"/>
  <c r="AN10" i="163" s="1"/>
  <c r="P9" i="163"/>
  <c r="O9" i="163"/>
  <c r="N9" i="163"/>
  <c r="M9" i="163"/>
  <c r="L9" i="163"/>
  <c r="K9" i="163"/>
  <c r="J9" i="163"/>
  <c r="I9" i="163"/>
  <c r="D9" i="163"/>
  <c r="C9" i="163"/>
  <c r="S9" i="163" s="1"/>
  <c r="AP10" i="163" s="1"/>
  <c r="AT10" i="162"/>
  <c r="AS10" i="162"/>
  <c r="AR10" i="162"/>
  <c r="AT11" i="162" s="1"/>
  <c r="AO10" i="162"/>
  <c r="AM10" i="162"/>
  <c r="AL10" i="162"/>
  <c r="AK10" i="162"/>
  <c r="AJ10" i="162"/>
  <c r="AI10" i="162"/>
  <c r="AK11" i="162" s="1"/>
  <c r="AH10" i="162"/>
  <c r="AG10" i="162"/>
  <c r="AF10" i="162"/>
  <c r="AE10" i="162"/>
  <c r="AD10" i="162"/>
  <c r="AH11" i="162" s="1"/>
  <c r="AC10" i="162"/>
  <c r="AB10" i="162"/>
  <c r="AA10" i="162"/>
  <c r="AC11" i="162" s="1"/>
  <c r="Z10" i="162"/>
  <c r="W9" i="162"/>
  <c r="T9" i="162"/>
  <c r="AQ10" i="162" s="1"/>
  <c r="R9" i="162"/>
  <c r="AN10" i="162" s="1"/>
  <c r="P9" i="162"/>
  <c r="O9" i="162"/>
  <c r="N9" i="162"/>
  <c r="M9" i="162"/>
  <c r="L9" i="162"/>
  <c r="K9" i="162"/>
  <c r="J9" i="162"/>
  <c r="I9" i="162"/>
  <c r="D9" i="162"/>
  <c r="C9" i="162"/>
  <c r="S9" i="162" s="1"/>
  <c r="AP10" i="162" s="1"/>
  <c r="AT10" i="161"/>
  <c r="AS10" i="161"/>
  <c r="AR10" i="161"/>
  <c r="AT11" i="161" s="1"/>
  <c r="AO10" i="161"/>
  <c r="AM10" i="161"/>
  <c r="AL10" i="161"/>
  <c r="AK10" i="161"/>
  <c r="AJ10" i="161"/>
  <c r="AI10" i="161"/>
  <c r="AK11" i="161" s="1"/>
  <c r="AH10" i="161"/>
  <c r="AG10" i="161"/>
  <c r="AF10" i="161"/>
  <c r="AE10" i="161"/>
  <c r="AD10" i="161"/>
  <c r="AH11" i="161" s="1"/>
  <c r="AC10" i="161"/>
  <c r="AB10" i="161"/>
  <c r="AA10" i="161"/>
  <c r="Z10" i="161"/>
  <c r="AC11" i="161" s="1"/>
  <c r="W9" i="161"/>
  <c r="R9" i="161"/>
  <c r="AN10" i="161" s="1"/>
  <c r="P9" i="161"/>
  <c r="O9" i="161"/>
  <c r="N9" i="161"/>
  <c r="M9" i="161"/>
  <c r="L9" i="161"/>
  <c r="K9" i="161"/>
  <c r="J9" i="161"/>
  <c r="I9" i="161"/>
  <c r="D9" i="161"/>
  <c r="C9" i="161"/>
  <c r="S9" i="161" s="1"/>
  <c r="AP10" i="161" s="1"/>
  <c r="AT10" i="160"/>
  <c r="AS10" i="160"/>
  <c r="AR10" i="160"/>
  <c r="AT11" i="160" s="1"/>
  <c r="AO10" i="160"/>
  <c r="AM10" i="160"/>
  <c r="AL10" i="160"/>
  <c r="AK10" i="160"/>
  <c r="AJ10" i="160"/>
  <c r="AI10" i="160"/>
  <c r="AK11" i="160" s="1"/>
  <c r="AH10" i="160"/>
  <c r="AG10" i="160"/>
  <c r="AF10" i="160"/>
  <c r="AE10" i="160"/>
  <c r="AD10" i="160"/>
  <c r="AH11" i="160" s="1"/>
  <c r="AC10" i="160"/>
  <c r="AB10" i="160"/>
  <c r="AA10" i="160"/>
  <c r="AC11" i="160" s="1"/>
  <c r="Z10" i="160"/>
  <c r="W9" i="160"/>
  <c r="T9" i="160"/>
  <c r="AQ10" i="160" s="1"/>
  <c r="R9" i="160"/>
  <c r="AN10" i="160" s="1"/>
  <c r="P9" i="160"/>
  <c r="O9" i="160"/>
  <c r="N9" i="160"/>
  <c r="M9" i="160"/>
  <c r="L9" i="160"/>
  <c r="K9" i="160"/>
  <c r="J9" i="160"/>
  <c r="I9" i="160"/>
  <c r="D9" i="160"/>
  <c r="C9" i="160"/>
  <c r="S9" i="160" s="1"/>
  <c r="AP10" i="160" s="1"/>
  <c r="AT10" i="159"/>
  <c r="AS10" i="159"/>
  <c r="AR10" i="159"/>
  <c r="AT11" i="159" s="1"/>
  <c r="AO10" i="159"/>
  <c r="AM10" i="159"/>
  <c r="AL10" i="159"/>
  <c r="AK10" i="159"/>
  <c r="AJ10" i="159"/>
  <c r="AI10" i="159"/>
  <c r="AK11" i="159" s="1"/>
  <c r="AH10" i="159"/>
  <c r="AG10" i="159"/>
  <c r="AF10" i="159"/>
  <c r="AE10" i="159"/>
  <c r="AD10" i="159"/>
  <c r="AH11" i="159" s="1"/>
  <c r="AC10" i="159"/>
  <c r="AB10" i="159"/>
  <c r="AA10" i="159"/>
  <c r="AC11" i="159" s="1"/>
  <c r="Z10" i="159"/>
  <c r="W9" i="159"/>
  <c r="T9" i="159"/>
  <c r="AQ10" i="159" s="1"/>
  <c r="R9" i="159"/>
  <c r="AN10" i="159" s="1"/>
  <c r="P9" i="159"/>
  <c r="O9" i="159"/>
  <c r="N9" i="159"/>
  <c r="M9" i="159"/>
  <c r="L9" i="159"/>
  <c r="K9" i="159"/>
  <c r="J9" i="159"/>
  <c r="I9" i="159"/>
  <c r="D9" i="159"/>
  <c r="C9" i="159"/>
  <c r="S9" i="159" s="1"/>
  <c r="AP10" i="159" s="1"/>
  <c r="AT10" i="158"/>
  <c r="AS10" i="158"/>
  <c r="AR10" i="158"/>
  <c r="AT11" i="158" s="1"/>
  <c r="AO10" i="158"/>
  <c r="AM10" i="158"/>
  <c r="AL10" i="158"/>
  <c r="AK10" i="158"/>
  <c r="AJ10" i="158"/>
  <c r="AI10" i="158"/>
  <c r="AK11" i="158" s="1"/>
  <c r="AH10" i="158"/>
  <c r="AG10" i="158"/>
  <c r="AF10" i="158"/>
  <c r="AE10" i="158"/>
  <c r="AD10" i="158"/>
  <c r="AH11" i="158" s="1"/>
  <c r="AC10" i="158"/>
  <c r="AB10" i="158"/>
  <c r="AA10" i="158"/>
  <c r="AC11" i="158" s="1"/>
  <c r="Z10" i="158"/>
  <c r="W9" i="158"/>
  <c r="T9" i="158"/>
  <c r="AQ10" i="158" s="1"/>
  <c r="R9" i="158"/>
  <c r="AN10" i="158" s="1"/>
  <c r="P9" i="158"/>
  <c r="O9" i="158"/>
  <c r="N9" i="158"/>
  <c r="M9" i="158"/>
  <c r="L9" i="158"/>
  <c r="K9" i="158"/>
  <c r="J9" i="158"/>
  <c r="I9" i="158"/>
  <c r="D9" i="158"/>
  <c r="C9" i="158"/>
  <c r="S9" i="158" s="1"/>
  <c r="AP10" i="158" s="1"/>
  <c r="AT10" i="157"/>
  <c r="AS10" i="157"/>
  <c r="AR10" i="157"/>
  <c r="AT11" i="157" s="1"/>
  <c r="AO10" i="157"/>
  <c r="AN10" i="157"/>
  <c r="AM10" i="157"/>
  <c r="AL10" i="157"/>
  <c r="AK10" i="157"/>
  <c r="AJ10" i="157"/>
  <c r="AI10" i="157"/>
  <c r="AK11" i="157" s="1"/>
  <c r="AH10" i="157"/>
  <c r="AG10" i="157"/>
  <c r="AF10" i="157"/>
  <c r="AE10" i="157"/>
  <c r="AH11" i="157" s="1"/>
  <c r="AD10" i="157"/>
  <c r="AC10" i="157"/>
  <c r="AB10" i="157"/>
  <c r="AA10" i="157"/>
  <c r="AC11" i="157" s="1"/>
  <c r="Z10" i="157"/>
  <c r="T9" i="157"/>
  <c r="AQ10" i="157" s="1"/>
  <c r="R9" i="157"/>
  <c r="Q9" i="157"/>
  <c r="P9" i="157"/>
  <c r="O9" i="157"/>
  <c r="N9" i="157"/>
  <c r="M9" i="157"/>
  <c r="W9" i="157" s="1"/>
  <c r="L9" i="157"/>
  <c r="K9" i="157"/>
  <c r="J9" i="157"/>
  <c r="I9" i="157"/>
  <c r="D9" i="157"/>
  <c r="C9" i="157"/>
  <c r="S9" i="157" s="1"/>
  <c r="AP10" i="157" s="1"/>
  <c r="AT10" i="156"/>
  <c r="AS10" i="156"/>
  <c r="AR10" i="156"/>
  <c r="AT11" i="156" s="1"/>
  <c r="AO10" i="156"/>
  <c r="AM10" i="156"/>
  <c r="AL10" i="156"/>
  <c r="AK10" i="156"/>
  <c r="AJ10" i="156"/>
  <c r="AI10" i="156"/>
  <c r="AK11" i="156" s="1"/>
  <c r="AH10" i="156"/>
  <c r="AG10" i="156"/>
  <c r="AF10" i="156"/>
  <c r="AE10" i="156"/>
  <c r="AD10" i="156"/>
  <c r="AH11" i="156" s="1"/>
  <c r="AC10" i="156"/>
  <c r="AB10" i="156"/>
  <c r="AA10" i="156"/>
  <c r="AC11" i="156" s="1"/>
  <c r="Z10" i="156"/>
  <c r="W9" i="156"/>
  <c r="T9" i="156"/>
  <c r="AQ10" i="156" s="1"/>
  <c r="R9" i="156"/>
  <c r="AN10" i="156" s="1"/>
  <c r="P9" i="156"/>
  <c r="O9" i="156"/>
  <c r="N9" i="156"/>
  <c r="M9" i="156"/>
  <c r="L9" i="156"/>
  <c r="K9" i="156"/>
  <c r="J9" i="156"/>
  <c r="I9" i="156"/>
  <c r="D9" i="156"/>
  <c r="C9" i="156"/>
  <c r="S9" i="156" s="1"/>
  <c r="AP10" i="156" s="1"/>
  <c r="AT10" i="155"/>
  <c r="AS10" i="155"/>
  <c r="AR10" i="155"/>
  <c r="AT11" i="155" s="1"/>
  <c r="AO10" i="155"/>
  <c r="AM10" i="155"/>
  <c r="AL10" i="155"/>
  <c r="AK10" i="155"/>
  <c r="AJ10" i="155"/>
  <c r="AI10" i="155"/>
  <c r="AK11" i="155" s="1"/>
  <c r="AH10" i="155"/>
  <c r="AG10" i="155"/>
  <c r="AF10" i="155"/>
  <c r="AE10" i="155"/>
  <c r="AD10" i="155"/>
  <c r="AH11" i="155" s="1"/>
  <c r="AC10" i="155"/>
  <c r="AB10" i="155"/>
  <c r="AA10" i="155"/>
  <c r="AC11" i="155" s="1"/>
  <c r="Z10" i="155"/>
  <c r="W9" i="155"/>
  <c r="T9" i="155"/>
  <c r="AQ10" i="155" s="1"/>
  <c r="R9" i="155"/>
  <c r="AN10" i="155" s="1"/>
  <c r="P9" i="155"/>
  <c r="O9" i="155"/>
  <c r="N9" i="155"/>
  <c r="M9" i="155"/>
  <c r="L9" i="155"/>
  <c r="K9" i="155"/>
  <c r="J9" i="155"/>
  <c r="I9" i="155"/>
  <c r="D9" i="155"/>
  <c r="C9" i="155"/>
  <c r="S9" i="155" s="1"/>
  <c r="AP10" i="155" s="1"/>
  <c r="AT10" i="154"/>
  <c r="AS10" i="154"/>
  <c r="AR10" i="154"/>
  <c r="AT11" i="154" s="1"/>
  <c r="AO10" i="154"/>
  <c r="AM10" i="154"/>
  <c r="AL10" i="154"/>
  <c r="AK10" i="154"/>
  <c r="AJ10" i="154"/>
  <c r="AI10" i="154"/>
  <c r="AK11" i="154" s="1"/>
  <c r="AH10" i="154"/>
  <c r="AG10" i="154"/>
  <c r="AF10" i="154"/>
  <c r="AE10" i="154"/>
  <c r="AD10" i="154"/>
  <c r="AH11" i="154" s="1"/>
  <c r="AC10" i="154"/>
  <c r="AB10" i="154"/>
  <c r="AA10" i="154"/>
  <c r="AC11" i="154" s="1"/>
  <c r="Z10" i="154"/>
  <c r="W9" i="154"/>
  <c r="T9" i="154"/>
  <c r="AQ10" i="154" s="1"/>
  <c r="R9" i="154"/>
  <c r="AN10" i="154" s="1"/>
  <c r="P9" i="154"/>
  <c r="O9" i="154"/>
  <c r="N9" i="154"/>
  <c r="M9" i="154"/>
  <c r="L9" i="154"/>
  <c r="K9" i="154"/>
  <c r="J9" i="154"/>
  <c r="I9" i="154"/>
  <c r="D9" i="154"/>
  <c r="C9" i="154"/>
  <c r="S9" i="154" s="1"/>
  <c r="AP10" i="154" s="1"/>
  <c r="AT10" i="153"/>
  <c r="AS10" i="153"/>
  <c r="AR10" i="153"/>
  <c r="AT11" i="153" s="1"/>
  <c r="AO10" i="153"/>
  <c r="AM10" i="153"/>
  <c r="AL10" i="153"/>
  <c r="AK10" i="153"/>
  <c r="AJ10" i="153"/>
  <c r="AI10" i="153"/>
  <c r="AK11" i="153" s="1"/>
  <c r="AH10" i="153"/>
  <c r="AG10" i="153"/>
  <c r="AF10" i="153"/>
  <c r="AE10" i="153"/>
  <c r="AD10" i="153"/>
  <c r="AH11" i="153" s="1"/>
  <c r="AC10" i="153"/>
  <c r="AB10" i="153"/>
  <c r="AA10" i="153"/>
  <c r="AC11" i="153" s="1"/>
  <c r="Z10" i="153"/>
  <c r="W9" i="153"/>
  <c r="T9" i="153"/>
  <c r="AQ10" i="153" s="1"/>
  <c r="R9" i="153"/>
  <c r="AN10" i="153" s="1"/>
  <c r="P9" i="153"/>
  <c r="O9" i="153"/>
  <c r="N9" i="153"/>
  <c r="M9" i="153"/>
  <c r="L9" i="153"/>
  <c r="K9" i="153"/>
  <c r="J9" i="153"/>
  <c r="I9" i="153"/>
  <c r="D9" i="153"/>
  <c r="C9" i="153"/>
  <c r="S9" i="153" s="1"/>
  <c r="AP10" i="153" s="1"/>
  <c r="AT10" i="152"/>
  <c r="AS10" i="152"/>
  <c r="AR10" i="152"/>
  <c r="AT11" i="152" s="1"/>
  <c r="AO10" i="152"/>
  <c r="AM10" i="152"/>
  <c r="AL10" i="152"/>
  <c r="AK10" i="152"/>
  <c r="AJ10" i="152"/>
  <c r="AI10" i="152"/>
  <c r="AK11" i="152" s="1"/>
  <c r="AH10" i="152"/>
  <c r="AG10" i="152"/>
  <c r="AF10" i="152"/>
  <c r="AE10" i="152"/>
  <c r="AD10" i="152"/>
  <c r="AH11" i="152" s="1"/>
  <c r="AC10" i="152"/>
  <c r="AB10" i="152"/>
  <c r="AA10" i="152"/>
  <c r="AC11" i="152" s="1"/>
  <c r="Z10" i="152"/>
  <c r="W9" i="152"/>
  <c r="T9" i="152"/>
  <c r="AQ10" i="152" s="1"/>
  <c r="R9" i="152"/>
  <c r="AN10" i="152" s="1"/>
  <c r="P9" i="152"/>
  <c r="O9" i="152"/>
  <c r="N9" i="152"/>
  <c r="M9" i="152"/>
  <c r="L9" i="152"/>
  <c r="K9" i="152"/>
  <c r="J9" i="152"/>
  <c r="I9" i="152"/>
  <c r="D9" i="152"/>
  <c r="C9" i="152"/>
  <c r="S9" i="152" s="1"/>
  <c r="AP10" i="152" s="1"/>
  <c r="AT10" i="151"/>
  <c r="AS10" i="151"/>
  <c r="AR10" i="151"/>
  <c r="AT11" i="151" s="1"/>
  <c r="AO10" i="151"/>
  <c r="AM10" i="151"/>
  <c r="AL10" i="151"/>
  <c r="AK10" i="151"/>
  <c r="AJ10" i="151"/>
  <c r="AI10" i="151"/>
  <c r="AK11" i="151" s="1"/>
  <c r="AH10" i="151"/>
  <c r="AG10" i="151"/>
  <c r="AF10" i="151"/>
  <c r="AE10" i="151"/>
  <c r="AD10" i="151"/>
  <c r="AH11" i="151" s="1"/>
  <c r="AC10" i="151"/>
  <c r="AB10" i="151"/>
  <c r="AA10" i="151"/>
  <c r="AC11" i="151" s="1"/>
  <c r="Z10" i="151"/>
  <c r="T9" i="151"/>
  <c r="AQ10" i="151" s="1"/>
  <c r="R9" i="151"/>
  <c r="AN10" i="151" s="1"/>
  <c r="Q9" i="151"/>
  <c r="P9" i="151"/>
  <c r="O9" i="151"/>
  <c r="N9" i="151"/>
  <c r="M9" i="151"/>
  <c r="W9" i="151" s="1"/>
  <c r="L9" i="151"/>
  <c r="K9" i="151"/>
  <c r="J9" i="151"/>
  <c r="I9" i="151"/>
  <c r="D9" i="151"/>
  <c r="C9" i="151"/>
  <c r="S9" i="151" s="1"/>
  <c r="AP10" i="151" s="1"/>
  <c r="AT10" i="150"/>
  <c r="AS10" i="150"/>
  <c r="AR10" i="150"/>
  <c r="AT11" i="150" s="1"/>
  <c r="AO10" i="150"/>
  <c r="AN10" i="150"/>
  <c r="AM10" i="150"/>
  <c r="AL10" i="150"/>
  <c r="AK10" i="150"/>
  <c r="AJ10" i="150"/>
  <c r="AI10" i="150"/>
  <c r="AK11" i="150" s="1"/>
  <c r="AH10" i="150"/>
  <c r="AG10" i="150"/>
  <c r="AF10" i="150"/>
  <c r="AE10" i="150"/>
  <c r="AH11" i="150" s="1"/>
  <c r="AD10" i="150"/>
  <c r="AC10" i="150"/>
  <c r="AB10" i="150"/>
  <c r="AA10" i="150"/>
  <c r="AC11" i="150" s="1"/>
  <c r="Z10" i="150"/>
  <c r="T9" i="150"/>
  <c r="AQ10" i="150" s="1"/>
  <c r="R9" i="150"/>
  <c r="Q9" i="150"/>
  <c r="P9" i="150"/>
  <c r="O9" i="150"/>
  <c r="N9" i="150"/>
  <c r="M9" i="150"/>
  <c r="W9" i="150" s="1"/>
  <c r="L9" i="150"/>
  <c r="K9" i="150"/>
  <c r="J9" i="150"/>
  <c r="I9" i="150"/>
  <c r="D9" i="150"/>
  <c r="C9" i="150"/>
  <c r="S9" i="150" s="1"/>
  <c r="AP10" i="150" s="1"/>
  <c r="AT10" i="149"/>
  <c r="AS10" i="149"/>
  <c r="AR10" i="149"/>
  <c r="AT11" i="149" s="1"/>
  <c r="AO10" i="149"/>
  <c r="AM10" i="149"/>
  <c r="AL10" i="149"/>
  <c r="AK10" i="149"/>
  <c r="AJ10" i="149"/>
  <c r="AI10" i="149"/>
  <c r="AK11" i="149" s="1"/>
  <c r="AH10" i="149"/>
  <c r="AG10" i="149"/>
  <c r="AF10" i="149"/>
  <c r="AE10" i="149"/>
  <c r="AD10" i="149"/>
  <c r="AH11" i="149" s="1"/>
  <c r="AC10" i="149"/>
  <c r="AB10" i="149"/>
  <c r="AA10" i="149"/>
  <c r="AC11" i="149" s="1"/>
  <c r="Z10" i="149"/>
  <c r="W9" i="149"/>
  <c r="T9" i="149"/>
  <c r="AQ10" i="149" s="1"/>
  <c r="R9" i="149"/>
  <c r="AN10" i="149" s="1"/>
  <c r="P9" i="149"/>
  <c r="O9" i="149"/>
  <c r="N9" i="149"/>
  <c r="M9" i="149"/>
  <c r="L9" i="149"/>
  <c r="K9" i="149"/>
  <c r="J9" i="149"/>
  <c r="I9" i="149"/>
  <c r="D9" i="149"/>
  <c r="C9" i="149"/>
  <c r="S9" i="149" s="1"/>
  <c r="AP10" i="149" s="1"/>
  <c r="AT10" i="148"/>
  <c r="AS10" i="148"/>
  <c r="AR10" i="148"/>
  <c r="AT11" i="148" s="1"/>
  <c r="AO10" i="148"/>
  <c r="AM10" i="148"/>
  <c r="AL10" i="148"/>
  <c r="AK10" i="148"/>
  <c r="AJ10" i="148"/>
  <c r="AI10" i="148"/>
  <c r="AK11" i="148" s="1"/>
  <c r="AH10" i="148"/>
  <c r="AG10" i="148"/>
  <c r="AF10" i="148"/>
  <c r="AE10" i="148"/>
  <c r="AD10" i="148"/>
  <c r="AH11" i="148" s="1"/>
  <c r="AC10" i="148"/>
  <c r="AB10" i="148"/>
  <c r="AA10" i="148"/>
  <c r="AC11" i="148" s="1"/>
  <c r="Z10" i="148"/>
  <c r="W9" i="148"/>
  <c r="T9" i="148"/>
  <c r="AQ10" i="148" s="1"/>
  <c r="R9" i="148"/>
  <c r="AN10" i="148" s="1"/>
  <c r="P9" i="148"/>
  <c r="O9" i="148"/>
  <c r="N9" i="148"/>
  <c r="M9" i="148"/>
  <c r="L9" i="148"/>
  <c r="K9" i="148"/>
  <c r="J9" i="148"/>
  <c r="I9" i="148"/>
  <c r="D9" i="148"/>
  <c r="C9" i="148"/>
  <c r="S9" i="148" s="1"/>
  <c r="AP10" i="148" s="1"/>
  <c r="AT10" i="147"/>
  <c r="AS10" i="147"/>
  <c r="AR10" i="147"/>
  <c r="AT11" i="147" s="1"/>
  <c r="AO10" i="147"/>
  <c r="AM10" i="147"/>
  <c r="AL10" i="147"/>
  <c r="AK10" i="147"/>
  <c r="AJ10" i="147"/>
  <c r="AI10" i="147"/>
  <c r="AK11" i="147" s="1"/>
  <c r="AH10" i="147"/>
  <c r="AG10" i="147"/>
  <c r="AF10" i="147"/>
  <c r="AE10" i="147"/>
  <c r="AD10" i="147"/>
  <c r="AH11" i="147" s="1"/>
  <c r="AC10" i="147"/>
  <c r="AB10" i="147"/>
  <c r="AA10" i="147"/>
  <c r="AC11" i="147" s="1"/>
  <c r="Z10" i="147"/>
  <c r="W9" i="147"/>
  <c r="T9" i="147"/>
  <c r="AQ10" i="147" s="1"/>
  <c r="R9" i="147"/>
  <c r="AN10" i="147" s="1"/>
  <c r="P9" i="147"/>
  <c r="O9" i="147"/>
  <c r="N9" i="147"/>
  <c r="M9" i="147"/>
  <c r="L9" i="147"/>
  <c r="K9" i="147"/>
  <c r="J9" i="147"/>
  <c r="I9" i="147"/>
  <c r="D9" i="147"/>
  <c r="C9" i="147"/>
  <c r="S9" i="147" s="1"/>
  <c r="AP10" i="147" s="1"/>
  <c r="AT10" i="146"/>
  <c r="AS10" i="146"/>
  <c r="AR10" i="146"/>
  <c r="AT11" i="146" s="1"/>
  <c r="AO10" i="146"/>
  <c r="AM10" i="146"/>
  <c r="AL10" i="146"/>
  <c r="AK10" i="146"/>
  <c r="AJ10" i="146"/>
  <c r="AI10" i="146"/>
  <c r="AK11" i="146" s="1"/>
  <c r="AH10" i="146"/>
  <c r="AG10" i="146"/>
  <c r="AF10" i="146"/>
  <c r="AE10" i="146"/>
  <c r="AD10" i="146"/>
  <c r="AH11" i="146" s="1"/>
  <c r="AC10" i="146"/>
  <c r="AB10" i="146"/>
  <c r="AA10" i="146"/>
  <c r="AC11" i="146" s="1"/>
  <c r="Z10" i="146"/>
  <c r="W9" i="146"/>
  <c r="T9" i="146"/>
  <c r="AQ10" i="146" s="1"/>
  <c r="R9" i="146"/>
  <c r="AN10" i="146" s="1"/>
  <c r="P9" i="146"/>
  <c r="O9" i="146"/>
  <c r="N9" i="146"/>
  <c r="M9" i="146"/>
  <c r="L9" i="146"/>
  <c r="K9" i="146"/>
  <c r="J9" i="146"/>
  <c r="I9" i="146"/>
  <c r="D9" i="146"/>
  <c r="C9" i="146"/>
  <c r="S9" i="146" s="1"/>
  <c r="AP10" i="146" s="1"/>
  <c r="AT10" i="145"/>
  <c r="AT11" i="145" s="1"/>
  <c r="AS10" i="145"/>
  <c r="AR10" i="145"/>
  <c r="AO10" i="145"/>
  <c r="AM10" i="145"/>
  <c r="AL10" i="145"/>
  <c r="AK10" i="145"/>
  <c r="AJ10" i="145"/>
  <c r="AI10" i="145"/>
  <c r="AK11" i="145" s="1"/>
  <c r="AH10" i="145"/>
  <c r="AG10" i="145"/>
  <c r="AF10" i="145"/>
  <c r="AE10" i="145"/>
  <c r="AD10" i="145"/>
  <c r="AH11" i="145" s="1"/>
  <c r="AC10" i="145"/>
  <c r="AB10" i="145"/>
  <c r="AA10" i="145"/>
  <c r="AC11" i="145" s="1"/>
  <c r="Z10" i="145"/>
  <c r="T9" i="145"/>
  <c r="AQ10" i="145" s="1"/>
  <c r="P9" i="145"/>
  <c r="O9" i="145"/>
  <c r="N9" i="145"/>
  <c r="M9" i="145"/>
  <c r="L9" i="145"/>
  <c r="K9" i="145"/>
  <c r="W9" i="145" s="1"/>
  <c r="J9" i="145"/>
  <c r="I9" i="145"/>
  <c r="D9" i="145"/>
  <c r="C9" i="145"/>
  <c r="S9" i="145" s="1"/>
  <c r="AP10" i="145" s="1"/>
  <c r="AT10" i="144"/>
  <c r="AS10" i="144"/>
  <c r="AR10" i="144"/>
  <c r="AT11" i="144" s="1"/>
  <c r="AO10" i="144"/>
  <c r="AN10" i="144"/>
  <c r="AM10" i="144"/>
  <c r="AL10" i="144"/>
  <c r="AK10" i="144"/>
  <c r="AJ10" i="144"/>
  <c r="AI10" i="144"/>
  <c r="AK11" i="144" s="1"/>
  <c r="AH10" i="144"/>
  <c r="AG10" i="144"/>
  <c r="AF10" i="144"/>
  <c r="AE10" i="144"/>
  <c r="AH11" i="144" s="1"/>
  <c r="AD10" i="144"/>
  <c r="AC10" i="144"/>
  <c r="AB10" i="144"/>
  <c r="AA10" i="144"/>
  <c r="AC11" i="144" s="1"/>
  <c r="Z10" i="144"/>
  <c r="T9" i="144"/>
  <c r="AQ10" i="144" s="1"/>
  <c r="R9" i="144"/>
  <c r="Q9" i="144"/>
  <c r="P9" i="144"/>
  <c r="O9" i="144"/>
  <c r="N9" i="144"/>
  <c r="M9" i="144"/>
  <c r="W9" i="144" s="1"/>
  <c r="L9" i="144"/>
  <c r="K9" i="144"/>
  <c r="J9" i="144"/>
  <c r="I9" i="144"/>
  <c r="D9" i="144"/>
  <c r="C9" i="144"/>
  <c r="S9" i="144" s="1"/>
  <c r="AP10" i="144" s="1"/>
  <c r="AT10" i="143"/>
  <c r="AS10" i="143"/>
  <c r="AR10" i="143"/>
  <c r="AT11" i="143" s="1"/>
  <c r="AO10" i="143"/>
  <c r="AN10" i="143"/>
  <c r="AM10" i="143"/>
  <c r="AL10" i="143"/>
  <c r="AK10" i="143"/>
  <c r="AJ10" i="143"/>
  <c r="AI10" i="143"/>
  <c r="AK11" i="143" s="1"/>
  <c r="AH10" i="143"/>
  <c r="AG10" i="143"/>
  <c r="AF10" i="143"/>
  <c r="AE10" i="143"/>
  <c r="AH11" i="143" s="1"/>
  <c r="AD10" i="143"/>
  <c r="AC10" i="143"/>
  <c r="AB10" i="143"/>
  <c r="AA10" i="143"/>
  <c r="AC11" i="143" s="1"/>
  <c r="Z10" i="143"/>
  <c r="T9" i="143"/>
  <c r="AQ10" i="143" s="1"/>
  <c r="R9" i="143"/>
  <c r="Q9" i="143"/>
  <c r="P9" i="143"/>
  <c r="O9" i="143"/>
  <c r="N9" i="143"/>
  <c r="M9" i="143"/>
  <c r="W9" i="143" s="1"/>
  <c r="L9" i="143"/>
  <c r="K9" i="143"/>
  <c r="J9" i="143"/>
  <c r="I9" i="143"/>
  <c r="D9" i="143"/>
  <c r="C9" i="143"/>
  <c r="S9" i="143" s="1"/>
  <c r="AP10" i="143" s="1"/>
  <c r="AT10" i="142"/>
  <c r="AS10" i="142"/>
  <c r="AR10" i="142"/>
  <c r="AT11" i="142" s="1"/>
  <c r="AO10" i="142"/>
  <c r="AM10" i="142"/>
  <c r="AL10" i="142"/>
  <c r="AK10" i="142"/>
  <c r="AJ10" i="142"/>
  <c r="AI10" i="142"/>
  <c r="AK11" i="142" s="1"/>
  <c r="AH10" i="142"/>
  <c r="AG10" i="142"/>
  <c r="AF10" i="142"/>
  <c r="AE10" i="142"/>
  <c r="AD10" i="142"/>
  <c r="AH11" i="142" s="1"/>
  <c r="AC10" i="142"/>
  <c r="AB10" i="142"/>
  <c r="AA10" i="142"/>
  <c r="AC11" i="142" s="1"/>
  <c r="Z10" i="142"/>
  <c r="W9" i="142"/>
  <c r="T9" i="142"/>
  <c r="AQ10" i="142" s="1"/>
  <c r="R9" i="142"/>
  <c r="AN10" i="142" s="1"/>
  <c r="P9" i="142"/>
  <c r="O9" i="142"/>
  <c r="N9" i="142"/>
  <c r="M9" i="142"/>
  <c r="L9" i="142"/>
  <c r="K9" i="142"/>
  <c r="J9" i="142"/>
  <c r="I9" i="142"/>
  <c r="D9" i="142"/>
  <c r="C9" i="142"/>
  <c r="S9" i="142" s="1"/>
  <c r="AP10" i="142" s="1"/>
  <c r="AT10" i="141"/>
  <c r="AS10" i="141"/>
  <c r="AR10" i="141"/>
  <c r="AT11" i="141" s="1"/>
  <c r="AO10" i="141"/>
  <c r="AN10" i="141"/>
  <c r="AM10" i="141"/>
  <c r="AL10" i="141"/>
  <c r="AK10" i="141"/>
  <c r="AJ10" i="141"/>
  <c r="AI10" i="141"/>
  <c r="AK11" i="141" s="1"/>
  <c r="AH10" i="141"/>
  <c r="AG10" i="141"/>
  <c r="AF10" i="141"/>
  <c r="AE10" i="141"/>
  <c r="AH11" i="141" s="1"/>
  <c r="AD10" i="141"/>
  <c r="AC10" i="141"/>
  <c r="AB10" i="141"/>
  <c r="AA10" i="141"/>
  <c r="AC11" i="141" s="1"/>
  <c r="Z10" i="141"/>
  <c r="T9" i="141"/>
  <c r="AQ10" i="141" s="1"/>
  <c r="R9" i="141"/>
  <c r="Q9" i="141"/>
  <c r="P9" i="141"/>
  <c r="O9" i="141"/>
  <c r="N9" i="141"/>
  <c r="M9" i="141"/>
  <c r="W9" i="141" s="1"/>
  <c r="L9" i="141"/>
  <c r="K9" i="141"/>
  <c r="J9" i="141"/>
  <c r="I9" i="141"/>
  <c r="D9" i="141"/>
  <c r="C9" i="141"/>
  <c r="S9" i="141" s="1"/>
  <c r="AP10" i="141" s="1"/>
  <c r="AT10" i="140"/>
  <c r="AS10" i="140"/>
  <c r="AR10" i="140"/>
  <c r="AT11" i="140" s="1"/>
  <c r="AO10" i="140"/>
  <c r="AM10" i="140"/>
  <c r="AL10" i="140"/>
  <c r="AK10" i="140"/>
  <c r="AJ10" i="140"/>
  <c r="AI10" i="140"/>
  <c r="AK11" i="140" s="1"/>
  <c r="AH10" i="140"/>
  <c r="AG10" i="140"/>
  <c r="AF10" i="140"/>
  <c r="AE10" i="140"/>
  <c r="AD10" i="140"/>
  <c r="AH11" i="140" s="1"/>
  <c r="AC10" i="140"/>
  <c r="AB10" i="140"/>
  <c r="AA10" i="140"/>
  <c r="AC11" i="140" s="1"/>
  <c r="Z10" i="140"/>
  <c r="W9" i="140"/>
  <c r="T9" i="140"/>
  <c r="AQ10" i="140" s="1"/>
  <c r="R9" i="140"/>
  <c r="AN10" i="140" s="1"/>
  <c r="P9" i="140"/>
  <c r="O9" i="140"/>
  <c r="N9" i="140"/>
  <c r="M9" i="140"/>
  <c r="L9" i="140"/>
  <c r="K9" i="140"/>
  <c r="J9" i="140"/>
  <c r="I9" i="140"/>
  <c r="D9" i="140"/>
  <c r="C9" i="140"/>
  <c r="S9" i="140" s="1"/>
  <c r="AP10" i="140" s="1"/>
  <c r="AT10" i="139"/>
  <c r="AS10" i="139"/>
  <c r="AR10" i="139"/>
  <c r="AT11" i="139" s="1"/>
  <c r="AO10" i="139"/>
  <c r="AM10" i="139"/>
  <c r="AL10" i="139"/>
  <c r="AK10" i="139"/>
  <c r="AJ10" i="139"/>
  <c r="AI10" i="139"/>
  <c r="AK11" i="139" s="1"/>
  <c r="AH10" i="139"/>
  <c r="AG10" i="139"/>
  <c r="AF10" i="139"/>
  <c r="AE10" i="139"/>
  <c r="AD10" i="139"/>
  <c r="AH11" i="139" s="1"/>
  <c r="AC10" i="139"/>
  <c r="AB10" i="139"/>
  <c r="AA10" i="139"/>
  <c r="AC11" i="139" s="1"/>
  <c r="Z10" i="139"/>
  <c r="W9" i="139"/>
  <c r="T9" i="139"/>
  <c r="AQ10" i="139" s="1"/>
  <c r="R9" i="139"/>
  <c r="AN10" i="139" s="1"/>
  <c r="P9" i="139"/>
  <c r="O9" i="139"/>
  <c r="N9" i="139"/>
  <c r="M9" i="139"/>
  <c r="L9" i="139"/>
  <c r="K9" i="139"/>
  <c r="J9" i="139"/>
  <c r="I9" i="139"/>
  <c r="D9" i="139"/>
  <c r="C9" i="139"/>
  <c r="S9" i="139" s="1"/>
  <c r="AP10" i="139" s="1"/>
  <c r="AT10" i="138"/>
  <c r="AS10" i="138"/>
  <c r="AR10" i="138"/>
  <c r="AT11" i="138" s="1"/>
  <c r="AO10" i="138"/>
  <c r="AM10" i="138"/>
  <c r="AL10" i="138"/>
  <c r="AK10" i="138"/>
  <c r="AJ10" i="138"/>
  <c r="AI10" i="138"/>
  <c r="AK11" i="138" s="1"/>
  <c r="AH10" i="138"/>
  <c r="AG10" i="138"/>
  <c r="AF10" i="138"/>
  <c r="AE10" i="138"/>
  <c r="AD10" i="138"/>
  <c r="AH11" i="138" s="1"/>
  <c r="AC10" i="138"/>
  <c r="AB10" i="138"/>
  <c r="AA10" i="138"/>
  <c r="AC11" i="138" s="1"/>
  <c r="Z10" i="138"/>
  <c r="W9" i="138"/>
  <c r="T9" i="138"/>
  <c r="AQ10" i="138" s="1"/>
  <c r="R9" i="138"/>
  <c r="AN10" i="138" s="1"/>
  <c r="P9" i="138"/>
  <c r="O9" i="138"/>
  <c r="N9" i="138"/>
  <c r="M9" i="138"/>
  <c r="L9" i="138"/>
  <c r="K9" i="138"/>
  <c r="J9" i="138"/>
  <c r="I9" i="138"/>
  <c r="D9" i="138"/>
  <c r="C9" i="138"/>
  <c r="S9" i="138" s="1"/>
  <c r="AP10" i="138" s="1"/>
  <c r="AT10" i="137"/>
  <c r="AS10" i="137"/>
  <c r="AR10" i="137"/>
  <c r="AT11" i="137" s="1"/>
  <c r="AO10" i="137"/>
  <c r="AM10" i="137"/>
  <c r="AL10" i="137"/>
  <c r="AK10" i="137"/>
  <c r="AJ10" i="137"/>
  <c r="AI10" i="137"/>
  <c r="AK11" i="137" s="1"/>
  <c r="AH10" i="137"/>
  <c r="AG10" i="137"/>
  <c r="AF10" i="137"/>
  <c r="AE10" i="137"/>
  <c r="AD10" i="137"/>
  <c r="AH11" i="137" s="1"/>
  <c r="AC10" i="137"/>
  <c r="AB10" i="137"/>
  <c r="AA10" i="137"/>
  <c r="AC11" i="137" s="1"/>
  <c r="Z10" i="137"/>
  <c r="W9" i="137"/>
  <c r="T9" i="137"/>
  <c r="AQ10" i="137" s="1"/>
  <c r="R9" i="137"/>
  <c r="AN10" i="137" s="1"/>
  <c r="P9" i="137"/>
  <c r="O9" i="137"/>
  <c r="N9" i="137"/>
  <c r="M9" i="137"/>
  <c r="L9" i="137"/>
  <c r="K9" i="137"/>
  <c r="J9" i="137"/>
  <c r="I9" i="137"/>
  <c r="D9" i="137"/>
  <c r="C9" i="137"/>
  <c r="S9" i="137" s="1"/>
  <c r="AP10" i="137" s="1"/>
  <c r="AT10" i="136"/>
  <c r="AS10" i="136"/>
  <c r="AR10" i="136"/>
  <c r="AT11" i="136" s="1"/>
  <c r="AO10" i="136"/>
  <c r="AM10" i="136"/>
  <c r="AL10" i="136"/>
  <c r="AK10" i="136"/>
  <c r="AJ10" i="136"/>
  <c r="AI10" i="136"/>
  <c r="AK11" i="136" s="1"/>
  <c r="AH10" i="136"/>
  <c r="AG10" i="136"/>
  <c r="AF10" i="136"/>
  <c r="AE10" i="136"/>
  <c r="AD10" i="136"/>
  <c r="AH11" i="136" s="1"/>
  <c r="AC10" i="136"/>
  <c r="AB10" i="136"/>
  <c r="AA10" i="136"/>
  <c r="AC11" i="136" s="1"/>
  <c r="Z10" i="136"/>
  <c r="T9" i="136"/>
  <c r="AQ10" i="136" s="1"/>
  <c r="R9" i="136"/>
  <c r="AN10" i="136" s="1"/>
  <c r="Q9" i="136"/>
  <c r="P9" i="136"/>
  <c r="O9" i="136"/>
  <c r="N9" i="136"/>
  <c r="M9" i="136"/>
  <c r="W9" i="136" s="1"/>
  <c r="L9" i="136"/>
  <c r="K9" i="136"/>
  <c r="J9" i="136"/>
  <c r="I9" i="136"/>
  <c r="D9" i="136"/>
  <c r="C9" i="136"/>
  <c r="S9" i="136" s="1"/>
  <c r="AP10" i="136" s="1"/>
  <c r="AT10" i="135"/>
  <c r="AS10" i="135"/>
  <c r="AR10" i="135"/>
  <c r="AT11" i="135" s="1"/>
  <c r="AO10" i="135"/>
  <c r="AM10" i="135"/>
  <c r="AL10" i="135"/>
  <c r="AK10" i="135"/>
  <c r="AJ10" i="135"/>
  <c r="AI10" i="135"/>
  <c r="AK11" i="135" s="1"/>
  <c r="AH10" i="135"/>
  <c r="AG10" i="135"/>
  <c r="AF10" i="135"/>
  <c r="AE10" i="135"/>
  <c r="AD10" i="135"/>
  <c r="AH11" i="135" s="1"/>
  <c r="AC10" i="135"/>
  <c r="AB10" i="135"/>
  <c r="AA10" i="135"/>
  <c r="AC11" i="135" s="1"/>
  <c r="Z10" i="135"/>
  <c r="W9" i="135"/>
  <c r="T9" i="135"/>
  <c r="AQ10" i="135" s="1"/>
  <c r="R9" i="135"/>
  <c r="AN10" i="135" s="1"/>
  <c r="P9" i="135"/>
  <c r="O9" i="135"/>
  <c r="N9" i="135"/>
  <c r="M9" i="135"/>
  <c r="L9" i="135"/>
  <c r="K9" i="135"/>
  <c r="J9" i="135"/>
  <c r="I9" i="135"/>
  <c r="D9" i="135"/>
  <c r="C9" i="135"/>
  <c r="S9" i="135" s="1"/>
  <c r="AP10" i="135" s="1"/>
  <c r="AT10" i="134"/>
  <c r="AS10" i="134"/>
  <c r="AR10" i="134"/>
  <c r="AT11" i="134" s="1"/>
  <c r="AO10" i="134"/>
  <c r="AM10" i="134"/>
  <c r="AL10" i="134"/>
  <c r="AK10" i="134"/>
  <c r="AJ10" i="134"/>
  <c r="AI10" i="134"/>
  <c r="AK11" i="134" s="1"/>
  <c r="AH10" i="134"/>
  <c r="AG10" i="134"/>
  <c r="AF10" i="134"/>
  <c r="AE10" i="134"/>
  <c r="AD10" i="134"/>
  <c r="AH11" i="134" s="1"/>
  <c r="AC10" i="134"/>
  <c r="AB10" i="134"/>
  <c r="AA10" i="134"/>
  <c r="AC11" i="134" s="1"/>
  <c r="Z10" i="134"/>
  <c r="W9" i="134"/>
  <c r="T9" i="134"/>
  <c r="AQ10" i="134" s="1"/>
  <c r="R9" i="134"/>
  <c r="AN10" i="134" s="1"/>
  <c r="P9" i="134"/>
  <c r="O9" i="134"/>
  <c r="N9" i="134"/>
  <c r="M9" i="134"/>
  <c r="L9" i="134"/>
  <c r="K9" i="134"/>
  <c r="J9" i="134"/>
  <c r="I9" i="134"/>
  <c r="D9" i="134"/>
  <c r="C9" i="134"/>
  <c r="S9" i="134" s="1"/>
  <c r="AP10" i="134" s="1"/>
  <c r="AT10" i="133"/>
  <c r="AS10" i="133"/>
  <c r="AR10" i="133"/>
  <c r="AT11" i="133" s="1"/>
  <c r="AO10" i="133"/>
  <c r="AM10" i="133"/>
  <c r="AL10" i="133"/>
  <c r="AK10" i="133"/>
  <c r="AJ10" i="133"/>
  <c r="AI10" i="133"/>
  <c r="AK11" i="133" s="1"/>
  <c r="AH10" i="133"/>
  <c r="AG10" i="133"/>
  <c r="AF10" i="133"/>
  <c r="AE10" i="133"/>
  <c r="AD10" i="133"/>
  <c r="AH11" i="133" s="1"/>
  <c r="AC10" i="133"/>
  <c r="AB10" i="133"/>
  <c r="AA10" i="133"/>
  <c r="AC11" i="133" s="1"/>
  <c r="Z10" i="133"/>
  <c r="T9" i="133"/>
  <c r="AQ10" i="133" s="1"/>
  <c r="Q9" i="133"/>
  <c r="P9" i="133"/>
  <c r="O9" i="133"/>
  <c r="N9" i="133"/>
  <c r="M9" i="133"/>
  <c r="L9" i="133"/>
  <c r="K9" i="133"/>
  <c r="W9" i="133" s="1"/>
  <c r="J9" i="133"/>
  <c r="I9" i="133"/>
  <c r="D9" i="133"/>
  <c r="C9" i="133"/>
  <c r="S9" i="133" s="1"/>
  <c r="AP10" i="133" s="1"/>
  <c r="AT10" i="132"/>
  <c r="AS10" i="132"/>
  <c r="AR10" i="132"/>
  <c r="AT11" i="132" s="1"/>
  <c r="AO10" i="132"/>
  <c r="AM10" i="132"/>
  <c r="AL10" i="132"/>
  <c r="AK10" i="132"/>
  <c r="AJ10" i="132"/>
  <c r="AI10" i="132"/>
  <c r="AK11" i="132" s="1"/>
  <c r="AH10" i="132"/>
  <c r="AG10" i="132"/>
  <c r="AF10" i="132"/>
  <c r="AE10" i="132"/>
  <c r="AD10" i="132"/>
  <c r="AH11" i="132" s="1"/>
  <c r="AC10" i="132"/>
  <c r="AB10" i="132"/>
  <c r="AA10" i="132"/>
  <c r="AC11" i="132" s="1"/>
  <c r="Z10" i="132"/>
  <c r="W9" i="132"/>
  <c r="T9" i="132"/>
  <c r="AQ10" i="132" s="1"/>
  <c r="R9" i="132"/>
  <c r="AN10" i="132" s="1"/>
  <c r="P9" i="132"/>
  <c r="O9" i="132"/>
  <c r="N9" i="132"/>
  <c r="M9" i="132"/>
  <c r="L9" i="132"/>
  <c r="K9" i="132"/>
  <c r="J9" i="132"/>
  <c r="I9" i="132"/>
  <c r="D9" i="132"/>
  <c r="C9" i="132"/>
  <c r="S9" i="132" s="1"/>
  <c r="AP10" i="132" s="1"/>
  <c r="AT10" i="131"/>
  <c r="AS10" i="131"/>
  <c r="AR10" i="131"/>
  <c r="AT11" i="131" s="1"/>
  <c r="AO10" i="131"/>
  <c r="AM10" i="131"/>
  <c r="AL10" i="131"/>
  <c r="AK10" i="131"/>
  <c r="AJ10" i="131"/>
  <c r="AI10" i="131"/>
  <c r="AK11" i="131" s="1"/>
  <c r="AH10" i="131"/>
  <c r="AG10" i="131"/>
  <c r="AF10" i="131"/>
  <c r="AE10" i="131"/>
  <c r="AD10" i="131"/>
  <c r="AH11" i="131" s="1"/>
  <c r="AC10" i="131"/>
  <c r="AB10" i="131"/>
  <c r="AA10" i="131"/>
  <c r="AC11" i="131" s="1"/>
  <c r="Z10" i="131"/>
  <c r="W9" i="131"/>
  <c r="T9" i="131"/>
  <c r="AQ10" i="131" s="1"/>
  <c r="R9" i="131"/>
  <c r="AN10" i="131" s="1"/>
  <c r="P9" i="131"/>
  <c r="O9" i="131"/>
  <c r="N9" i="131"/>
  <c r="M9" i="131"/>
  <c r="L9" i="131"/>
  <c r="K9" i="131"/>
  <c r="J9" i="131"/>
  <c r="I9" i="131"/>
  <c r="D9" i="131"/>
  <c r="C9" i="131"/>
  <c r="S9" i="131" s="1"/>
  <c r="AP10" i="131" s="1"/>
  <c r="K29" i="5" a="1"/>
  <c r="K29" i="5" s="1"/>
  <c r="L403" i="5"/>
  <c r="AT10" i="130"/>
  <c r="AS10" i="130"/>
  <c r="AR10" i="130"/>
  <c r="AO10" i="130"/>
  <c r="AM10" i="130"/>
  <c r="AL10" i="130"/>
  <c r="AK10" i="130"/>
  <c r="AJ10" i="130"/>
  <c r="AI10" i="130"/>
  <c r="AH10" i="130"/>
  <c r="AG10" i="130"/>
  <c r="AF10" i="130"/>
  <c r="AE10" i="130"/>
  <c r="AD10" i="130"/>
  <c r="AC10" i="130"/>
  <c r="AB10" i="130"/>
  <c r="AA10" i="130"/>
  <c r="Z10" i="130"/>
  <c r="P9" i="130"/>
  <c r="O9" i="130"/>
  <c r="N9" i="130"/>
  <c r="M9" i="130"/>
  <c r="L9" i="130"/>
  <c r="K9" i="130"/>
  <c r="J9" i="130"/>
  <c r="I9" i="130"/>
  <c r="D9" i="130"/>
  <c r="C9" i="130"/>
  <c r="S9" i="130" s="1"/>
  <c r="AP10" i="130" s="1"/>
  <c r="C58" i="3"/>
  <c r="K881" i="5" a="1"/>
  <c r="K881" i="5" s="1"/>
  <c r="U897" i="5"/>
  <c r="U869" i="5"/>
  <c r="K869" i="5" a="1"/>
  <c r="K869" i="5" s="1"/>
  <c r="L869" i="5"/>
  <c r="M869" i="5" s="1" a="1"/>
  <c r="M869" i="5" s="1"/>
  <c r="K875" i="5" a="1"/>
  <c r="K875" i="5" s="1"/>
  <c r="U836" i="5"/>
  <c r="U846" i="5"/>
  <c r="U692" i="5"/>
  <c r="U52" i="5"/>
  <c r="K52" i="5" a="1"/>
  <c r="K52" i="5" s="1"/>
  <c r="L52" i="5"/>
  <c r="M52" i="5" s="1" a="1"/>
  <c r="M52" i="5" s="1"/>
  <c r="K51" i="5" a="1"/>
  <c r="K51" i="5" s="1"/>
  <c r="U36" i="5"/>
  <c r="K36" i="5" a="1"/>
  <c r="K36" i="5" s="1"/>
  <c r="L36" i="5"/>
  <c r="M36" i="5" s="1" a="1"/>
  <c r="M36" i="5" s="1"/>
  <c r="U257" i="5"/>
  <c r="U218" i="5"/>
  <c r="U490" i="5"/>
  <c r="K490" i="5" a="1"/>
  <c r="K490" i="5" s="1"/>
  <c r="L490" i="5"/>
  <c r="M490" i="5" s="1" a="1"/>
  <c r="M490" i="5" s="1"/>
  <c r="U445" i="5"/>
  <c r="K948" i="5" a="1"/>
  <c r="K948" i="5" s="1"/>
  <c r="L948" i="5"/>
  <c r="M948" i="5" s="1" a="1"/>
  <c r="M948" i="5" s="1"/>
  <c r="U937" i="5"/>
  <c r="U956" i="5"/>
  <c r="U143" i="5"/>
  <c r="U123" i="5"/>
  <c r="U146" i="5"/>
  <c r="U117" i="5"/>
  <c r="K128" i="5" a="1"/>
  <c r="K128" i="5" s="1"/>
  <c r="K161" i="5" a="1"/>
  <c r="K161" i="5" s="1"/>
  <c r="U154" i="5"/>
  <c r="U558" i="5"/>
  <c r="U608" i="5"/>
  <c r="K608" i="5" a="1"/>
  <c r="K608" i="5" s="1"/>
  <c r="L608" i="5"/>
  <c r="M608" i="5" s="1" a="1"/>
  <c r="M608" i="5" s="1"/>
  <c r="U656" i="5"/>
  <c r="U632" i="5"/>
  <c r="U810" i="5"/>
  <c r="K764" i="5" a="1"/>
  <c r="K764" i="5" s="1"/>
  <c r="L764" i="5"/>
  <c r="M764" i="5" s="1" a="1"/>
  <c r="M764" i="5" s="1"/>
  <c r="U764" i="5"/>
  <c r="K765" i="5" a="1"/>
  <c r="K765" i="5" s="1"/>
  <c r="L765" i="5"/>
  <c r="M765" i="5" s="1" a="1"/>
  <c r="M765" i="5" s="1"/>
  <c r="U765" i="5"/>
  <c r="K766" i="5" a="1"/>
  <c r="K766" i="5" s="1"/>
  <c r="L766" i="5"/>
  <c r="M766" i="5" s="1" a="1"/>
  <c r="M766" i="5" s="1"/>
  <c r="U766" i="5"/>
  <c r="K767" i="5" a="1"/>
  <c r="K767" i="5" s="1"/>
  <c r="L767" i="5"/>
  <c r="M767" i="5" s="1" a="1"/>
  <c r="M767" i="5" s="1"/>
  <c r="U767" i="5"/>
  <c r="K768" i="5" a="1"/>
  <c r="K768" i="5" s="1"/>
  <c r="L768" i="5"/>
  <c r="M768" i="5" s="1" a="1"/>
  <c r="M768" i="5" s="1"/>
  <c r="U768" i="5"/>
  <c r="K769" i="5" a="1"/>
  <c r="K769" i="5" s="1"/>
  <c r="L769" i="5"/>
  <c r="M769" i="5" s="1" a="1"/>
  <c r="M769" i="5" s="1"/>
  <c r="U769" i="5"/>
  <c r="K770" i="5" a="1"/>
  <c r="K770" i="5" s="1"/>
  <c r="L770" i="5"/>
  <c r="M770" i="5" s="1" a="1"/>
  <c r="M770" i="5" s="1"/>
  <c r="U770" i="5"/>
  <c r="K771" i="5" a="1"/>
  <c r="K771" i="5" s="1"/>
  <c r="L771" i="5"/>
  <c r="M771" i="5" s="1" a="1"/>
  <c r="M771" i="5" s="1"/>
  <c r="K772" i="5" a="1"/>
  <c r="K772" i="5" s="1"/>
  <c r="L772" i="5"/>
  <c r="M772" i="5" s="1" a="1"/>
  <c r="M772" i="5" s="1"/>
  <c r="U772" i="5"/>
  <c r="K773" i="5" a="1"/>
  <c r="K773" i="5" s="1"/>
  <c r="L773" i="5"/>
  <c r="M773" i="5" s="1" a="1"/>
  <c r="M773" i="5" s="1"/>
  <c r="U773" i="5"/>
  <c r="K774" i="5" a="1"/>
  <c r="K774" i="5" s="1"/>
  <c r="L774" i="5"/>
  <c r="M774" i="5" s="1" a="1"/>
  <c r="M774" i="5" s="1"/>
  <c r="U774" i="5"/>
  <c r="K775" i="5" a="1"/>
  <c r="K775" i="5" s="1"/>
  <c r="L775" i="5"/>
  <c r="M775" i="5" s="1" a="1"/>
  <c r="M775" i="5" s="1"/>
  <c r="U775" i="5"/>
  <c r="K776" i="5" a="1"/>
  <c r="K776" i="5" s="1"/>
  <c r="L776" i="5"/>
  <c r="M776" i="5" s="1" a="1"/>
  <c r="M776" i="5" s="1"/>
  <c r="U776" i="5"/>
  <c r="K777" i="5" a="1"/>
  <c r="K777" i="5" s="1"/>
  <c r="L777" i="5"/>
  <c r="M777" i="5" s="1" a="1"/>
  <c r="M777" i="5" s="1"/>
  <c r="U777" i="5"/>
  <c r="K778" i="5" a="1"/>
  <c r="K778" i="5" s="1"/>
  <c r="L778" i="5"/>
  <c r="M778" i="5" s="1" a="1"/>
  <c r="M778" i="5" s="1"/>
  <c r="U778" i="5"/>
  <c r="K779" i="5" a="1"/>
  <c r="K779" i="5" s="1"/>
  <c r="L779" i="5"/>
  <c r="M779" i="5" s="1" a="1"/>
  <c r="M779" i="5" s="1"/>
  <c r="U779" i="5"/>
  <c r="K780" i="5" a="1"/>
  <c r="K780" i="5" s="1"/>
  <c r="L780" i="5"/>
  <c r="M780" i="5" s="1" a="1"/>
  <c r="M780" i="5" s="1"/>
  <c r="U780" i="5"/>
  <c r="K781" i="5" a="1"/>
  <c r="K781" i="5" s="1"/>
  <c r="L781" i="5"/>
  <c r="M781" i="5" s="1" a="1"/>
  <c r="M781" i="5" s="1"/>
  <c r="U781" i="5"/>
  <c r="K782" i="5" a="1"/>
  <c r="K782" i="5" s="1"/>
  <c r="L782" i="5"/>
  <c r="M782" i="5" s="1" a="1"/>
  <c r="M782" i="5" s="1"/>
  <c r="U782" i="5"/>
  <c r="K783" i="5" a="1"/>
  <c r="K783" i="5" s="1"/>
  <c r="L783" i="5"/>
  <c r="M783" i="5" s="1" a="1"/>
  <c r="M783" i="5" s="1"/>
  <c r="U783" i="5"/>
  <c r="K784" i="5" a="1"/>
  <c r="K784" i="5" s="1"/>
  <c r="L784" i="5"/>
  <c r="M784" i="5" s="1" a="1"/>
  <c r="M784" i="5" s="1"/>
  <c r="U784" i="5"/>
  <c r="K785" i="5" a="1"/>
  <c r="K785" i="5" s="1"/>
  <c r="L785" i="5"/>
  <c r="M785" i="5" s="1" a="1"/>
  <c r="M785" i="5" s="1"/>
  <c r="U785" i="5"/>
  <c r="K786" i="5" a="1"/>
  <c r="K786" i="5" s="1"/>
  <c r="L786" i="5"/>
  <c r="M786" i="5" s="1" a="1"/>
  <c r="M786" i="5" s="1"/>
  <c r="U786" i="5"/>
  <c r="K787" i="5" a="1"/>
  <c r="K787" i="5" s="1"/>
  <c r="L787" i="5"/>
  <c r="M787" i="5" s="1" a="1"/>
  <c r="M787" i="5" s="1"/>
  <c r="K788" i="5" a="1"/>
  <c r="K788" i="5" s="1"/>
  <c r="L788" i="5"/>
  <c r="M788" i="5" s="1" a="1"/>
  <c r="M788" i="5" s="1"/>
  <c r="U788" i="5"/>
  <c r="K789" i="5" a="1"/>
  <c r="K789" i="5" s="1"/>
  <c r="L789" i="5"/>
  <c r="M789" i="5" s="1" a="1"/>
  <c r="M789" i="5" s="1"/>
  <c r="U789" i="5"/>
  <c r="K790" i="5" a="1"/>
  <c r="K790" i="5" s="1"/>
  <c r="L790" i="5"/>
  <c r="M790" i="5" s="1" a="1"/>
  <c r="M790" i="5" s="1"/>
  <c r="U790" i="5"/>
  <c r="K791" i="5" a="1"/>
  <c r="K791" i="5" s="1"/>
  <c r="L791" i="5"/>
  <c r="M791" i="5" s="1" a="1"/>
  <c r="M791" i="5" s="1"/>
  <c r="U791" i="5"/>
  <c r="K792" i="5" a="1"/>
  <c r="K792" i="5" s="1"/>
  <c r="L792" i="5"/>
  <c r="M792" i="5" s="1" a="1"/>
  <c r="M792" i="5" s="1"/>
  <c r="U792" i="5"/>
  <c r="K793" i="5" a="1"/>
  <c r="K793" i="5" s="1"/>
  <c r="L793" i="5"/>
  <c r="M793" i="5" s="1" a="1"/>
  <c r="M793" i="5" s="1"/>
  <c r="U793" i="5"/>
  <c r="K794" i="5" a="1"/>
  <c r="K794" i="5" s="1"/>
  <c r="L794" i="5"/>
  <c r="M794" i="5" s="1" a="1"/>
  <c r="M794" i="5" s="1"/>
  <c r="U794" i="5"/>
  <c r="K795" i="5" a="1"/>
  <c r="K795" i="5" s="1"/>
  <c r="L795" i="5"/>
  <c r="M795" i="5" s="1" a="1"/>
  <c r="M795" i="5" s="1"/>
  <c r="U795" i="5"/>
  <c r="K796" i="5" a="1"/>
  <c r="K796" i="5" s="1"/>
  <c r="L796" i="5"/>
  <c r="M796" i="5" s="1" a="1"/>
  <c r="M796" i="5" s="1"/>
  <c r="U796" i="5"/>
  <c r="K797" i="5" a="1"/>
  <c r="K797" i="5" s="1"/>
  <c r="L797" i="5"/>
  <c r="M797" i="5" s="1" a="1"/>
  <c r="M797" i="5" s="1"/>
  <c r="U797" i="5"/>
  <c r="K798" i="5" a="1"/>
  <c r="K798" i="5" s="1"/>
  <c r="L798" i="5"/>
  <c r="M798" i="5" s="1" a="1"/>
  <c r="M798" i="5" s="1"/>
  <c r="U798" i="5"/>
  <c r="K799" i="5" a="1"/>
  <c r="K799" i="5" s="1"/>
  <c r="L799" i="5"/>
  <c r="M799" i="5" s="1" a="1"/>
  <c r="M799" i="5" s="1"/>
  <c r="U799" i="5"/>
  <c r="K800" i="5" a="1"/>
  <c r="K800" i="5" s="1"/>
  <c r="L800" i="5"/>
  <c r="M800" i="5" s="1" a="1"/>
  <c r="M800" i="5" s="1"/>
  <c r="U800" i="5"/>
  <c r="K801" i="5" a="1"/>
  <c r="K801" i="5" s="1"/>
  <c r="L801" i="5"/>
  <c r="M801" i="5" s="1" a="1"/>
  <c r="M801" i="5" s="1"/>
  <c r="U801" i="5"/>
  <c r="K802" i="5" a="1"/>
  <c r="K802" i="5" s="1"/>
  <c r="L802" i="5"/>
  <c r="M802" i="5" s="1" a="1"/>
  <c r="M802" i="5" s="1"/>
  <c r="U802" i="5"/>
  <c r="K803" i="5" a="1"/>
  <c r="K803" i="5" s="1"/>
  <c r="L803" i="5"/>
  <c r="M803" i="5" s="1" a="1"/>
  <c r="M803" i="5" s="1"/>
  <c r="U803" i="5"/>
  <c r="K804" i="5" a="1"/>
  <c r="K804" i="5" s="1"/>
  <c r="L804" i="5"/>
  <c r="M804" i="5" s="1" a="1"/>
  <c r="M804" i="5" s="1"/>
  <c r="U804" i="5"/>
  <c r="K805" i="5" a="1"/>
  <c r="K805" i="5" s="1"/>
  <c r="L805" i="5"/>
  <c r="M805" i="5" s="1" a="1"/>
  <c r="M805" i="5" s="1"/>
  <c r="U805" i="5"/>
  <c r="K806" i="5" a="1"/>
  <c r="K806" i="5" s="1"/>
  <c r="L806" i="5"/>
  <c r="M806" i="5" s="1" a="1"/>
  <c r="M806" i="5" s="1"/>
  <c r="U806" i="5"/>
  <c r="K807" i="5" a="1"/>
  <c r="K807" i="5" s="1"/>
  <c r="L807" i="5"/>
  <c r="M807" i="5" s="1" a="1"/>
  <c r="M807" i="5" s="1"/>
  <c r="U807" i="5"/>
  <c r="K808" i="5" a="1"/>
  <c r="K808" i="5" s="1"/>
  <c r="L808" i="5"/>
  <c r="M808" i="5" s="1" a="1"/>
  <c r="M808" i="5" s="1"/>
  <c r="U808" i="5"/>
  <c r="K809" i="5" a="1"/>
  <c r="K809" i="5" s="1"/>
  <c r="L809" i="5"/>
  <c r="M809" i="5" s="1" a="1"/>
  <c r="M809" i="5" s="1"/>
  <c r="U809" i="5"/>
  <c r="K810" i="5" a="1"/>
  <c r="K810" i="5" s="1"/>
  <c r="L810" i="5"/>
  <c r="M810" i="5" s="1" a="1"/>
  <c r="M810" i="5" s="1"/>
  <c r="K811" i="5" a="1"/>
  <c r="K811" i="5" s="1"/>
  <c r="L811" i="5"/>
  <c r="M811" i="5" s="1" a="1"/>
  <c r="M811" i="5" s="1"/>
  <c r="U811" i="5"/>
  <c r="K812" i="5" a="1"/>
  <c r="K812" i="5" s="1"/>
  <c r="L812" i="5"/>
  <c r="M812" i="5" s="1" a="1"/>
  <c r="M812" i="5" s="1"/>
  <c r="U812" i="5"/>
  <c r="K813" i="5" a="1"/>
  <c r="K813" i="5" s="1"/>
  <c r="L813" i="5"/>
  <c r="M813" i="5" s="1" a="1"/>
  <c r="M813" i="5" s="1"/>
  <c r="U813" i="5"/>
  <c r="K814" i="5" a="1"/>
  <c r="K814" i="5" s="1"/>
  <c r="L814" i="5"/>
  <c r="M814" i="5" s="1" a="1"/>
  <c r="M814" i="5" s="1"/>
  <c r="U814" i="5"/>
  <c r="K815" i="5" a="1"/>
  <c r="K815" i="5" s="1"/>
  <c r="L815" i="5"/>
  <c r="M815" i="5" s="1" a="1"/>
  <c r="M815" i="5" s="1"/>
  <c r="U815" i="5"/>
  <c r="K816" i="5" a="1"/>
  <c r="K816" i="5" s="1"/>
  <c r="L816" i="5"/>
  <c r="M816" i="5" s="1" a="1"/>
  <c r="M816" i="5" s="1"/>
  <c r="U816" i="5"/>
  <c r="K817" i="5" a="1"/>
  <c r="K817" i="5" s="1"/>
  <c r="L817" i="5"/>
  <c r="M817" i="5" s="1" a="1"/>
  <c r="M817" i="5" s="1"/>
  <c r="U817" i="5"/>
  <c r="K818" i="5" a="1"/>
  <c r="K818" i="5" s="1"/>
  <c r="L818" i="5"/>
  <c r="M818" i="5" s="1" a="1"/>
  <c r="M818" i="5" s="1"/>
  <c r="U818" i="5"/>
  <c r="K819" i="5" a="1"/>
  <c r="K819" i="5" s="1"/>
  <c r="L819" i="5"/>
  <c r="M819" i="5" s="1" a="1"/>
  <c r="M819" i="5" s="1"/>
  <c r="K820" i="5" a="1"/>
  <c r="K820" i="5" s="1"/>
  <c r="L820" i="5"/>
  <c r="M820" i="5" s="1" a="1"/>
  <c r="M820" i="5" s="1"/>
  <c r="U820" i="5"/>
  <c r="K821" i="5" a="1"/>
  <c r="K821" i="5" s="1"/>
  <c r="L821" i="5"/>
  <c r="M821" i="5" s="1" a="1"/>
  <c r="M821" i="5" s="1"/>
  <c r="U821" i="5"/>
  <c r="K822" i="5" a="1"/>
  <c r="K822" i="5" s="1"/>
  <c r="L822" i="5"/>
  <c r="M822" i="5" s="1" a="1"/>
  <c r="M822" i="5" s="1"/>
  <c r="U822" i="5"/>
  <c r="K823" i="5" a="1"/>
  <c r="K823" i="5" s="1"/>
  <c r="L823" i="5"/>
  <c r="M823" i="5" s="1" a="1"/>
  <c r="M823" i="5" s="1"/>
  <c r="U823" i="5"/>
  <c r="K824" i="5" a="1"/>
  <c r="K824" i="5" s="1"/>
  <c r="L824" i="5"/>
  <c r="M824" i="5" s="1" a="1"/>
  <c r="M824" i="5" s="1"/>
  <c r="U824" i="5"/>
  <c r="K825" i="5" a="1"/>
  <c r="K825" i="5" s="1"/>
  <c r="L825" i="5"/>
  <c r="M825" i="5" s="1" a="1"/>
  <c r="M825" i="5" s="1"/>
  <c r="U825" i="5"/>
  <c r="K826" i="5" a="1"/>
  <c r="K826" i="5" s="1"/>
  <c r="L826" i="5"/>
  <c r="M826" i="5" s="1" a="1"/>
  <c r="M826" i="5" s="1"/>
  <c r="U826" i="5"/>
  <c r="K827" i="5" a="1"/>
  <c r="K827" i="5" s="1"/>
  <c r="L827" i="5"/>
  <c r="M827" i="5" s="1" a="1"/>
  <c r="M827" i="5" s="1"/>
  <c r="U827" i="5"/>
  <c r="K828" i="5" a="1"/>
  <c r="K828" i="5" s="1"/>
  <c r="L828" i="5"/>
  <c r="M828" i="5" s="1" a="1"/>
  <c r="M828" i="5" s="1"/>
  <c r="U828" i="5"/>
  <c r="K829" i="5" a="1"/>
  <c r="K829" i="5" s="1"/>
  <c r="L829" i="5"/>
  <c r="M829" i="5" s="1" a="1"/>
  <c r="M829" i="5" s="1"/>
  <c r="U829" i="5"/>
  <c r="K830" i="5" a="1"/>
  <c r="K830" i="5" s="1"/>
  <c r="L830" i="5"/>
  <c r="M830" i="5" s="1" a="1"/>
  <c r="M830" i="5" s="1"/>
  <c r="U830" i="5"/>
  <c r="L831" i="5"/>
  <c r="M831" i="5" s="1" a="1"/>
  <c r="M831" i="5" s="1"/>
  <c r="U831" i="5"/>
  <c r="K832" i="5" a="1"/>
  <c r="K832" i="5" s="1"/>
  <c r="L832" i="5"/>
  <c r="M832" i="5" s="1" a="1"/>
  <c r="M832" i="5" s="1"/>
  <c r="U832" i="5"/>
  <c r="K833" i="5" a="1"/>
  <c r="K833" i="5" s="1"/>
  <c r="L833" i="5"/>
  <c r="M833" i="5" s="1" a="1"/>
  <c r="M833" i="5" s="1"/>
  <c r="U833" i="5"/>
  <c r="K834" i="5" a="1"/>
  <c r="K834" i="5" s="1"/>
  <c r="L834" i="5"/>
  <c r="M834" i="5" s="1" a="1"/>
  <c r="M834" i="5" s="1"/>
  <c r="U834" i="5"/>
  <c r="K835" i="5" a="1"/>
  <c r="K835" i="5" s="1"/>
  <c r="L835" i="5"/>
  <c r="M835" i="5" s="1" a="1"/>
  <c r="M835" i="5" s="1"/>
  <c r="U835" i="5"/>
  <c r="K836" i="5" a="1"/>
  <c r="K836" i="5" s="1"/>
  <c r="L836" i="5"/>
  <c r="M836" i="5" s="1" a="1"/>
  <c r="M836" i="5" s="1"/>
  <c r="K837" i="5" a="1"/>
  <c r="K837" i="5" s="1"/>
  <c r="L837" i="5"/>
  <c r="M837" i="5" s="1" a="1"/>
  <c r="M837" i="5" s="1"/>
  <c r="U837" i="5"/>
  <c r="K838" i="5" a="1"/>
  <c r="K838" i="5" s="1"/>
  <c r="L838" i="5"/>
  <c r="M838" i="5" s="1" a="1"/>
  <c r="M838" i="5" s="1"/>
  <c r="U838" i="5"/>
  <c r="K839" i="5" a="1"/>
  <c r="K839" i="5" s="1"/>
  <c r="L839" i="5"/>
  <c r="M839" i="5" s="1" a="1"/>
  <c r="M839" i="5" s="1"/>
  <c r="U839" i="5"/>
  <c r="K840" i="5" a="1"/>
  <c r="K840" i="5" s="1"/>
  <c r="L840" i="5"/>
  <c r="M840" i="5" s="1" a="1"/>
  <c r="M840" i="5" s="1"/>
  <c r="U840" i="5"/>
  <c r="K841" i="5" a="1"/>
  <c r="K841" i="5" s="1"/>
  <c r="L841" i="5"/>
  <c r="M841" i="5" s="1" a="1"/>
  <c r="M841" i="5" s="1"/>
  <c r="U841" i="5"/>
  <c r="K842" i="5" a="1"/>
  <c r="K842" i="5" s="1"/>
  <c r="L842" i="5"/>
  <c r="M842" i="5" s="1" a="1"/>
  <c r="M842" i="5" s="1"/>
  <c r="U842" i="5"/>
  <c r="K843" i="5" a="1"/>
  <c r="K843" i="5" s="1"/>
  <c r="L843" i="5"/>
  <c r="M843" i="5" s="1" a="1"/>
  <c r="M843" i="5" s="1"/>
  <c r="U843" i="5"/>
  <c r="K844" i="5" a="1"/>
  <c r="K844" i="5" s="1"/>
  <c r="L844" i="5"/>
  <c r="M844" i="5" s="1" a="1"/>
  <c r="M844" i="5" s="1"/>
  <c r="U844" i="5"/>
  <c r="K845" i="5" a="1"/>
  <c r="K845" i="5" s="1"/>
  <c r="L845" i="5"/>
  <c r="M845" i="5" s="1" a="1"/>
  <c r="M845" i="5" s="1"/>
  <c r="U845" i="5"/>
  <c r="K846" i="5" a="1"/>
  <c r="K846" i="5" s="1"/>
  <c r="L846" i="5"/>
  <c r="M846" i="5" s="1" a="1"/>
  <c r="M846" i="5" s="1"/>
  <c r="K847" i="5" a="1"/>
  <c r="K847" i="5" s="1"/>
  <c r="L847" i="5"/>
  <c r="M847" i="5" s="1" a="1"/>
  <c r="M847" i="5" s="1"/>
  <c r="U847" i="5"/>
  <c r="K848" i="5" a="1"/>
  <c r="K848" i="5" s="1"/>
  <c r="L848" i="5"/>
  <c r="M848" i="5" s="1" a="1"/>
  <c r="M848" i="5" s="1"/>
  <c r="U848" i="5"/>
  <c r="K849" i="5" a="1"/>
  <c r="K849" i="5" s="1"/>
  <c r="L849" i="5"/>
  <c r="M849" i="5" s="1" a="1"/>
  <c r="M849" i="5" s="1"/>
  <c r="U849" i="5"/>
  <c r="K850" i="5" a="1"/>
  <c r="K850" i="5" s="1"/>
  <c r="L850" i="5"/>
  <c r="M850" i="5" s="1" a="1"/>
  <c r="M850" i="5" s="1"/>
  <c r="U850" i="5"/>
  <c r="K851" i="5" a="1"/>
  <c r="K851" i="5" s="1"/>
  <c r="L851" i="5"/>
  <c r="M851" i="5" s="1" a="1"/>
  <c r="M851" i="5" s="1"/>
  <c r="U851" i="5"/>
  <c r="K852" i="5" a="1"/>
  <c r="K852" i="5" s="1"/>
  <c r="L852" i="5"/>
  <c r="M852" i="5" s="1" a="1"/>
  <c r="M852" i="5" s="1"/>
  <c r="U852" i="5"/>
  <c r="L853" i="5"/>
  <c r="M853" i="5" s="1" a="1"/>
  <c r="M853" i="5" s="1"/>
  <c r="U853" i="5"/>
  <c r="K854" i="5" a="1"/>
  <c r="K854" i="5" s="1"/>
  <c r="L854" i="5"/>
  <c r="M854" i="5" s="1" a="1"/>
  <c r="M854" i="5" s="1"/>
  <c r="U854" i="5"/>
  <c r="K855" i="5" a="1"/>
  <c r="K855" i="5" s="1"/>
  <c r="L855" i="5"/>
  <c r="M855" i="5" s="1" a="1"/>
  <c r="M855" i="5" s="1"/>
  <c r="U855" i="5"/>
  <c r="K856" i="5" a="1"/>
  <c r="K856" i="5" s="1"/>
  <c r="L856" i="5"/>
  <c r="M856" i="5" s="1" a="1"/>
  <c r="M856" i="5" s="1"/>
  <c r="U856" i="5"/>
  <c r="K857" i="5" a="1"/>
  <c r="K857" i="5" s="1"/>
  <c r="L857" i="5"/>
  <c r="M857" i="5" s="1" a="1"/>
  <c r="M857" i="5" s="1"/>
  <c r="U857" i="5"/>
  <c r="K858" i="5" a="1"/>
  <c r="K858" i="5" s="1"/>
  <c r="L858" i="5"/>
  <c r="M858" i="5" s="1" a="1"/>
  <c r="M858" i="5" s="1"/>
  <c r="U858" i="5"/>
  <c r="K859" i="5" a="1"/>
  <c r="K859" i="5" s="1"/>
  <c r="L859" i="5"/>
  <c r="M859" i="5" s="1" a="1"/>
  <c r="M859" i="5" s="1"/>
  <c r="U859" i="5"/>
  <c r="K860" i="5" a="1"/>
  <c r="K860" i="5" s="1"/>
  <c r="L860" i="5"/>
  <c r="M860" i="5" s="1" a="1"/>
  <c r="M860" i="5" s="1"/>
  <c r="U860" i="5"/>
  <c r="K861" i="5" a="1"/>
  <c r="K861" i="5" s="1"/>
  <c r="L861" i="5"/>
  <c r="M861" i="5" s="1" a="1"/>
  <c r="M861" i="5" s="1"/>
  <c r="U861" i="5"/>
  <c r="K862" i="5" a="1"/>
  <c r="K862" i="5" s="1"/>
  <c r="L862" i="5"/>
  <c r="M862" i="5" s="1" a="1"/>
  <c r="M862" i="5" s="1"/>
  <c r="U862" i="5"/>
  <c r="K863" i="5" a="1"/>
  <c r="K863" i="5" s="1"/>
  <c r="L863" i="5"/>
  <c r="M863" i="5" s="1" a="1"/>
  <c r="M863" i="5" s="1"/>
  <c r="U863" i="5"/>
  <c r="K864" i="5" a="1"/>
  <c r="K864" i="5" s="1"/>
  <c r="L864" i="5"/>
  <c r="M864" i="5" s="1" a="1"/>
  <c r="M864" i="5" s="1"/>
  <c r="U864" i="5"/>
  <c r="K865" i="5" a="1"/>
  <c r="K865" i="5" s="1"/>
  <c r="L865" i="5"/>
  <c r="M865" i="5" s="1" a="1"/>
  <c r="M865" i="5" s="1"/>
  <c r="U865" i="5"/>
  <c r="K866" i="5" a="1"/>
  <c r="K866" i="5" s="1"/>
  <c r="L866" i="5"/>
  <c r="M866" i="5" s="1" a="1"/>
  <c r="M866" i="5" s="1"/>
  <c r="U866" i="5"/>
  <c r="K867" i="5" a="1"/>
  <c r="K867" i="5" s="1"/>
  <c r="L867" i="5"/>
  <c r="M867" i="5" s="1" a="1"/>
  <c r="M867" i="5" s="1"/>
  <c r="U867" i="5"/>
  <c r="K868" i="5" a="1"/>
  <c r="K868" i="5" s="1"/>
  <c r="L868" i="5"/>
  <c r="M868" i="5" s="1" a="1"/>
  <c r="M868" i="5" s="1"/>
  <c r="U868" i="5"/>
  <c r="K870" i="5" a="1"/>
  <c r="K870" i="5" s="1"/>
  <c r="L870" i="5"/>
  <c r="M870" i="5" s="1" a="1"/>
  <c r="M870" i="5" s="1"/>
  <c r="U870" i="5"/>
  <c r="K871" i="5" a="1"/>
  <c r="K871" i="5" s="1"/>
  <c r="L871" i="5"/>
  <c r="M871" i="5" s="1" a="1"/>
  <c r="M871" i="5" s="1"/>
  <c r="U871" i="5"/>
  <c r="K872" i="5" a="1"/>
  <c r="K872" i="5" s="1"/>
  <c r="L872" i="5"/>
  <c r="M872" i="5" s="1" a="1"/>
  <c r="M872" i="5" s="1"/>
  <c r="U872" i="5"/>
  <c r="K873" i="5" a="1"/>
  <c r="K873" i="5" s="1"/>
  <c r="L873" i="5"/>
  <c r="M873" i="5" s="1" a="1"/>
  <c r="M873" i="5" s="1"/>
  <c r="U873" i="5"/>
  <c r="K874" i="5" a="1"/>
  <c r="K874" i="5" s="1"/>
  <c r="L874" i="5"/>
  <c r="M874" i="5" s="1" a="1"/>
  <c r="M874" i="5" s="1"/>
  <c r="U874" i="5"/>
  <c r="L875" i="5"/>
  <c r="M875" i="5" s="1" a="1"/>
  <c r="M875" i="5" s="1"/>
  <c r="U875" i="5"/>
  <c r="K876" i="5" a="1"/>
  <c r="K876" i="5" s="1"/>
  <c r="L876" i="5"/>
  <c r="M876" i="5" s="1" a="1"/>
  <c r="M876" i="5" s="1"/>
  <c r="U876" i="5"/>
  <c r="K877" i="5" a="1"/>
  <c r="K877" i="5" s="1"/>
  <c r="L877" i="5"/>
  <c r="M877" i="5" s="1" a="1"/>
  <c r="M877" i="5" s="1"/>
  <c r="U877" i="5"/>
  <c r="K878" i="5" a="1"/>
  <c r="K878" i="5" s="1"/>
  <c r="L878" i="5"/>
  <c r="M878" i="5" s="1" a="1"/>
  <c r="M878" i="5" s="1"/>
  <c r="U878" i="5"/>
  <c r="K879" i="5" a="1"/>
  <c r="K879" i="5" s="1"/>
  <c r="L879" i="5"/>
  <c r="M879" i="5" s="1" a="1"/>
  <c r="M879" i="5" s="1"/>
  <c r="U879" i="5"/>
  <c r="K880" i="5" a="1"/>
  <c r="K880" i="5" s="1"/>
  <c r="L880" i="5"/>
  <c r="M880" i="5" s="1" a="1"/>
  <c r="M880" i="5" s="1"/>
  <c r="U880" i="5"/>
  <c r="L881" i="5"/>
  <c r="M881" i="5" s="1" a="1"/>
  <c r="M881" i="5" s="1"/>
  <c r="U881" i="5"/>
  <c r="K882" i="5" a="1"/>
  <c r="K882" i="5" s="1"/>
  <c r="L882" i="5"/>
  <c r="M882" i="5" s="1" a="1"/>
  <c r="M882" i="5" s="1"/>
  <c r="U882" i="5"/>
  <c r="K883" i="5" a="1"/>
  <c r="K883" i="5" s="1"/>
  <c r="L883" i="5"/>
  <c r="M883" i="5" s="1" a="1"/>
  <c r="M883" i="5" s="1"/>
  <c r="U883" i="5"/>
  <c r="K884" i="5" a="1"/>
  <c r="K884" i="5" s="1"/>
  <c r="L884" i="5"/>
  <c r="M884" i="5" s="1" a="1"/>
  <c r="M884" i="5" s="1"/>
  <c r="U884" i="5"/>
  <c r="K885" i="5" a="1"/>
  <c r="K885" i="5" s="1"/>
  <c r="L885" i="5"/>
  <c r="M885" i="5" s="1" a="1"/>
  <c r="M885" i="5" s="1"/>
  <c r="U885" i="5"/>
  <c r="K886" i="5" a="1"/>
  <c r="K886" i="5" s="1"/>
  <c r="L886" i="5"/>
  <c r="M886" i="5" s="1" a="1"/>
  <c r="M886" i="5" s="1"/>
  <c r="K887" i="5" a="1"/>
  <c r="K887" i="5" s="1"/>
  <c r="L887" i="5"/>
  <c r="M887" i="5" s="1" a="1"/>
  <c r="M887" i="5" s="1"/>
  <c r="U887" i="5"/>
  <c r="K888" i="5" a="1"/>
  <c r="K888" i="5" s="1"/>
  <c r="L888" i="5"/>
  <c r="M888" i="5" s="1" a="1"/>
  <c r="M888" i="5" s="1"/>
  <c r="U888" i="5"/>
  <c r="K889" i="5" a="1"/>
  <c r="K889" i="5" s="1"/>
  <c r="L889" i="5"/>
  <c r="M889" i="5" s="1" a="1"/>
  <c r="M889" i="5" s="1"/>
  <c r="U889" i="5"/>
  <c r="K890" i="5" a="1"/>
  <c r="K890" i="5" s="1"/>
  <c r="L890" i="5"/>
  <c r="M890" i="5" s="1" a="1"/>
  <c r="M890" i="5" s="1"/>
  <c r="U890" i="5"/>
  <c r="K891" i="5" a="1"/>
  <c r="K891" i="5" s="1"/>
  <c r="L891" i="5"/>
  <c r="M891" i="5" s="1" a="1"/>
  <c r="M891" i="5" s="1"/>
  <c r="U891" i="5"/>
  <c r="K892" i="5" a="1"/>
  <c r="K892" i="5" s="1"/>
  <c r="L892" i="5"/>
  <c r="M892" i="5" s="1" a="1"/>
  <c r="M892" i="5" s="1"/>
  <c r="U892" i="5"/>
  <c r="K893" i="5" a="1"/>
  <c r="K893" i="5" s="1"/>
  <c r="L893" i="5"/>
  <c r="M893" i="5" s="1" a="1"/>
  <c r="M893" i="5" s="1"/>
  <c r="U893" i="5"/>
  <c r="K894" i="5" a="1"/>
  <c r="K894" i="5" s="1"/>
  <c r="L894" i="5"/>
  <c r="M894" i="5" s="1" a="1"/>
  <c r="M894" i="5" s="1"/>
  <c r="U894" i="5"/>
  <c r="K895" i="5" a="1"/>
  <c r="K895" i="5" s="1"/>
  <c r="L895" i="5"/>
  <c r="M895" i="5" s="1" a="1"/>
  <c r="M895" i="5" s="1"/>
  <c r="U895" i="5"/>
  <c r="K896" i="5" a="1"/>
  <c r="K896" i="5" s="1"/>
  <c r="L896" i="5"/>
  <c r="M896" i="5" s="1" a="1"/>
  <c r="M896" i="5" s="1"/>
  <c r="U896" i="5"/>
  <c r="K897" i="5" a="1"/>
  <c r="K897" i="5" s="1"/>
  <c r="L897" i="5"/>
  <c r="M897" i="5" s="1" a="1"/>
  <c r="M897" i="5" s="1"/>
  <c r="K898" i="5" a="1"/>
  <c r="K898" i="5" s="1"/>
  <c r="L898" i="5"/>
  <c r="M898" i="5" s="1" a="1"/>
  <c r="M898" i="5" s="1"/>
  <c r="U898" i="5"/>
  <c r="K899" i="5" a="1"/>
  <c r="K899" i="5" s="1"/>
  <c r="L899" i="5"/>
  <c r="M899" i="5" s="1" a="1"/>
  <c r="M899" i="5" s="1"/>
  <c r="U899" i="5"/>
  <c r="K900" i="5" a="1"/>
  <c r="K900" i="5" s="1"/>
  <c r="L900" i="5"/>
  <c r="M900" i="5" s="1" a="1"/>
  <c r="M900" i="5" s="1"/>
  <c r="U900" i="5"/>
  <c r="K901" i="5" a="1"/>
  <c r="K901" i="5" s="1"/>
  <c r="L901" i="5"/>
  <c r="M901" i="5" s="1" a="1"/>
  <c r="M901" i="5" s="1"/>
  <c r="U901" i="5"/>
  <c r="K902" i="5" a="1"/>
  <c r="K902" i="5" s="1"/>
  <c r="L902" i="5"/>
  <c r="M902" i="5" s="1" a="1"/>
  <c r="M902" i="5" s="1"/>
  <c r="U902" i="5"/>
  <c r="K903" i="5" a="1"/>
  <c r="K903" i="5" s="1"/>
  <c r="L903" i="5"/>
  <c r="M903" i="5" s="1" a="1"/>
  <c r="M903" i="5" s="1"/>
  <c r="U903" i="5"/>
  <c r="K904" i="5" a="1"/>
  <c r="K904" i="5" s="1"/>
  <c r="L904" i="5"/>
  <c r="M904" i="5" s="1" a="1"/>
  <c r="M904" i="5" s="1"/>
  <c r="U904" i="5"/>
  <c r="K905" i="5" a="1"/>
  <c r="K905" i="5" s="1"/>
  <c r="L905" i="5"/>
  <c r="M905" i="5" s="1" a="1"/>
  <c r="M905" i="5" s="1"/>
  <c r="U905" i="5"/>
  <c r="K906" i="5" a="1"/>
  <c r="K906" i="5" s="1"/>
  <c r="L906" i="5"/>
  <c r="M906" i="5" s="1" a="1"/>
  <c r="M906" i="5" s="1"/>
  <c r="U906" i="5"/>
  <c r="K907" i="5" a="1"/>
  <c r="K907" i="5" s="1"/>
  <c r="L907" i="5"/>
  <c r="M907" i="5" s="1" a="1"/>
  <c r="M907" i="5" s="1"/>
  <c r="U907" i="5"/>
  <c r="K908" i="5" a="1"/>
  <c r="K908" i="5" s="1"/>
  <c r="L908" i="5"/>
  <c r="M908" i="5" s="1" a="1"/>
  <c r="M908" i="5" s="1"/>
  <c r="K909" i="5" a="1"/>
  <c r="K909" i="5" s="1"/>
  <c r="L909" i="5"/>
  <c r="M909" i="5" s="1" a="1"/>
  <c r="M909" i="5" s="1"/>
  <c r="U909" i="5"/>
  <c r="K910" i="5" a="1"/>
  <c r="K910" i="5" s="1"/>
  <c r="L910" i="5"/>
  <c r="M910" i="5" s="1" a="1"/>
  <c r="M910" i="5" s="1"/>
  <c r="U910" i="5"/>
  <c r="K911" i="5" a="1"/>
  <c r="K911" i="5" s="1"/>
  <c r="L911" i="5"/>
  <c r="M911" i="5" s="1" a="1"/>
  <c r="M911" i="5" s="1"/>
  <c r="U911" i="5"/>
  <c r="K912" i="5" a="1"/>
  <c r="K912" i="5" s="1"/>
  <c r="L912" i="5"/>
  <c r="M912" i="5" s="1" a="1"/>
  <c r="M912" i="5" s="1"/>
  <c r="U912" i="5"/>
  <c r="K913" i="5" a="1"/>
  <c r="K913" i="5" s="1"/>
  <c r="L913" i="5"/>
  <c r="M913" i="5" s="1" a="1"/>
  <c r="M913" i="5" s="1"/>
  <c r="U913" i="5"/>
  <c r="K914" i="5" a="1"/>
  <c r="K914" i="5" s="1"/>
  <c r="L914" i="5"/>
  <c r="M914" i="5" s="1" a="1"/>
  <c r="M914" i="5" s="1"/>
  <c r="U914" i="5"/>
  <c r="K915" i="5" a="1"/>
  <c r="K915" i="5" s="1"/>
  <c r="L915" i="5"/>
  <c r="M915" i="5" s="1" a="1"/>
  <c r="M915" i="5" s="1"/>
  <c r="U915" i="5"/>
  <c r="K916" i="5" a="1"/>
  <c r="K916" i="5" s="1"/>
  <c r="L916" i="5"/>
  <c r="M916" i="5" s="1" a="1"/>
  <c r="M916" i="5" s="1"/>
  <c r="U916" i="5"/>
  <c r="K917" i="5" a="1"/>
  <c r="K917" i="5" s="1"/>
  <c r="L917" i="5"/>
  <c r="M917" i="5" s="1" a="1"/>
  <c r="M917" i="5" s="1"/>
  <c r="U917" i="5"/>
  <c r="K918" i="5" a="1"/>
  <c r="K918" i="5" s="1"/>
  <c r="L918" i="5"/>
  <c r="M918" i="5" s="1" a="1"/>
  <c r="M918" i="5" s="1"/>
  <c r="U918" i="5"/>
  <c r="K919" i="5" a="1"/>
  <c r="K919" i="5" s="1"/>
  <c r="L919" i="5"/>
  <c r="M919" i="5" s="1" a="1"/>
  <c r="M919" i="5" s="1"/>
  <c r="U919" i="5"/>
  <c r="K920" i="5" a="1"/>
  <c r="K920" i="5" s="1"/>
  <c r="L920" i="5"/>
  <c r="M920" i="5" s="1" a="1"/>
  <c r="M920" i="5" s="1"/>
  <c r="U920" i="5"/>
  <c r="K921" i="5" a="1"/>
  <c r="K921" i="5" s="1"/>
  <c r="L921" i="5"/>
  <c r="M921" i="5" s="1" a="1"/>
  <c r="M921" i="5" s="1"/>
  <c r="K922" i="5" a="1"/>
  <c r="K922" i="5" s="1"/>
  <c r="L922" i="5"/>
  <c r="M922" i="5" s="1" a="1"/>
  <c r="M922" i="5" s="1"/>
  <c r="U922" i="5"/>
  <c r="K923" i="5" a="1"/>
  <c r="K923" i="5" s="1"/>
  <c r="L923" i="5"/>
  <c r="M923" i="5" s="1" a="1"/>
  <c r="M923" i="5" s="1"/>
  <c r="U923" i="5"/>
  <c r="K924" i="5" a="1"/>
  <c r="K924" i="5" s="1"/>
  <c r="L924" i="5"/>
  <c r="M924" i="5" s="1" a="1"/>
  <c r="M924" i="5" s="1"/>
  <c r="U924" i="5"/>
  <c r="K925" i="5" a="1"/>
  <c r="K925" i="5" s="1"/>
  <c r="L925" i="5"/>
  <c r="M925" i="5" s="1" a="1"/>
  <c r="M925" i="5" s="1"/>
  <c r="U925" i="5"/>
  <c r="K926" i="5" a="1"/>
  <c r="K926" i="5" s="1"/>
  <c r="L926" i="5"/>
  <c r="M926" i="5" s="1" a="1"/>
  <c r="M926" i="5" s="1"/>
  <c r="U926" i="5"/>
  <c r="K927" i="5" a="1"/>
  <c r="K927" i="5" s="1"/>
  <c r="L927" i="5"/>
  <c r="M927" i="5" s="1" a="1"/>
  <c r="M927" i="5" s="1"/>
  <c r="U927" i="5"/>
  <c r="K928" i="5" a="1"/>
  <c r="K928" i="5" s="1"/>
  <c r="L928" i="5"/>
  <c r="M928" i="5" s="1" a="1"/>
  <c r="M928" i="5" s="1"/>
  <c r="U928" i="5"/>
  <c r="K929" i="5" a="1"/>
  <c r="K929" i="5" s="1"/>
  <c r="L929" i="5"/>
  <c r="M929" i="5" s="1" a="1"/>
  <c r="M929" i="5" s="1"/>
  <c r="U929" i="5"/>
  <c r="K930" i="5" a="1"/>
  <c r="K930" i="5" s="1"/>
  <c r="L930" i="5"/>
  <c r="M930" i="5" s="1" a="1"/>
  <c r="M930" i="5" s="1"/>
  <c r="K931" i="5" a="1"/>
  <c r="K931" i="5" s="1"/>
  <c r="L931" i="5"/>
  <c r="M931" i="5" s="1" a="1"/>
  <c r="M931" i="5" s="1"/>
  <c r="U931" i="5"/>
  <c r="K932" i="5" a="1"/>
  <c r="K932" i="5" s="1"/>
  <c r="L932" i="5"/>
  <c r="M932" i="5" s="1" a="1"/>
  <c r="M932" i="5" s="1"/>
  <c r="U932" i="5"/>
  <c r="K933" i="5" a="1"/>
  <c r="K933" i="5" s="1"/>
  <c r="L933" i="5"/>
  <c r="M933" i="5" s="1" a="1"/>
  <c r="M933" i="5" s="1"/>
  <c r="U933" i="5"/>
  <c r="K934" i="5" a="1"/>
  <c r="K934" i="5" s="1"/>
  <c r="L934" i="5"/>
  <c r="M934" i="5" s="1" a="1"/>
  <c r="M934" i="5" s="1"/>
  <c r="U934" i="5"/>
  <c r="K935" i="5" a="1"/>
  <c r="K935" i="5" s="1"/>
  <c r="L935" i="5"/>
  <c r="M935" i="5" s="1" a="1"/>
  <c r="M935" i="5" s="1"/>
  <c r="U935" i="5"/>
  <c r="K936" i="5" a="1"/>
  <c r="K936" i="5" s="1"/>
  <c r="L936" i="5"/>
  <c r="M936" i="5" s="1" a="1"/>
  <c r="M936" i="5" s="1"/>
  <c r="K937" i="5" a="1"/>
  <c r="K937" i="5" s="1"/>
  <c r="L937" i="5"/>
  <c r="M937" i="5" s="1" a="1"/>
  <c r="M937" i="5" s="1"/>
  <c r="K938" i="5" a="1"/>
  <c r="K938" i="5" s="1"/>
  <c r="L938" i="5"/>
  <c r="M938" i="5" s="1" a="1"/>
  <c r="M938" i="5" s="1"/>
  <c r="U938" i="5"/>
  <c r="K939" i="5" a="1"/>
  <c r="K939" i="5" s="1"/>
  <c r="L939" i="5"/>
  <c r="M939" i="5" s="1" a="1"/>
  <c r="M939" i="5" s="1"/>
  <c r="U939" i="5"/>
  <c r="K940" i="5" a="1"/>
  <c r="K940" i="5" s="1"/>
  <c r="L940" i="5"/>
  <c r="M940" i="5" s="1" a="1"/>
  <c r="M940" i="5" s="1"/>
  <c r="U940" i="5"/>
  <c r="K941" i="5" a="1"/>
  <c r="K941" i="5" s="1"/>
  <c r="L941" i="5"/>
  <c r="M941" i="5" s="1" a="1"/>
  <c r="M941" i="5" s="1"/>
  <c r="U941" i="5"/>
  <c r="K942" i="5" a="1"/>
  <c r="K942" i="5" s="1"/>
  <c r="L942" i="5"/>
  <c r="M942" i="5" s="1" a="1"/>
  <c r="M942" i="5" s="1"/>
  <c r="U942" i="5"/>
  <c r="K943" i="5" a="1"/>
  <c r="K943" i="5" s="1"/>
  <c r="L943" i="5"/>
  <c r="M943" i="5" s="1" a="1"/>
  <c r="M943" i="5" s="1"/>
  <c r="U943" i="5"/>
  <c r="K944" i="5" a="1"/>
  <c r="K944" i="5" s="1"/>
  <c r="L944" i="5"/>
  <c r="M944" i="5" s="1" a="1"/>
  <c r="M944" i="5" s="1"/>
  <c r="U944" i="5"/>
  <c r="K945" i="5" a="1"/>
  <c r="K945" i="5" s="1"/>
  <c r="L945" i="5"/>
  <c r="M945" i="5" s="1" a="1"/>
  <c r="M945" i="5" s="1"/>
  <c r="U945" i="5"/>
  <c r="K946" i="5" a="1"/>
  <c r="K946" i="5" s="1"/>
  <c r="L946" i="5"/>
  <c r="M946" i="5" s="1" a="1"/>
  <c r="M946" i="5" s="1"/>
  <c r="U946" i="5"/>
  <c r="K947" i="5" a="1"/>
  <c r="K947" i="5" s="1"/>
  <c r="L947" i="5"/>
  <c r="M947" i="5" s="1" a="1"/>
  <c r="M947" i="5" s="1"/>
  <c r="U947" i="5"/>
  <c r="K949" i="5" a="1"/>
  <c r="K949" i="5" s="1"/>
  <c r="L949" i="5"/>
  <c r="M949" i="5" s="1" a="1"/>
  <c r="M949" i="5" s="1"/>
  <c r="U949" i="5"/>
  <c r="K950" i="5" a="1"/>
  <c r="K950" i="5" s="1"/>
  <c r="L950" i="5"/>
  <c r="M950" i="5" s="1" a="1"/>
  <c r="M950" i="5" s="1"/>
  <c r="K951" i="5" a="1"/>
  <c r="K951" i="5" s="1"/>
  <c r="L951" i="5"/>
  <c r="M951" i="5" s="1" a="1"/>
  <c r="M951" i="5" s="1"/>
  <c r="U951" i="5"/>
  <c r="K952" i="5" a="1"/>
  <c r="K952" i="5" s="1"/>
  <c r="L952" i="5"/>
  <c r="M952" i="5" s="1" a="1"/>
  <c r="M952" i="5" s="1"/>
  <c r="U952" i="5"/>
  <c r="K953" i="5" a="1"/>
  <c r="K953" i="5" s="1"/>
  <c r="L953" i="5"/>
  <c r="M953" i="5" s="1" a="1"/>
  <c r="M953" i="5" s="1"/>
  <c r="U953" i="5"/>
  <c r="K954" i="5" a="1"/>
  <c r="K954" i="5" s="1"/>
  <c r="L954" i="5"/>
  <c r="M954" i="5" s="1" a="1"/>
  <c r="M954" i="5" s="1"/>
  <c r="U954" i="5"/>
  <c r="K955" i="5" a="1"/>
  <c r="K955" i="5" s="1"/>
  <c r="L955" i="5"/>
  <c r="M955" i="5" s="1" a="1"/>
  <c r="M955" i="5" s="1"/>
  <c r="U955" i="5"/>
  <c r="K956" i="5" a="1"/>
  <c r="K956" i="5" s="1"/>
  <c r="L956" i="5"/>
  <c r="M956" i="5" s="1" a="1"/>
  <c r="M956" i="5" s="1"/>
  <c r="K763" i="5" a="1"/>
  <c r="K763" i="5" s="1"/>
  <c r="L763" i="5"/>
  <c r="M763" i="5" s="1" a="1"/>
  <c r="M763" i="5" s="1"/>
  <c r="U763" i="5"/>
  <c r="K674" i="5" a="1"/>
  <c r="K674" i="5" s="1"/>
  <c r="L674" i="5"/>
  <c r="M674" i="5" s="1" a="1"/>
  <c r="M674" i="5" s="1"/>
  <c r="U674" i="5"/>
  <c r="K675" i="5" a="1"/>
  <c r="K675" i="5" s="1"/>
  <c r="L675" i="5"/>
  <c r="M675" i="5" s="1" a="1"/>
  <c r="M675" i="5" s="1"/>
  <c r="U675" i="5"/>
  <c r="K676" i="5" a="1"/>
  <c r="K676" i="5" s="1"/>
  <c r="L676" i="5"/>
  <c r="M676" i="5" s="1" a="1"/>
  <c r="M676" i="5" s="1"/>
  <c r="U676" i="5"/>
  <c r="K677" i="5" a="1"/>
  <c r="K677" i="5" s="1"/>
  <c r="L677" i="5"/>
  <c r="M677" i="5" s="1" a="1"/>
  <c r="M677" i="5" s="1"/>
  <c r="U677" i="5"/>
  <c r="K678" i="5" a="1"/>
  <c r="K678" i="5" s="1"/>
  <c r="L678" i="5"/>
  <c r="M678" i="5" s="1" a="1"/>
  <c r="M678" i="5" s="1"/>
  <c r="U678" i="5"/>
  <c r="K679" i="5" a="1"/>
  <c r="K679" i="5" s="1"/>
  <c r="L679" i="5"/>
  <c r="M679" i="5" s="1" a="1"/>
  <c r="M679" i="5" s="1"/>
  <c r="U679" i="5"/>
  <c r="K680" i="5" a="1"/>
  <c r="K680" i="5" s="1"/>
  <c r="L680" i="5"/>
  <c r="M680" i="5" s="1" a="1"/>
  <c r="M680" i="5" s="1"/>
  <c r="U680" i="5"/>
  <c r="K681" i="5" a="1"/>
  <c r="K681" i="5" s="1"/>
  <c r="L681" i="5"/>
  <c r="M681" i="5" s="1" a="1"/>
  <c r="M681" i="5" s="1"/>
  <c r="U681" i="5"/>
  <c r="K682" i="5" a="1"/>
  <c r="K682" i="5" s="1"/>
  <c r="L682" i="5"/>
  <c r="M682" i="5" s="1" a="1"/>
  <c r="M682" i="5" s="1"/>
  <c r="U682" i="5"/>
  <c r="K683" i="5" a="1"/>
  <c r="K683" i="5" s="1"/>
  <c r="L683" i="5"/>
  <c r="M683" i="5" s="1" a="1"/>
  <c r="M683" i="5" s="1"/>
  <c r="U683" i="5"/>
  <c r="K684" i="5" a="1"/>
  <c r="K684" i="5" s="1"/>
  <c r="L684" i="5"/>
  <c r="M684" i="5" s="1" a="1"/>
  <c r="M684" i="5" s="1"/>
  <c r="U684" i="5"/>
  <c r="K685" i="5" a="1"/>
  <c r="K685" i="5" s="1"/>
  <c r="L685" i="5"/>
  <c r="M685" i="5" s="1" a="1"/>
  <c r="M685" i="5" s="1"/>
  <c r="U685" i="5"/>
  <c r="K686" i="5" a="1"/>
  <c r="K686" i="5" s="1"/>
  <c r="L686" i="5"/>
  <c r="M686" i="5" s="1" a="1"/>
  <c r="M686" i="5" s="1"/>
  <c r="U686" i="5"/>
  <c r="K687" i="5" a="1"/>
  <c r="K687" i="5" s="1"/>
  <c r="L687" i="5"/>
  <c r="M687" i="5" s="1" a="1"/>
  <c r="M687" i="5" s="1"/>
  <c r="U687" i="5"/>
  <c r="K688" i="5" a="1"/>
  <c r="K688" i="5" s="1"/>
  <c r="L688" i="5"/>
  <c r="M688" i="5" s="1" a="1"/>
  <c r="M688" i="5" s="1"/>
  <c r="U688" i="5"/>
  <c r="K689" i="5" a="1"/>
  <c r="K689" i="5" s="1"/>
  <c r="L689" i="5"/>
  <c r="M689" i="5" s="1" a="1"/>
  <c r="M689" i="5" s="1"/>
  <c r="U689" i="5"/>
  <c r="K690" i="5" a="1"/>
  <c r="K690" i="5" s="1"/>
  <c r="L690" i="5"/>
  <c r="M690" i="5" s="1" a="1"/>
  <c r="M690" i="5" s="1"/>
  <c r="U690" i="5"/>
  <c r="K691" i="5" a="1"/>
  <c r="K691" i="5" s="1"/>
  <c r="L691" i="5"/>
  <c r="M691" i="5" s="1" a="1"/>
  <c r="M691" i="5" s="1"/>
  <c r="U691" i="5"/>
  <c r="K692" i="5" a="1"/>
  <c r="K692" i="5" s="1"/>
  <c r="L692" i="5"/>
  <c r="M692" i="5" s="1" a="1"/>
  <c r="M692" i="5" s="1"/>
  <c r="K693" i="5" a="1"/>
  <c r="K693" i="5" s="1"/>
  <c r="L693" i="5"/>
  <c r="M693" i="5" s="1" a="1"/>
  <c r="M693" i="5" s="1"/>
  <c r="U693" i="5"/>
  <c r="K694" i="5" a="1"/>
  <c r="K694" i="5" s="1"/>
  <c r="L694" i="5"/>
  <c r="M694" i="5" s="1" a="1"/>
  <c r="M694" i="5" s="1"/>
  <c r="K695" i="5" a="1"/>
  <c r="K695" i="5" s="1"/>
  <c r="L695" i="5"/>
  <c r="M695" i="5" s="1" a="1"/>
  <c r="M695" i="5" s="1"/>
  <c r="U695" i="5"/>
  <c r="K696" i="5" a="1"/>
  <c r="K696" i="5" s="1"/>
  <c r="L696" i="5"/>
  <c r="M696" i="5" s="1" a="1"/>
  <c r="M696" i="5" s="1"/>
  <c r="U696" i="5"/>
  <c r="K697" i="5" a="1"/>
  <c r="K697" i="5" s="1"/>
  <c r="L697" i="5"/>
  <c r="M697" i="5" s="1" a="1"/>
  <c r="M697" i="5" s="1"/>
  <c r="U697" i="5"/>
  <c r="K698" i="5" a="1"/>
  <c r="K698" i="5" s="1"/>
  <c r="L698" i="5"/>
  <c r="M698" i="5" s="1" a="1"/>
  <c r="M698" i="5" s="1"/>
  <c r="U698" i="5"/>
  <c r="K699" i="5" a="1"/>
  <c r="K699" i="5" s="1"/>
  <c r="L699" i="5"/>
  <c r="M699" i="5" s="1" a="1"/>
  <c r="M699" i="5" s="1"/>
  <c r="U699" i="5"/>
  <c r="K700" i="5" a="1"/>
  <c r="K700" i="5" s="1"/>
  <c r="L700" i="5"/>
  <c r="M700" i="5" s="1" a="1"/>
  <c r="M700" i="5" s="1"/>
  <c r="U700" i="5"/>
  <c r="K701" i="5" a="1"/>
  <c r="K701" i="5" s="1"/>
  <c r="L701" i="5"/>
  <c r="M701" i="5" s="1" a="1"/>
  <c r="M701" i="5" s="1"/>
  <c r="U701" i="5"/>
  <c r="K702" i="5" a="1"/>
  <c r="K702" i="5" s="1"/>
  <c r="L702" i="5"/>
  <c r="M702" i="5" s="1" a="1"/>
  <c r="M702" i="5" s="1"/>
  <c r="U702" i="5"/>
  <c r="K703" i="5" a="1"/>
  <c r="K703" i="5" s="1"/>
  <c r="L703" i="5"/>
  <c r="M703" i="5" s="1" a="1"/>
  <c r="M703" i="5" s="1"/>
  <c r="U703" i="5"/>
  <c r="K704" i="5" a="1"/>
  <c r="K704" i="5" s="1"/>
  <c r="L704" i="5"/>
  <c r="M704" i="5" s="1" a="1"/>
  <c r="M704" i="5" s="1"/>
  <c r="U704" i="5"/>
  <c r="K705" i="5" a="1"/>
  <c r="K705" i="5" s="1"/>
  <c r="L705" i="5"/>
  <c r="M705" i="5" s="1" a="1"/>
  <c r="M705" i="5" s="1"/>
  <c r="U705" i="5"/>
  <c r="K706" i="5" a="1"/>
  <c r="K706" i="5" s="1"/>
  <c r="L706" i="5"/>
  <c r="M706" i="5" s="1" a="1"/>
  <c r="M706" i="5" s="1"/>
  <c r="U706" i="5"/>
  <c r="K707" i="5" a="1"/>
  <c r="K707" i="5" s="1"/>
  <c r="L707" i="5"/>
  <c r="M707" i="5" s="1" a="1"/>
  <c r="M707" i="5" s="1"/>
  <c r="U707" i="5"/>
  <c r="K708" i="5" a="1"/>
  <c r="K708" i="5" s="1"/>
  <c r="L708" i="5"/>
  <c r="M708" i="5" s="1" a="1"/>
  <c r="M708" i="5" s="1"/>
  <c r="U708" i="5"/>
  <c r="K709" i="5" a="1"/>
  <c r="K709" i="5" s="1"/>
  <c r="L709" i="5"/>
  <c r="M709" i="5" s="1" a="1"/>
  <c r="M709" i="5" s="1"/>
  <c r="U709" i="5"/>
  <c r="K710" i="5" a="1"/>
  <c r="K710" i="5" s="1"/>
  <c r="L710" i="5"/>
  <c r="M710" i="5" s="1" a="1"/>
  <c r="M710" i="5" s="1"/>
  <c r="U710" i="5"/>
  <c r="K711" i="5" a="1"/>
  <c r="K711" i="5" s="1"/>
  <c r="L711" i="5"/>
  <c r="M711" i="5" s="1" a="1"/>
  <c r="M711" i="5" s="1"/>
  <c r="U711" i="5"/>
  <c r="K712" i="5" a="1"/>
  <c r="K712" i="5" s="1"/>
  <c r="L712" i="5"/>
  <c r="M712" i="5" s="1" a="1"/>
  <c r="M712" i="5" s="1"/>
  <c r="U712" i="5"/>
  <c r="K713" i="5" a="1"/>
  <c r="K713" i="5" s="1"/>
  <c r="L713" i="5"/>
  <c r="M713" i="5" s="1" a="1"/>
  <c r="M713" i="5" s="1"/>
  <c r="U713" i="5"/>
  <c r="K714" i="5" a="1"/>
  <c r="K714" i="5" s="1"/>
  <c r="L714" i="5"/>
  <c r="M714" i="5" s="1" a="1"/>
  <c r="M714" i="5" s="1"/>
  <c r="U714" i="5"/>
  <c r="K715" i="5" a="1"/>
  <c r="K715" i="5" s="1"/>
  <c r="L715" i="5"/>
  <c r="M715" i="5" s="1" a="1"/>
  <c r="M715" i="5" s="1"/>
  <c r="U715" i="5"/>
  <c r="K716" i="5" a="1"/>
  <c r="K716" i="5" s="1"/>
  <c r="L716" i="5"/>
  <c r="M716" i="5" s="1" a="1"/>
  <c r="M716" i="5" s="1"/>
  <c r="U716" i="5"/>
  <c r="K717" i="5" a="1"/>
  <c r="K717" i="5" s="1"/>
  <c r="L717" i="5"/>
  <c r="M717" i="5" s="1" a="1"/>
  <c r="M717" i="5" s="1"/>
  <c r="U717" i="5"/>
  <c r="K718" i="5" a="1"/>
  <c r="K718" i="5" s="1"/>
  <c r="L718" i="5"/>
  <c r="M718" i="5" s="1" a="1"/>
  <c r="M718" i="5" s="1"/>
  <c r="U718" i="5"/>
  <c r="K719" i="5" a="1"/>
  <c r="K719" i="5" s="1"/>
  <c r="L719" i="5"/>
  <c r="M719" i="5" s="1" a="1"/>
  <c r="M719" i="5" s="1"/>
  <c r="U719" i="5"/>
  <c r="K720" i="5" a="1"/>
  <c r="K720" i="5" s="1"/>
  <c r="L720" i="5"/>
  <c r="M720" i="5" s="1" a="1"/>
  <c r="M720" i="5" s="1"/>
  <c r="U720" i="5"/>
  <c r="K721" i="5" a="1"/>
  <c r="K721" i="5" s="1"/>
  <c r="L721" i="5"/>
  <c r="M721" i="5" s="1" a="1"/>
  <c r="M721" i="5" s="1"/>
  <c r="U721" i="5"/>
  <c r="K722" i="5" a="1"/>
  <c r="K722" i="5" s="1"/>
  <c r="L722" i="5"/>
  <c r="M722" i="5" s="1" a="1"/>
  <c r="M722" i="5" s="1"/>
  <c r="U722" i="5"/>
  <c r="K723" i="5" a="1"/>
  <c r="K723" i="5" s="1"/>
  <c r="L723" i="5"/>
  <c r="M723" i="5" s="1" a="1"/>
  <c r="M723" i="5" s="1"/>
  <c r="U723" i="5"/>
  <c r="K724" i="5" a="1"/>
  <c r="K724" i="5" s="1"/>
  <c r="L724" i="5"/>
  <c r="M724" i="5" s="1" a="1"/>
  <c r="M724" i="5" s="1"/>
  <c r="U724" i="5"/>
  <c r="K725" i="5" a="1"/>
  <c r="K725" i="5" s="1"/>
  <c r="L725" i="5"/>
  <c r="M725" i="5" s="1" a="1"/>
  <c r="M725" i="5" s="1"/>
  <c r="U725" i="5"/>
  <c r="K726" i="5" a="1"/>
  <c r="K726" i="5" s="1"/>
  <c r="L726" i="5"/>
  <c r="M726" i="5" s="1" a="1"/>
  <c r="M726" i="5" s="1"/>
  <c r="U726" i="5"/>
  <c r="K727" i="5" a="1"/>
  <c r="K727" i="5" s="1"/>
  <c r="L727" i="5"/>
  <c r="M727" i="5" s="1" a="1"/>
  <c r="M727" i="5" s="1"/>
  <c r="U727" i="5"/>
  <c r="K728" i="5" a="1"/>
  <c r="K728" i="5" s="1"/>
  <c r="L728" i="5"/>
  <c r="M728" i="5" s="1" a="1"/>
  <c r="M728" i="5" s="1"/>
  <c r="U728" i="5"/>
  <c r="K729" i="5" a="1"/>
  <c r="K729" i="5" s="1"/>
  <c r="L729" i="5"/>
  <c r="M729" i="5" s="1" a="1"/>
  <c r="M729" i="5" s="1"/>
  <c r="U729" i="5"/>
  <c r="K730" i="5" a="1"/>
  <c r="K730" i="5" s="1"/>
  <c r="L730" i="5"/>
  <c r="M730" i="5" s="1" a="1"/>
  <c r="M730" i="5" s="1"/>
  <c r="U730" i="5"/>
  <c r="K731" i="5" a="1"/>
  <c r="K731" i="5" s="1"/>
  <c r="L731" i="5"/>
  <c r="M731" i="5" s="1" a="1"/>
  <c r="M731" i="5" s="1"/>
  <c r="U731" i="5"/>
  <c r="K732" i="5" a="1"/>
  <c r="K732" i="5" s="1"/>
  <c r="L732" i="5"/>
  <c r="M732" i="5" s="1" a="1"/>
  <c r="M732" i="5" s="1"/>
  <c r="U732" i="5"/>
  <c r="K733" i="5" a="1"/>
  <c r="K733" i="5" s="1"/>
  <c r="L733" i="5"/>
  <c r="M733" i="5" s="1" a="1"/>
  <c r="M733" i="5" s="1"/>
  <c r="U733" i="5"/>
  <c r="K734" i="5" a="1"/>
  <c r="K734" i="5" s="1"/>
  <c r="L734" i="5"/>
  <c r="M734" i="5" s="1" a="1"/>
  <c r="M734" i="5" s="1"/>
  <c r="U734" i="5"/>
  <c r="K735" i="5" a="1"/>
  <c r="K735" i="5" s="1"/>
  <c r="L735" i="5"/>
  <c r="M735" i="5" s="1" a="1"/>
  <c r="M735" i="5" s="1"/>
  <c r="U735" i="5"/>
  <c r="K736" i="5" a="1"/>
  <c r="K736" i="5" s="1"/>
  <c r="L736" i="5"/>
  <c r="M736" i="5" s="1" a="1"/>
  <c r="M736" i="5" s="1"/>
  <c r="U736" i="5"/>
  <c r="K737" i="5" a="1"/>
  <c r="K737" i="5" s="1"/>
  <c r="L737" i="5"/>
  <c r="M737" i="5" s="1" a="1"/>
  <c r="M737" i="5" s="1"/>
  <c r="U737" i="5"/>
  <c r="K738" i="5" a="1"/>
  <c r="K738" i="5" s="1"/>
  <c r="L738" i="5"/>
  <c r="M738" i="5" s="1" a="1"/>
  <c r="M738" i="5" s="1"/>
  <c r="U738" i="5"/>
  <c r="K739" i="5" a="1"/>
  <c r="K739" i="5" s="1"/>
  <c r="L739" i="5"/>
  <c r="M739" i="5" s="1" a="1"/>
  <c r="M739" i="5" s="1"/>
  <c r="U739" i="5"/>
  <c r="K740" i="5" a="1"/>
  <c r="K740" i="5" s="1"/>
  <c r="L740" i="5"/>
  <c r="M740" i="5" s="1" a="1"/>
  <c r="M740" i="5" s="1"/>
  <c r="U740" i="5"/>
  <c r="K741" i="5" a="1"/>
  <c r="K741" i="5" s="1"/>
  <c r="L741" i="5"/>
  <c r="M741" i="5" s="1" a="1"/>
  <c r="M741" i="5" s="1"/>
  <c r="U741" i="5"/>
  <c r="K742" i="5" a="1"/>
  <c r="K742" i="5" s="1"/>
  <c r="L742" i="5"/>
  <c r="M742" i="5" s="1" a="1"/>
  <c r="M742" i="5" s="1"/>
  <c r="U742" i="5"/>
  <c r="K743" i="5" a="1"/>
  <c r="K743" i="5" s="1"/>
  <c r="L743" i="5"/>
  <c r="M743" i="5" s="1" a="1"/>
  <c r="M743" i="5" s="1"/>
  <c r="U743" i="5"/>
  <c r="K744" i="5" a="1"/>
  <c r="K744" i="5" s="1"/>
  <c r="L744" i="5"/>
  <c r="M744" i="5" s="1" a="1"/>
  <c r="M744" i="5" s="1"/>
  <c r="U744" i="5"/>
  <c r="K745" i="5" a="1"/>
  <c r="K745" i="5" s="1"/>
  <c r="L745" i="5"/>
  <c r="M745" i="5" s="1" a="1"/>
  <c r="M745" i="5" s="1"/>
  <c r="U745" i="5"/>
  <c r="K746" i="5" a="1"/>
  <c r="K746" i="5" s="1"/>
  <c r="L746" i="5"/>
  <c r="M746" i="5" s="1" a="1"/>
  <c r="M746" i="5" s="1"/>
  <c r="U746" i="5"/>
  <c r="K747" i="5" a="1"/>
  <c r="K747" i="5" s="1"/>
  <c r="L747" i="5"/>
  <c r="M747" i="5" s="1" a="1"/>
  <c r="M747" i="5" s="1"/>
  <c r="U747" i="5"/>
  <c r="K748" i="5" a="1"/>
  <c r="K748" i="5" s="1"/>
  <c r="L748" i="5"/>
  <c r="M748" i="5" s="1" a="1"/>
  <c r="M748" i="5" s="1"/>
  <c r="U748" i="5"/>
  <c r="K749" i="5" a="1"/>
  <c r="K749" i="5" s="1"/>
  <c r="L749" i="5"/>
  <c r="M749" i="5" s="1" a="1"/>
  <c r="M749" i="5" s="1"/>
  <c r="U749" i="5"/>
  <c r="K750" i="5" a="1"/>
  <c r="K750" i="5" s="1"/>
  <c r="L750" i="5"/>
  <c r="M750" i="5" s="1" a="1"/>
  <c r="M750" i="5" s="1"/>
  <c r="U750" i="5"/>
  <c r="K751" i="5" a="1"/>
  <c r="K751" i="5" s="1"/>
  <c r="L751" i="5"/>
  <c r="M751" i="5" s="1" a="1"/>
  <c r="M751" i="5" s="1"/>
  <c r="U751" i="5"/>
  <c r="K752" i="5" a="1"/>
  <c r="K752" i="5" s="1"/>
  <c r="L752" i="5"/>
  <c r="M752" i="5" s="1" a="1"/>
  <c r="M752" i="5" s="1"/>
  <c r="U752" i="5"/>
  <c r="K753" i="5" a="1"/>
  <c r="K753" i="5" s="1"/>
  <c r="L753" i="5"/>
  <c r="M753" i="5" s="1" a="1"/>
  <c r="M753" i="5" s="1"/>
  <c r="U753" i="5"/>
  <c r="K754" i="5" a="1"/>
  <c r="K754" i="5" s="1"/>
  <c r="L754" i="5"/>
  <c r="M754" i="5" s="1" a="1"/>
  <c r="M754" i="5" s="1"/>
  <c r="U754" i="5"/>
  <c r="K755" i="5" a="1"/>
  <c r="K755" i="5" s="1"/>
  <c r="L755" i="5"/>
  <c r="M755" i="5" s="1" a="1"/>
  <c r="M755" i="5" s="1"/>
  <c r="U755" i="5"/>
  <c r="K756" i="5" a="1"/>
  <c r="K756" i="5" s="1"/>
  <c r="L756" i="5"/>
  <c r="M756" i="5" s="1" a="1"/>
  <c r="M756" i="5" s="1"/>
  <c r="U756" i="5"/>
  <c r="K757" i="5" a="1"/>
  <c r="K757" i="5" s="1"/>
  <c r="L757" i="5"/>
  <c r="M757" i="5" s="1" a="1"/>
  <c r="M757" i="5" s="1"/>
  <c r="K758" i="5" a="1"/>
  <c r="K758" i="5" s="1"/>
  <c r="L758" i="5"/>
  <c r="M758" i="5" s="1" a="1"/>
  <c r="M758" i="5" s="1"/>
  <c r="U758" i="5"/>
  <c r="K759" i="5" a="1"/>
  <c r="K759" i="5" s="1"/>
  <c r="L759" i="5"/>
  <c r="M759" i="5" s="1" a="1"/>
  <c r="M759" i="5" s="1"/>
  <c r="U759" i="5"/>
  <c r="K760" i="5" a="1"/>
  <c r="K760" i="5" s="1"/>
  <c r="L760" i="5"/>
  <c r="M760" i="5" s="1" a="1"/>
  <c r="M760" i="5" s="1"/>
  <c r="U760" i="5"/>
  <c r="K761" i="5" a="1"/>
  <c r="K761" i="5" s="1"/>
  <c r="L761" i="5"/>
  <c r="M761" i="5" s="1" a="1"/>
  <c r="M761" i="5" s="1"/>
  <c r="U761" i="5"/>
  <c r="K762" i="5" a="1"/>
  <c r="K762" i="5" s="1"/>
  <c r="L762" i="5"/>
  <c r="M762" i="5" s="1" a="1"/>
  <c r="M762" i="5" s="1"/>
  <c r="U762" i="5"/>
  <c r="U28" i="3"/>
  <c r="T28" i="3"/>
  <c r="U27" i="3"/>
  <c r="U29" i="3"/>
  <c r="U30" i="3"/>
  <c r="U31" i="3"/>
  <c r="U32" i="3"/>
  <c r="U33" i="3"/>
  <c r="U34" i="3"/>
  <c r="U35" i="3"/>
  <c r="U36" i="3"/>
  <c r="U37" i="3"/>
  <c r="U56" i="3"/>
  <c r="U57" i="3"/>
  <c r="T27" i="3"/>
  <c r="T29" i="3"/>
  <c r="T30" i="3"/>
  <c r="T31" i="3"/>
  <c r="T32" i="3"/>
  <c r="T33" i="3"/>
  <c r="T34" i="3"/>
  <c r="T35" i="3"/>
  <c r="T36" i="3"/>
  <c r="T37" i="3"/>
  <c r="T56" i="3"/>
  <c r="T57" i="3"/>
  <c r="U503" i="5"/>
  <c r="U597" i="5"/>
  <c r="U610" i="5"/>
  <c r="U620" i="5"/>
  <c r="U611" i="5"/>
  <c r="U287" i="5"/>
  <c r="U278" i="5"/>
  <c r="U235" i="5"/>
  <c r="U529" i="5"/>
  <c r="U517" i="5"/>
  <c r="U516" i="5"/>
  <c r="U60" i="5"/>
  <c r="U43" i="5"/>
  <c r="U166" i="5"/>
  <c r="U89" i="5"/>
  <c r="U72" i="5"/>
  <c r="U31" i="5"/>
  <c r="U16" i="5"/>
  <c r="U105" i="5"/>
  <c r="U128" i="5"/>
  <c r="U579" i="5"/>
  <c r="U366" i="5"/>
  <c r="U376" i="5"/>
  <c r="U353" i="5"/>
  <c r="K496" i="5" a="1"/>
  <c r="K496" i="5" s="1"/>
  <c r="L496" i="5"/>
  <c r="M496" i="5" s="1" a="1"/>
  <c r="M496" i="5" s="1"/>
  <c r="U496" i="5"/>
  <c r="K497" i="5" a="1"/>
  <c r="K497" i="5" s="1"/>
  <c r="L497" i="5"/>
  <c r="M497" i="5" s="1" a="1"/>
  <c r="M497" i="5" s="1"/>
  <c r="U497" i="5"/>
  <c r="K498" i="5" a="1"/>
  <c r="K498" i="5" s="1"/>
  <c r="L498" i="5"/>
  <c r="M498" i="5" s="1" a="1"/>
  <c r="M498" i="5" s="1"/>
  <c r="U498" i="5"/>
  <c r="K499" i="5" a="1"/>
  <c r="K499" i="5" s="1"/>
  <c r="L499" i="5"/>
  <c r="M499" i="5" s="1" a="1"/>
  <c r="M499" i="5" s="1"/>
  <c r="U499" i="5"/>
  <c r="K500" i="5" a="1"/>
  <c r="K500" i="5" s="1"/>
  <c r="L500" i="5"/>
  <c r="M500" i="5" s="1" a="1"/>
  <c r="M500" i="5" s="1"/>
  <c r="U500" i="5"/>
  <c r="K501" i="5" a="1"/>
  <c r="K501" i="5" s="1"/>
  <c r="L501" i="5"/>
  <c r="M501" i="5" s="1" a="1"/>
  <c r="M501" i="5" s="1"/>
  <c r="U501" i="5"/>
  <c r="K502" i="5" a="1"/>
  <c r="K502" i="5" s="1"/>
  <c r="L502" i="5"/>
  <c r="M502" i="5" s="1" a="1"/>
  <c r="M502" i="5" s="1"/>
  <c r="U502" i="5"/>
  <c r="K503" i="5" a="1"/>
  <c r="K503" i="5" s="1"/>
  <c r="L503" i="5"/>
  <c r="M503" i="5" s="1" a="1"/>
  <c r="M503" i="5" s="1"/>
  <c r="K504" i="5" a="1"/>
  <c r="K504" i="5" s="1"/>
  <c r="L504" i="5"/>
  <c r="M504" i="5" s="1" a="1"/>
  <c r="M504" i="5" s="1"/>
  <c r="U504" i="5"/>
  <c r="K505" i="5" a="1"/>
  <c r="K505" i="5" s="1"/>
  <c r="L505" i="5"/>
  <c r="M505" i="5" s="1" a="1"/>
  <c r="M505" i="5" s="1"/>
  <c r="U505" i="5"/>
  <c r="K506" i="5" a="1"/>
  <c r="K506" i="5" s="1"/>
  <c r="L506" i="5"/>
  <c r="M506" i="5" s="1" a="1"/>
  <c r="M506" i="5" s="1"/>
  <c r="U506" i="5"/>
  <c r="K507" i="5" a="1"/>
  <c r="K507" i="5" s="1"/>
  <c r="L507" i="5"/>
  <c r="M507" i="5" s="1" a="1"/>
  <c r="M507" i="5" s="1"/>
  <c r="U507" i="5"/>
  <c r="K508" i="5" a="1"/>
  <c r="K508" i="5" s="1"/>
  <c r="L508" i="5"/>
  <c r="M508" i="5" s="1" a="1"/>
  <c r="M508" i="5" s="1"/>
  <c r="U508" i="5"/>
  <c r="K509" i="5" a="1"/>
  <c r="K509" i="5" s="1"/>
  <c r="L509" i="5"/>
  <c r="M509" i="5" s="1" a="1"/>
  <c r="M509" i="5" s="1"/>
  <c r="U509" i="5"/>
  <c r="K510" i="5" a="1"/>
  <c r="K510" i="5" s="1"/>
  <c r="L510" i="5"/>
  <c r="M510" i="5" s="1" a="1"/>
  <c r="M510" i="5" s="1"/>
  <c r="U510" i="5"/>
  <c r="K511" i="5" a="1"/>
  <c r="K511" i="5" s="1"/>
  <c r="L511" i="5"/>
  <c r="M511" i="5" s="1" a="1"/>
  <c r="M511" i="5" s="1"/>
  <c r="U511" i="5"/>
  <c r="K512" i="5" a="1"/>
  <c r="K512" i="5" s="1"/>
  <c r="L512" i="5"/>
  <c r="M512" i="5" s="1" a="1"/>
  <c r="M512" i="5" s="1"/>
  <c r="U512" i="5"/>
  <c r="K513" i="5" a="1"/>
  <c r="K513" i="5" s="1"/>
  <c r="L513" i="5"/>
  <c r="M513" i="5" s="1" a="1"/>
  <c r="M513" i="5" s="1"/>
  <c r="U513" i="5"/>
  <c r="K514" i="5" a="1"/>
  <c r="K514" i="5" s="1"/>
  <c r="L514" i="5"/>
  <c r="M514" i="5" s="1" a="1"/>
  <c r="M514" i="5" s="1"/>
  <c r="U514" i="5"/>
  <c r="K515" i="5" a="1"/>
  <c r="K515" i="5" s="1"/>
  <c r="L515" i="5"/>
  <c r="M515" i="5" s="1" a="1"/>
  <c r="M515" i="5" s="1"/>
  <c r="U515" i="5"/>
  <c r="K516" i="5" a="1"/>
  <c r="K516" i="5" s="1"/>
  <c r="L516" i="5"/>
  <c r="M516" i="5" s="1" a="1"/>
  <c r="M516" i="5" s="1"/>
  <c r="K517" i="5" a="1"/>
  <c r="K517" i="5" s="1"/>
  <c r="L517" i="5"/>
  <c r="M517" i="5" s="1" a="1"/>
  <c r="M517" i="5" s="1"/>
  <c r="K518" i="5" a="1"/>
  <c r="K518" i="5" s="1"/>
  <c r="L518" i="5"/>
  <c r="M518" i="5" s="1" a="1"/>
  <c r="M518" i="5" s="1"/>
  <c r="U518" i="5"/>
  <c r="K519" i="5" a="1"/>
  <c r="K519" i="5" s="1"/>
  <c r="L519" i="5"/>
  <c r="M519" i="5" s="1" a="1"/>
  <c r="M519" i="5" s="1"/>
  <c r="U519" i="5"/>
  <c r="K520" i="5" a="1"/>
  <c r="K520" i="5" s="1"/>
  <c r="L520" i="5"/>
  <c r="M520" i="5" s="1" a="1"/>
  <c r="M520" i="5" s="1"/>
  <c r="U520" i="5"/>
  <c r="K521" i="5" a="1"/>
  <c r="K521" i="5" s="1"/>
  <c r="L521" i="5"/>
  <c r="M521" i="5" s="1" a="1"/>
  <c r="M521" i="5" s="1"/>
  <c r="U521" i="5"/>
  <c r="K522" i="5" a="1"/>
  <c r="K522" i="5" s="1"/>
  <c r="L522" i="5"/>
  <c r="M522" i="5" s="1" a="1"/>
  <c r="M522" i="5" s="1"/>
  <c r="U522" i="5"/>
  <c r="K523" i="5" a="1"/>
  <c r="K523" i="5" s="1"/>
  <c r="L523" i="5"/>
  <c r="M523" i="5" s="1" a="1"/>
  <c r="M523" i="5" s="1"/>
  <c r="U523" i="5"/>
  <c r="K524" i="5" a="1"/>
  <c r="K524" i="5" s="1"/>
  <c r="L524" i="5"/>
  <c r="M524" i="5" s="1" a="1"/>
  <c r="M524" i="5" s="1"/>
  <c r="U524" i="5"/>
  <c r="K525" i="5" a="1"/>
  <c r="K525" i="5" s="1"/>
  <c r="L525" i="5"/>
  <c r="M525" i="5" s="1" a="1"/>
  <c r="M525" i="5" s="1"/>
  <c r="U525" i="5"/>
  <c r="K526" i="5" a="1"/>
  <c r="K526" i="5" s="1"/>
  <c r="L526" i="5"/>
  <c r="M526" i="5" s="1" a="1"/>
  <c r="M526" i="5" s="1"/>
  <c r="U526" i="5"/>
  <c r="K527" i="5" a="1"/>
  <c r="K527" i="5" s="1"/>
  <c r="L527" i="5"/>
  <c r="M527" i="5" s="1" a="1"/>
  <c r="M527" i="5" s="1"/>
  <c r="U527" i="5"/>
  <c r="K528" i="5" a="1"/>
  <c r="K528" i="5" s="1"/>
  <c r="L528" i="5"/>
  <c r="M528" i="5" s="1" a="1"/>
  <c r="M528" i="5" s="1"/>
  <c r="U528" i="5"/>
  <c r="K529" i="5" a="1"/>
  <c r="K529" i="5" s="1"/>
  <c r="L529" i="5"/>
  <c r="M529" i="5" s="1" a="1"/>
  <c r="M529" i="5" s="1"/>
  <c r="K530" i="5" a="1"/>
  <c r="K530" i="5" s="1"/>
  <c r="L530" i="5"/>
  <c r="M530" i="5" s="1" a="1"/>
  <c r="M530" i="5" s="1"/>
  <c r="U530" i="5"/>
  <c r="K531" i="5" a="1"/>
  <c r="K531" i="5" s="1"/>
  <c r="L531" i="5"/>
  <c r="M531" i="5" s="1" a="1"/>
  <c r="M531" i="5" s="1"/>
  <c r="U531" i="5"/>
  <c r="K532" i="5" a="1"/>
  <c r="K532" i="5" s="1"/>
  <c r="L532" i="5"/>
  <c r="M532" i="5" s="1" a="1"/>
  <c r="M532" i="5" s="1"/>
  <c r="U532" i="5"/>
  <c r="K533" i="5" a="1"/>
  <c r="K533" i="5" s="1"/>
  <c r="L533" i="5"/>
  <c r="M533" i="5" s="1" a="1"/>
  <c r="M533" i="5" s="1"/>
  <c r="U533" i="5"/>
  <c r="K534" i="5" a="1"/>
  <c r="K534" i="5" s="1"/>
  <c r="L534" i="5"/>
  <c r="M534" i="5" s="1" a="1"/>
  <c r="M534" i="5" s="1"/>
  <c r="U534" i="5"/>
  <c r="K535" i="5" a="1"/>
  <c r="K535" i="5" s="1"/>
  <c r="L535" i="5"/>
  <c r="M535" i="5" s="1" a="1"/>
  <c r="M535" i="5" s="1"/>
  <c r="U535" i="5"/>
  <c r="K536" i="5" a="1"/>
  <c r="K536" i="5" s="1"/>
  <c r="L536" i="5"/>
  <c r="M536" i="5" s="1" a="1"/>
  <c r="M536" i="5" s="1"/>
  <c r="U536" i="5"/>
  <c r="K537" i="5" a="1"/>
  <c r="K537" i="5" s="1"/>
  <c r="L537" i="5"/>
  <c r="M537" i="5" s="1" a="1"/>
  <c r="M537" i="5" s="1"/>
  <c r="U537" i="5"/>
  <c r="K538" i="5" a="1"/>
  <c r="K538" i="5" s="1"/>
  <c r="L538" i="5"/>
  <c r="M538" i="5" s="1" a="1"/>
  <c r="M538" i="5" s="1"/>
  <c r="U538" i="5"/>
  <c r="K539" i="5" a="1"/>
  <c r="K539" i="5" s="1"/>
  <c r="L539" i="5"/>
  <c r="M539" i="5" s="1" a="1"/>
  <c r="M539" i="5" s="1"/>
  <c r="U539" i="5"/>
  <c r="K540" i="5" a="1"/>
  <c r="K540" i="5" s="1"/>
  <c r="L540" i="5"/>
  <c r="M540" i="5" s="1" a="1"/>
  <c r="M540" i="5" s="1"/>
  <c r="U540" i="5"/>
  <c r="K541" i="5" a="1"/>
  <c r="K541" i="5" s="1"/>
  <c r="L541" i="5"/>
  <c r="M541" i="5" s="1" a="1"/>
  <c r="M541" i="5" s="1"/>
  <c r="U541" i="5"/>
  <c r="K542" i="5" a="1"/>
  <c r="K542" i="5" s="1"/>
  <c r="L542" i="5"/>
  <c r="M542" i="5" s="1" a="1"/>
  <c r="M542" i="5" s="1"/>
  <c r="U542" i="5"/>
  <c r="K543" i="5" a="1"/>
  <c r="K543" i="5" s="1"/>
  <c r="L543" i="5"/>
  <c r="M543" i="5" s="1" a="1"/>
  <c r="M543" i="5" s="1"/>
  <c r="U543" i="5"/>
  <c r="K544" i="5" a="1"/>
  <c r="K544" i="5" s="1"/>
  <c r="L544" i="5"/>
  <c r="M544" i="5" s="1" a="1"/>
  <c r="M544" i="5" s="1"/>
  <c r="U544" i="5"/>
  <c r="K545" i="5" a="1"/>
  <c r="K545" i="5" s="1"/>
  <c r="L545" i="5"/>
  <c r="M545" i="5" s="1" a="1"/>
  <c r="M545" i="5" s="1"/>
  <c r="U545" i="5"/>
  <c r="K546" i="5" a="1"/>
  <c r="K546" i="5" s="1"/>
  <c r="L546" i="5"/>
  <c r="M546" i="5" s="1" a="1"/>
  <c r="M546" i="5" s="1"/>
  <c r="U546" i="5"/>
  <c r="K547" i="5" a="1"/>
  <c r="K547" i="5" s="1"/>
  <c r="L547" i="5"/>
  <c r="M547" i="5" s="1" a="1"/>
  <c r="M547" i="5" s="1"/>
  <c r="U547" i="5"/>
  <c r="K548" i="5" a="1"/>
  <c r="K548" i="5" s="1"/>
  <c r="L548" i="5"/>
  <c r="M548" i="5" s="1" a="1"/>
  <c r="M548" i="5" s="1"/>
  <c r="U548" i="5"/>
  <c r="K549" i="5" a="1"/>
  <c r="K549" i="5" s="1"/>
  <c r="L549" i="5"/>
  <c r="M549" i="5" s="1" a="1"/>
  <c r="M549" i="5" s="1"/>
  <c r="U549" i="5"/>
  <c r="L550" i="5"/>
  <c r="M550" i="5" s="1" a="1"/>
  <c r="M550" i="5" s="1"/>
  <c r="U550" i="5"/>
  <c r="K551" i="5" a="1"/>
  <c r="K551" i="5" s="1"/>
  <c r="L551" i="5"/>
  <c r="M551" i="5" s="1" a="1"/>
  <c r="M551" i="5" s="1"/>
  <c r="U551" i="5"/>
  <c r="K552" i="5" a="1"/>
  <c r="K552" i="5" s="1"/>
  <c r="L552" i="5"/>
  <c r="M552" i="5" s="1" a="1"/>
  <c r="M552" i="5" s="1"/>
  <c r="U552" i="5"/>
  <c r="K553" i="5" a="1"/>
  <c r="K553" i="5" s="1"/>
  <c r="L553" i="5"/>
  <c r="M553" i="5" s="1" a="1"/>
  <c r="M553" i="5" s="1"/>
  <c r="U553" i="5"/>
  <c r="K554" i="5" a="1"/>
  <c r="K554" i="5" s="1"/>
  <c r="L554" i="5"/>
  <c r="M554" i="5" s="1" a="1"/>
  <c r="M554" i="5" s="1"/>
  <c r="U554" i="5"/>
  <c r="K555" i="5" a="1"/>
  <c r="K555" i="5" s="1"/>
  <c r="L555" i="5"/>
  <c r="M555" i="5" s="1" a="1"/>
  <c r="M555" i="5" s="1"/>
  <c r="U555" i="5"/>
  <c r="K556" i="5" a="1"/>
  <c r="K556" i="5" s="1"/>
  <c r="L556" i="5"/>
  <c r="M556" i="5" s="1" a="1"/>
  <c r="M556" i="5" s="1"/>
  <c r="U556" i="5"/>
  <c r="K557" i="5" a="1"/>
  <c r="K557" i="5" s="1"/>
  <c r="L557" i="5"/>
  <c r="M557" i="5" s="1" a="1"/>
  <c r="M557" i="5" s="1"/>
  <c r="U557" i="5"/>
  <c r="K558" i="5" a="1"/>
  <c r="K558" i="5" s="1"/>
  <c r="L558" i="5"/>
  <c r="M558" i="5" s="1" a="1"/>
  <c r="M558" i="5" s="1"/>
  <c r="K559" i="5" a="1"/>
  <c r="K559" i="5" s="1"/>
  <c r="L559" i="5"/>
  <c r="M559" i="5" s="1" a="1"/>
  <c r="M559" i="5" s="1"/>
  <c r="U559" i="5"/>
  <c r="K560" i="5" a="1"/>
  <c r="K560" i="5" s="1"/>
  <c r="L560" i="5"/>
  <c r="M560" i="5" s="1" a="1"/>
  <c r="M560" i="5" s="1"/>
  <c r="U560" i="5"/>
  <c r="K561" i="5" a="1"/>
  <c r="K561" i="5" s="1"/>
  <c r="L561" i="5"/>
  <c r="M561" i="5" s="1" a="1"/>
  <c r="M561" i="5" s="1"/>
  <c r="U561" i="5"/>
  <c r="K562" i="5" a="1"/>
  <c r="K562" i="5" s="1"/>
  <c r="L562" i="5"/>
  <c r="M562" i="5" s="1" a="1"/>
  <c r="M562" i="5" s="1"/>
  <c r="U562" i="5"/>
  <c r="K563" i="5" a="1"/>
  <c r="K563" i="5" s="1"/>
  <c r="L563" i="5"/>
  <c r="M563" i="5" s="1" a="1"/>
  <c r="M563" i="5" s="1"/>
  <c r="U563" i="5"/>
  <c r="K564" i="5" a="1"/>
  <c r="K564" i="5" s="1"/>
  <c r="L564" i="5"/>
  <c r="M564" i="5" s="1" a="1"/>
  <c r="M564" i="5" s="1"/>
  <c r="U564" i="5"/>
  <c r="K565" i="5" a="1"/>
  <c r="K565" i="5" s="1"/>
  <c r="L565" i="5"/>
  <c r="M565" i="5" s="1" a="1"/>
  <c r="M565" i="5" s="1"/>
  <c r="U565" i="5"/>
  <c r="K566" i="5" a="1"/>
  <c r="K566" i="5" s="1"/>
  <c r="L566" i="5"/>
  <c r="M566" i="5" s="1" a="1"/>
  <c r="M566" i="5" s="1"/>
  <c r="U566" i="5"/>
  <c r="K567" i="5" a="1"/>
  <c r="K567" i="5" s="1"/>
  <c r="L567" i="5"/>
  <c r="M567" i="5" s="1" a="1"/>
  <c r="M567" i="5" s="1"/>
  <c r="U567" i="5"/>
  <c r="K568" i="5" a="1"/>
  <c r="K568" i="5" s="1"/>
  <c r="L568" i="5"/>
  <c r="M568" i="5" s="1" a="1"/>
  <c r="M568" i="5" s="1"/>
  <c r="U568" i="5"/>
  <c r="K569" i="5" a="1"/>
  <c r="K569" i="5" s="1"/>
  <c r="L569" i="5"/>
  <c r="M569" i="5" s="1" a="1"/>
  <c r="M569" i="5" s="1"/>
  <c r="U569" i="5"/>
  <c r="K570" i="5" a="1"/>
  <c r="K570" i="5" s="1"/>
  <c r="L570" i="5"/>
  <c r="M570" i="5" s="1" a="1"/>
  <c r="M570" i="5" s="1"/>
  <c r="U570" i="5"/>
  <c r="K571" i="5" a="1"/>
  <c r="K571" i="5" s="1"/>
  <c r="L571" i="5"/>
  <c r="M571" i="5" s="1" a="1"/>
  <c r="M571" i="5" s="1"/>
  <c r="U571" i="5"/>
  <c r="K572" i="5" a="1"/>
  <c r="K572" i="5" s="1"/>
  <c r="L572" i="5"/>
  <c r="M572" i="5" s="1" a="1"/>
  <c r="M572" i="5" s="1"/>
  <c r="U572" i="5"/>
  <c r="K573" i="5" a="1"/>
  <c r="K573" i="5" s="1"/>
  <c r="L573" i="5"/>
  <c r="M573" i="5" s="1" a="1"/>
  <c r="M573" i="5" s="1"/>
  <c r="U573" i="5"/>
  <c r="K574" i="5" a="1"/>
  <c r="K574" i="5" s="1"/>
  <c r="L574" i="5"/>
  <c r="M574" i="5" s="1" a="1"/>
  <c r="M574" i="5" s="1"/>
  <c r="U574" i="5"/>
  <c r="K575" i="5" a="1"/>
  <c r="K575" i="5" s="1"/>
  <c r="L575" i="5"/>
  <c r="M575" i="5" s="1" a="1"/>
  <c r="M575" i="5" s="1"/>
  <c r="U575" i="5"/>
  <c r="K576" i="5" a="1"/>
  <c r="K576" i="5" s="1"/>
  <c r="L576" i="5"/>
  <c r="M576" i="5" s="1" a="1"/>
  <c r="M576" i="5" s="1"/>
  <c r="U576" i="5"/>
  <c r="K577" i="5" a="1"/>
  <c r="K577" i="5" s="1"/>
  <c r="L577" i="5"/>
  <c r="M577" i="5" s="1" a="1"/>
  <c r="M577" i="5" s="1"/>
  <c r="U577" i="5"/>
  <c r="K578" i="5" a="1"/>
  <c r="K578" i="5" s="1"/>
  <c r="L578" i="5"/>
  <c r="M578" i="5" s="1" a="1"/>
  <c r="M578" i="5" s="1"/>
  <c r="U578" i="5"/>
  <c r="K579" i="5" a="1"/>
  <c r="K579" i="5" s="1"/>
  <c r="L579" i="5"/>
  <c r="M579" i="5" s="1" a="1"/>
  <c r="M579" i="5" s="1"/>
  <c r="K580" i="5" a="1"/>
  <c r="K580" i="5" s="1"/>
  <c r="L580" i="5"/>
  <c r="M580" i="5" s="1" a="1"/>
  <c r="M580" i="5" s="1"/>
  <c r="U580" i="5"/>
  <c r="K581" i="5" a="1"/>
  <c r="K581" i="5" s="1"/>
  <c r="L581" i="5"/>
  <c r="M581" i="5" s="1" a="1"/>
  <c r="M581" i="5" s="1"/>
  <c r="U581" i="5"/>
  <c r="K582" i="5" a="1"/>
  <c r="K582" i="5" s="1"/>
  <c r="L582" i="5"/>
  <c r="M582" i="5" s="1" a="1"/>
  <c r="M582" i="5" s="1"/>
  <c r="U582" i="5"/>
  <c r="K583" i="5" a="1"/>
  <c r="K583" i="5" s="1"/>
  <c r="L583" i="5"/>
  <c r="M583" i="5" s="1" a="1"/>
  <c r="M583" i="5" s="1"/>
  <c r="U583" i="5"/>
  <c r="K584" i="5" a="1"/>
  <c r="K584" i="5" s="1"/>
  <c r="L584" i="5"/>
  <c r="M584" i="5" s="1" a="1"/>
  <c r="M584" i="5" s="1"/>
  <c r="U584" i="5"/>
  <c r="K585" i="5" a="1"/>
  <c r="K585" i="5" s="1"/>
  <c r="L585" i="5"/>
  <c r="M585" i="5" s="1" a="1"/>
  <c r="M585" i="5" s="1"/>
  <c r="U585" i="5"/>
  <c r="K586" i="5" a="1"/>
  <c r="K586" i="5" s="1"/>
  <c r="L586" i="5"/>
  <c r="M586" i="5" s="1" a="1"/>
  <c r="M586" i="5" s="1"/>
  <c r="U586" i="5"/>
  <c r="K587" i="5" a="1"/>
  <c r="K587" i="5" s="1"/>
  <c r="L587" i="5"/>
  <c r="M587" i="5" s="1" a="1"/>
  <c r="M587" i="5" s="1"/>
  <c r="U587" i="5"/>
  <c r="K588" i="5" a="1"/>
  <c r="K588" i="5" s="1"/>
  <c r="L588" i="5"/>
  <c r="M588" i="5" s="1" a="1"/>
  <c r="M588" i="5" s="1"/>
  <c r="U588" i="5"/>
  <c r="K589" i="5" a="1"/>
  <c r="K589" i="5" s="1"/>
  <c r="L589" i="5"/>
  <c r="M589" i="5" s="1" a="1"/>
  <c r="M589" i="5" s="1"/>
  <c r="U589" i="5"/>
  <c r="K590" i="5" a="1"/>
  <c r="K590" i="5" s="1"/>
  <c r="L590" i="5"/>
  <c r="M590" i="5" s="1" a="1"/>
  <c r="M590" i="5" s="1"/>
  <c r="U590" i="5"/>
  <c r="K591" i="5" a="1"/>
  <c r="K591" i="5" s="1"/>
  <c r="L591" i="5"/>
  <c r="M591" i="5" s="1" a="1"/>
  <c r="M591" i="5" s="1"/>
  <c r="U591" i="5"/>
  <c r="K592" i="5" a="1"/>
  <c r="K592" i="5" s="1"/>
  <c r="L592" i="5"/>
  <c r="M592" i="5" s="1" a="1"/>
  <c r="M592" i="5" s="1"/>
  <c r="U592" i="5"/>
  <c r="K593" i="5" a="1"/>
  <c r="K593" i="5" s="1"/>
  <c r="L593" i="5"/>
  <c r="M593" i="5" s="1" a="1"/>
  <c r="M593" i="5" s="1"/>
  <c r="U593" i="5"/>
  <c r="K594" i="5" a="1"/>
  <c r="K594" i="5" s="1"/>
  <c r="L594" i="5"/>
  <c r="M594" i="5" s="1" a="1"/>
  <c r="M594" i="5" s="1"/>
  <c r="U594" i="5"/>
  <c r="K595" i="5" a="1"/>
  <c r="K595" i="5" s="1"/>
  <c r="L595" i="5"/>
  <c r="M595" i="5" s="1" a="1"/>
  <c r="M595" i="5" s="1"/>
  <c r="U595" i="5"/>
  <c r="K596" i="5" a="1"/>
  <c r="K596" i="5" s="1"/>
  <c r="L596" i="5"/>
  <c r="M596" i="5" s="1" a="1"/>
  <c r="M596" i="5" s="1"/>
  <c r="U596" i="5"/>
  <c r="K597" i="5" a="1"/>
  <c r="K597" i="5" s="1"/>
  <c r="L597" i="5"/>
  <c r="M597" i="5" s="1" a="1"/>
  <c r="M597" i="5" s="1"/>
  <c r="K598" i="5" a="1"/>
  <c r="K598" i="5" s="1"/>
  <c r="L598" i="5"/>
  <c r="M598" i="5" s="1" a="1"/>
  <c r="M598" i="5" s="1"/>
  <c r="U598" i="5"/>
  <c r="K599" i="5" a="1"/>
  <c r="K599" i="5" s="1"/>
  <c r="L599" i="5"/>
  <c r="M599" i="5" s="1" a="1"/>
  <c r="M599" i="5" s="1"/>
  <c r="U599" i="5"/>
  <c r="K600" i="5" a="1"/>
  <c r="K600" i="5" s="1"/>
  <c r="L600" i="5"/>
  <c r="M600" i="5" s="1" a="1"/>
  <c r="M600" i="5" s="1"/>
  <c r="U600" i="5"/>
  <c r="K601" i="5" a="1"/>
  <c r="K601" i="5" s="1"/>
  <c r="L601" i="5"/>
  <c r="M601" i="5" s="1" a="1"/>
  <c r="M601" i="5" s="1"/>
  <c r="U601" i="5"/>
  <c r="K602" i="5" a="1"/>
  <c r="K602" i="5" s="1"/>
  <c r="L602" i="5"/>
  <c r="M602" i="5" s="1" a="1"/>
  <c r="M602" i="5" s="1"/>
  <c r="U602" i="5"/>
  <c r="K603" i="5" a="1"/>
  <c r="K603" i="5" s="1"/>
  <c r="L603" i="5"/>
  <c r="M603" i="5" s="1" a="1"/>
  <c r="M603" i="5" s="1"/>
  <c r="U603" i="5"/>
  <c r="K604" i="5" a="1"/>
  <c r="K604" i="5" s="1"/>
  <c r="L604" i="5"/>
  <c r="M604" i="5" s="1" a="1"/>
  <c r="M604" i="5" s="1"/>
  <c r="U604" i="5"/>
  <c r="K605" i="5" a="1"/>
  <c r="K605" i="5" s="1"/>
  <c r="L605" i="5"/>
  <c r="M605" i="5" s="1" a="1"/>
  <c r="M605" i="5" s="1"/>
  <c r="U605" i="5"/>
  <c r="K606" i="5" a="1"/>
  <c r="K606" i="5" s="1"/>
  <c r="L606" i="5"/>
  <c r="M606" i="5" s="1" a="1"/>
  <c r="M606" i="5" s="1"/>
  <c r="U606" i="5"/>
  <c r="K607" i="5" a="1"/>
  <c r="K607" i="5" s="1"/>
  <c r="L607" i="5"/>
  <c r="M607" i="5" s="1" a="1"/>
  <c r="M607" i="5" s="1"/>
  <c r="U607" i="5"/>
  <c r="K609" i="5" a="1"/>
  <c r="K609" i="5" s="1"/>
  <c r="L609" i="5"/>
  <c r="M609" i="5" s="1" a="1"/>
  <c r="M609" i="5" s="1"/>
  <c r="U609" i="5"/>
  <c r="K610" i="5" a="1"/>
  <c r="K610" i="5" s="1"/>
  <c r="L610" i="5"/>
  <c r="M610" i="5" s="1" a="1"/>
  <c r="M610" i="5" s="1"/>
  <c r="K611" i="5" a="1"/>
  <c r="K611" i="5" s="1"/>
  <c r="L611" i="5"/>
  <c r="M611" i="5" s="1" a="1"/>
  <c r="M611" i="5" s="1"/>
  <c r="K612" i="5" a="1"/>
  <c r="K612" i="5" s="1"/>
  <c r="L612" i="5"/>
  <c r="M612" i="5" s="1" a="1"/>
  <c r="M612" i="5" s="1"/>
  <c r="U612" i="5"/>
  <c r="K613" i="5" a="1"/>
  <c r="K613" i="5" s="1"/>
  <c r="L613" i="5"/>
  <c r="M613" i="5" s="1" a="1"/>
  <c r="M613" i="5" s="1"/>
  <c r="U613" i="5"/>
  <c r="U614" i="5"/>
  <c r="K615" i="5" a="1"/>
  <c r="K615" i="5" s="1"/>
  <c r="L615" i="5"/>
  <c r="M615" i="5" s="1" a="1"/>
  <c r="M615" i="5" s="1"/>
  <c r="U615" i="5"/>
  <c r="K616" i="5" a="1"/>
  <c r="K616" i="5" s="1"/>
  <c r="L616" i="5"/>
  <c r="M616" i="5" s="1" a="1"/>
  <c r="M616" i="5" s="1"/>
  <c r="U616" i="5"/>
  <c r="K617" i="5" a="1"/>
  <c r="K617" i="5" s="1"/>
  <c r="L617" i="5"/>
  <c r="M617" i="5" s="1" a="1"/>
  <c r="M617" i="5" s="1"/>
  <c r="U617" i="5"/>
  <c r="K618" i="5" a="1"/>
  <c r="K618" i="5" s="1"/>
  <c r="L618" i="5"/>
  <c r="M618" i="5" s="1" a="1"/>
  <c r="M618" i="5" s="1"/>
  <c r="U618" i="5"/>
  <c r="K619" i="5" a="1"/>
  <c r="K619" i="5" s="1"/>
  <c r="L619" i="5"/>
  <c r="M619" i="5" s="1" a="1"/>
  <c r="M619" i="5" s="1"/>
  <c r="U619" i="5"/>
  <c r="K620" i="5" a="1"/>
  <c r="K620" i="5" s="1"/>
  <c r="L620" i="5"/>
  <c r="M620" i="5" s="1" a="1"/>
  <c r="M620" i="5" s="1"/>
  <c r="K621" i="5" a="1"/>
  <c r="K621" i="5" s="1"/>
  <c r="L621" i="5"/>
  <c r="M621" i="5" s="1" a="1"/>
  <c r="M621" i="5" s="1"/>
  <c r="U621" i="5"/>
  <c r="K622" i="5" a="1"/>
  <c r="K622" i="5" s="1"/>
  <c r="L622" i="5"/>
  <c r="M622" i="5" s="1" a="1"/>
  <c r="M622" i="5" s="1"/>
  <c r="U622" i="5"/>
  <c r="K623" i="5" a="1"/>
  <c r="K623" i="5" s="1"/>
  <c r="L623" i="5"/>
  <c r="M623" i="5" s="1" a="1"/>
  <c r="M623" i="5" s="1"/>
  <c r="U623" i="5"/>
  <c r="K624" i="5" a="1"/>
  <c r="K624" i="5" s="1"/>
  <c r="L624" i="5"/>
  <c r="M624" i="5" s="1" a="1"/>
  <c r="M624" i="5" s="1"/>
  <c r="U624" i="5"/>
  <c r="K625" i="5" a="1"/>
  <c r="K625" i="5" s="1"/>
  <c r="L625" i="5"/>
  <c r="M625" i="5" s="1" a="1"/>
  <c r="M625" i="5" s="1"/>
  <c r="U625" i="5"/>
  <c r="K626" i="5" a="1"/>
  <c r="K626" i="5" s="1"/>
  <c r="L626" i="5"/>
  <c r="M626" i="5" s="1" a="1"/>
  <c r="M626" i="5" s="1"/>
  <c r="U626" i="5"/>
  <c r="K627" i="5" a="1"/>
  <c r="K627" i="5" s="1"/>
  <c r="L627" i="5"/>
  <c r="M627" i="5" s="1" a="1"/>
  <c r="M627" i="5" s="1"/>
  <c r="U627" i="5"/>
  <c r="K628" i="5" a="1"/>
  <c r="K628" i="5" s="1"/>
  <c r="L628" i="5"/>
  <c r="M628" i="5" s="1" a="1"/>
  <c r="M628" i="5" s="1"/>
  <c r="U628" i="5"/>
  <c r="K629" i="5" a="1"/>
  <c r="K629" i="5" s="1"/>
  <c r="L629" i="5"/>
  <c r="M629" i="5" s="1" a="1"/>
  <c r="M629" i="5" s="1"/>
  <c r="U629" i="5"/>
  <c r="K630" i="5" a="1"/>
  <c r="K630" i="5" s="1"/>
  <c r="L630" i="5"/>
  <c r="M630" i="5" s="1" a="1"/>
  <c r="M630" i="5" s="1"/>
  <c r="U630" i="5"/>
  <c r="K631" i="5" a="1"/>
  <c r="K631" i="5" s="1"/>
  <c r="L631" i="5"/>
  <c r="M631" i="5" s="1" a="1"/>
  <c r="M631" i="5" s="1"/>
  <c r="U631" i="5"/>
  <c r="K632" i="5" a="1"/>
  <c r="K632" i="5" s="1"/>
  <c r="L632" i="5"/>
  <c r="M632" i="5" s="1" a="1"/>
  <c r="M632" i="5" s="1"/>
  <c r="K633" i="5" a="1"/>
  <c r="K633" i="5" s="1"/>
  <c r="L633" i="5"/>
  <c r="M633" i="5" s="1" a="1"/>
  <c r="M633" i="5" s="1"/>
  <c r="U633" i="5"/>
  <c r="K634" i="5" a="1"/>
  <c r="K634" i="5" s="1"/>
  <c r="L634" i="5"/>
  <c r="M634" i="5" s="1" a="1"/>
  <c r="M634" i="5" s="1"/>
  <c r="U634" i="5"/>
  <c r="K635" i="5" a="1"/>
  <c r="K635" i="5" s="1"/>
  <c r="L635" i="5"/>
  <c r="M635" i="5" s="1" a="1"/>
  <c r="M635" i="5" s="1"/>
  <c r="U635" i="5"/>
  <c r="K636" i="5" a="1"/>
  <c r="K636" i="5" s="1"/>
  <c r="L636" i="5"/>
  <c r="M636" i="5" s="1" a="1"/>
  <c r="M636" i="5" s="1"/>
  <c r="U636" i="5"/>
  <c r="K637" i="5" a="1"/>
  <c r="K637" i="5" s="1"/>
  <c r="L637" i="5"/>
  <c r="M637" i="5" s="1" a="1"/>
  <c r="M637" i="5" s="1"/>
  <c r="U637" i="5"/>
  <c r="K638" i="5" a="1"/>
  <c r="K638" i="5" s="1"/>
  <c r="L638" i="5"/>
  <c r="M638" i="5" s="1" a="1"/>
  <c r="M638" i="5" s="1"/>
  <c r="U638" i="5"/>
  <c r="K639" i="5" a="1"/>
  <c r="K639" i="5" s="1"/>
  <c r="L639" i="5"/>
  <c r="M639" i="5" s="1" a="1"/>
  <c r="M639" i="5" s="1"/>
  <c r="U639" i="5"/>
  <c r="K640" i="5" a="1"/>
  <c r="K640" i="5" s="1"/>
  <c r="L640" i="5"/>
  <c r="M640" i="5" s="1" a="1"/>
  <c r="M640" i="5" s="1"/>
  <c r="U640" i="5"/>
  <c r="K641" i="5" a="1"/>
  <c r="K641" i="5" s="1"/>
  <c r="L641" i="5"/>
  <c r="M641" i="5" s="1" a="1"/>
  <c r="M641" i="5" s="1"/>
  <c r="U641" i="5"/>
  <c r="K642" i="5" a="1"/>
  <c r="K642" i="5" s="1"/>
  <c r="L642" i="5"/>
  <c r="M642" i="5" s="1" a="1"/>
  <c r="M642" i="5" s="1"/>
  <c r="U642" i="5"/>
  <c r="K643" i="5" a="1"/>
  <c r="K643" i="5" s="1"/>
  <c r="L643" i="5"/>
  <c r="M643" i="5" s="1" a="1"/>
  <c r="M643" i="5" s="1"/>
  <c r="U643" i="5"/>
  <c r="K644" i="5" a="1"/>
  <c r="K644" i="5" s="1"/>
  <c r="L644" i="5"/>
  <c r="M644" i="5" s="1" a="1"/>
  <c r="M644" i="5" s="1"/>
  <c r="U644" i="5"/>
  <c r="K645" i="5" a="1"/>
  <c r="K645" i="5" s="1"/>
  <c r="L645" i="5"/>
  <c r="M645" i="5" s="1" a="1"/>
  <c r="M645" i="5" s="1"/>
  <c r="U645" i="5"/>
  <c r="K646" i="5" a="1"/>
  <c r="K646" i="5" s="1"/>
  <c r="L646" i="5"/>
  <c r="M646" i="5" s="1" a="1"/>
  <c r="M646" i="5" s="1"/>
  <c r="U646" i="5"/>
  <c r="K647" i="5" a="1"/>
  <c r="K647" i="5" s="1"/>
  <c r="L647" i="5"/>
  <c r="M647" i="5" s="1" a="1"/>
  <c r="M647" i="5" s="1"/>
  <c r="U647" i="5"/>
  <c r="K648" i="5" a="1"/>
  <c r="K648" i="5" s="1"/>
  <c r="L648" i="5"/>
  <c r="M648" i="5" s="1" a="1"/>
  <c r="M648" i="5" s="1"/>
  <c r="U648" i="5"/>
  <c r="K649" i="5" a="1"/>
  <c r="K649" i="5" s="1"/>
  <c r="L649" i="5"/>
  <c r="M649" i="5" s="1" a="1"/>
  <c r="M649" i="5" s="1"/>
  <c r="U649" i="5"/>
  <c r="K650" i="5" a="1"/>
  <c r="K650" i="5" s="1"/>
  <c r="L650" i="5"/>
  <c r="M650" i="5" s="1" a="1"/>
  <c r="M650" i="5" s="1"/>
  <c r="U650" i="5"/>
  <c r="K651" i="5" a="1"/>
  <c r="K651" i="5" s="1"/>
  <c r="L651" i="5"/>
  <c r="M651" i="5" s="1" a="1"/>
  <c r="M651" i="5" s="1"/>
  <c r="U651" i="5"/>
  <c r="K652" i="5" a="1"/>
  <c r="K652" i="5" s="1"/>
  <c r="L652" i="5"/>
  <c r="M652" i="5" s="1" a="1"/>
  <c r="M652" i="5" s="1"/>
  <c r="U652" i="5"/>
  <c r="K653" i="5" a="1"/>
  <c r="K653" i="5" s="1"/>
  <c r="L653" i="5"/>
  <c r="M653" i="5" s="1" a="1"/>
  <c r="M653" i="5" s="1"/>
  <c r="U653" i="5"/>
  <c r="K654" i="5" a="1"/>
  <c r="K654" i="5" s="1"/>
  <c r="L654" i="5"/>
  <c r="M654" i="5" s="1" a="1"/>
  <c r="M654" i="5" s="1"/>
  <c r="U654" i="5"/>
  <c r="K655" i="5" a="1"/>
  <c r="K655" i="5" s="1"/>
  <c r="L655" i="5"/>
  <c r="M655" i="5" s="1" a="1"/>
  <c r="M655" i="5" s="1"/>
  <c r="U655" i="5"/>
  <c r="K656" i="5" a="1"/>
  <c r="K656" i="5" s="1"/>
  <c r="L656" i="5"/>
  <c r="M656" i="5" s="1" a="1"/>
  <c r="M656" i="5" s="1"/>
  <c r="K657" i="5" a="1"/>
  <c r="K657" i="5" s="1"/>
  <c r="L657" i="5"/>
  <c r="M657" i="5" s="1" a="1"/>
  <c r="M657" i="5" s="1"/>
  <c r="U657" i="5"/>
  <c r="K658" i="5" a="1"/>
  <c r="K658" i="5" s="1"/>
  <c r="L658" i="5"/>
  <c r="M658" i="5" s="1" a="1"/>
  <c r="M658" i="5" s="1"/>
  <c r="U658" i="5"/>
  <c r="K659" i="5" a="1"/>
  <c r="K659" i="5" s="1"/>
  <c r="L659" i="5"/>
  <c r="M659" i="5" s="1" a="1"/>
  <c r="M659" i="5" s="1"/>
  <c r="U659" i="5"/>
  <c r="K660" i="5" a="1"/>
  <c r="K660" i="5" s="1"/>
  <c r="L660" i="5"/>
  <c r="M660" i="5" s="1" a="1"/>
  <c r="M660" i="5" s="1"/>
  <c r="U660" i="5"/>
  <c r="K661" i="5" a="1"/>
  <c r="K661" i="5" s="1"/>
  <c r="L661" i="5"/>
  <c r="M661" i="5" s="1" a="1"/>
  <c r="M661" i="5" s="1"/>
  <c r="U661" i="5"/>
  <c r="K662" i="5" a="1"/>
  <c r="K662" i="5" s="1"/>
  <c r="L662" i="5"/>
  <c r="M662" i="5" s="1" a="1"/>
  <c r="M662" i="5" s="1"/>
  <c r="U662" i="5"/>
  <c r="K663" i="5" a="1"/>
  <c r="K663" i="5" s="1"/>
  <c r="L663" i="5"/>
  <c r="M663" i="5" s="1" a="1"/>
  <c r="M663" i="5" s="1"/>
  <c r="U663" i="5"/>
  <c r="K664" i="5" a="1"/>
  <c r="K664" i="5" s="1"/>
  <c r="L664" i="5"/>
  <c r="M664" i="5" s="1" a="1"/>
  <c r="M664" i="5" s="1"/>
  <c r="U664" i="5"/>
  <c r="K665" i="5" a="1"/>
  <c r="K665" i="5" s="1"/>
  <c r="L665" i="5"/>
  <c r="M665" i="5" s="1" a="1"/>
  <c r="M665" i="5" s="1"/>
  <c r="K666" i="5" a="1"/>
  <c r="K666" i="5" s="1"/>
  <c r="L666" i="5"/>
  <c r="M666" i="5" s="1" a="1"/>
  <c r="M666" i="5" s="1"/>
  <c r="U666" i="5"/>
  <c r="K667" i="5" a="1"/>
  <c r="K667" i="5" s="1"/>
  <c r="L667" i="5"/>
  <c r="M667" i="5" s="1" a="1"/>
  <c r="M667" i="5" s="1"/>
  <c r="U667" i="5"/>
  <c r="K668" i="5" a="1"/>
  <c r="K668" i="5" s="1"/>
  <c r="L668" i="5"/>
  <c r="M668" i="5" s="1" a="1"/>
  <c r="M668" i="5" s="1"/>
  <c r="U668" i="5"/>
  <c r="K669" i="5" a="1"/>
  <c r="K669" i="5" s="1"/>
  <c r="L669" i="5"/>
  <c r="M669" i="5" s="1" a="1"/>
  <c r="M669" i="5" s="1"/>
  <c r="U669" i="5"/>
  <c r="K670" i="5" a="1"/>
  <c r="K670" i="5" s="1"/>
  <c r="L670" i="5"/>
  <c r="M670" i="5" s="1" a="1"/>
  <c r="M670" i="5" s="1"/>
  <c r="U670" i="5"/>
  <c r="K671" i="5" a="1"/>
  <c r="K671" i="5" s="1"/>
  <c r="L671" i="5"/>
  <c r="M671" i="5" s="1" a="1"/>
  <c r="M671" i="5" s="1"/>
  <c r="U671" i="5"/>
  <c r="K672" i="5" a="1"/>
  <c r="K672" i="5" s="1"/>
  <c r="L672" i="5"/>
  <c r="M672" i="5" s="1" a="1"/>
  <c r="M672" i="5" s="1"/>
  <c r="U672" i="5"/>
  <c r="K673" i="5" a="1"/>
  <c r="K673" i="5" s="1"/>
  <c r="L673" i="5"/>
  <c r="M673" i="5" s="1" a="1"/>
  <c r="M673" i="5" s="1"/>
  <c r="U673" i="5"/>
  <c r="V16" i="3"/>
  <c r="V17" i="3"/>
  <c r="V18" i="3"/>
  <c r="V19" i="3"/>
  <c r="V20" i="3"/>
  <c r="V21" i="3"/>
  <c r="V22" i="3"/>
  <c r="V23" i="3"/>
  <c r="V24" i="3"/>
  <c r="V25" i="3"/>
  <c r="V26" i="3"/>
  <c r="V27" i="3"/>
  <c r="V28" i="3"/>
  <c r="V29" i="3"/>
  <c r="V30" i="3"/>
  <c r="V31" i="3"/>
  <c r="V32" i="3"/>
  <c r="V33" i="3"/>
  <c r="V34" i="3"/>
  <c r="V35" i="3"/>
  <c r="V36" i="3"/>
  <c r="V37" i="3"/>
  <c r="V56" i="3"/>
  <c r="V57" i="3"/>
  <c r="V15" i="3"/>
  <c r="U16" i="3"/>
  <c r="U17" i="3"/>
  <c r="U18" i="3"/>
  <c r="U19" i="3"/>
  <c r="U20" i="3"/>
  <c r="U21" i="3"/>
  <c r="U22" i="3"/>
  <c r="U23" i="3"/>
  <c r="U24" i="3"/>
  <c r="U25" i="3"/>
  <c r="U26" i="3"/>
  <c r="U15" i="3"/>
  <c r="T16" i="3"/>
  <c r="T17" i="3"/>
  <c r="T18" i="3"/>
  <c r="T19" i="3"/>
  <c r="T20" i="3"/>
  <c r="T21" i="3"/>
  <c r="T22" i="3"/>
  <c r="T23" i="3"/>
  <c r="T24" i="3"/>
  <c r="T25" i="3"/>
  <c r="T26" i="3"/>
  <c r="T15" i="3"/>
  <c r="K35" i="5" a="1"/>
  <c r="K35" i="5" s="1"/>
  <c r="K11" i="5" a="1"/>
  <c r="K11" i="5" s="1"/>
  <c r="K12" i="5" a="1"/>
  <c r="K12" i="5" s="1"/>
  <c r="K13" i="5" a="1"/>
  <c r="K13" i="5" s="1"/>
  <c r="K14" i="5" a="1"/>
  <c r="K14" i="5" s="1"/>
  <c r="K15" i="5" a="1"/>
  <c r="K15" i="5" s="1"/>
  <c r="K16" i="5" a="1"/>
  <c r="K16" i="5" s="1"/>
  <c r="K37" i="5" a="1"/>
  <c r="K37" i="5" s="1"/>
  <c r="K17" i="5" a="1"/>
  <c r="K17" i="5" s="1"/>
  <c r="K18" i="5" a="1"/>
  <c r="K18" i="5" s="1"/>
  <c r="K19" i="5" a="1"/>
  <c r="K19" i="5" s="1"/>
  <c r="K20" i="5" a="1"/>
  <c r="K20" i="5" s="1"/>
  <c r="K21" i="5" a="1"/>
  <c r="K21" i="5" s="1"/>
  <c r="K22" i="5" a="1"/>
  <c r="K22" i="5" s="1"/>
  <c r="K23" i="5" a="1"/>
  <c r="K23" i="5" s="1"/>
  <c r="K24" i="5" a="1"/>
  <c r="K24" i="5" s="1"/>
  <c r="K25" i="5" a="1"/>
  <c r="K25" i="5" s="1"/>
  <c r="K26" i="5" a="1"/>
  <c r="K26" i="5" s="1"/>
  <c r="K27" i="5" a="1"/>
  <c r="K27" i="5" s="1"/>
  <c r="K28" i="5" a="1"/>
  <c r="K28" i="5" s="1"/>
  <c r="K38" i="5" a="1"/>
  <c r="K38" i="5" s="1"/>
  <c r="K39" i="5" a="1"/>
  <c r="K39" i="5" s="1"/>
  <c r="K30" i="5" a="1"/>
  <c r="K30" i="5" s="1"/>
  <c r="K31" i="5" a="1"/>
  <c r="K31" i="5" s="1"/>
  <c r="K40" i="5" a="1"/>
  <c r="K40" i="5" s="1"/>
  <c r="K32" i="5" a="1"/>
  <c r="K32" i="5" s="1"/>
  <c r="K33" i="5" a="1"/>
  <c r="K33" i="5" s="1"/>
  <c r="K34" i="5" a="1"/>
  <c r="K34" i="5" s="1"/>
  <c r="K41" i="5" a="1"/>
  <c r="K41" i="5" s="1"/>
  <c r="K42" i="5" a="1"/>
  <c r="K42" i="5" s="1"/>
  <c r="K43" i="5" a="1"/>
  <c r="K43" i="5" s="1"/>
  <c r="K44" i="5" a="1"/>
  <c r="K44" i="5" s="1"/>
  <c r="K45" i="5" a="1"/>
  <c r="K45" i="5" s="1"/>
  <c r="K46" i="5" a="1"/>
  <c r="K46" i="5" s="1"/>
  <c r="K47" i="5" a="1"/>
  <c r="K47" i="5" s="1"/>
  <c r="K48" i="5" a="1"/>
  <c r="K48" i="5" s="1"/>
  <c r="K49" i="5" a="1"/>
  <c r="K49" i="5" s="1"/>
  <c r="K50" i="5" a="1"/>
  <c r="K50" i="5" s="1"/>
  <c r="K53" i="5" a="1"/>
  <c r="K53" i="5" s="1"/>
  <c r="K55" i="5" a="1"/>
  <c r="K55" i="5" s="1"/>
  <c r="K56" i="5" a="1"/>
  <c r="K56" i="5" s="1"/>
  <c r="K57" i="5" a="1"/>
  <c r="K57" i="5" s="1"/>
  <c r="K58" i="5" a="1"/>
  <c r="K58" i="5" s="1"/>
  <c r="K59" i="5" a="1"/>
  <c r="K59" i="5" s="1"/>
  <c r="K60" i="5" a="1"/>
  <c r="K60" i="5" s="1"/>
  <c r="K61" i="5" a="1"/>
  <c r="K61" i="5" s="1"/>
  <c r="K62" i="5" a="1"/>
  <c r="K62" i="5" s="1"/>
  <c r="K63" i="5" a="1"/>
  <c r="K63" i="5" s="1"/>
  <c r="K64" i="5" a="1"/>
  <c r="K64" i="5" s="1"/>
  <c r="K65" i="5" a="1"/>
  <c r="K65" i="5" s="1"/>
  <c r="K66" i="5" a="1"/>
  <c r="K66" i="5" s="1"/>
  <c r="K67" i="5" a="1"/>
  <c r="K67" i="5" s="1"/>
  <c r="K68" i="5" a="1"/>
  <c r="K68" i="5" s="1"/>
  <c r="K69" i="5" a="1"/>
  <c r="K69" i="5" s="1"/>
  <c r="K70" i="5" a="1"/>
  <c r="K70" i="5" s="1"/>
  <c r="K71" i="5" a="1"/>
  <c r="K71" i="5" s="1"/>
  <c r="K72" i="5" a="1"/>
  <c r="K72" i="5" s="1"/>
  <c r="K73" i="5" a="1"/>
  <c r="K73" i="5" s="1"/>
  <c r="K74" i="5" a="1"/>
  <c r="K74" i="5" s="1"/>
  <c r="K75" i="5" a="1"/>
  <c r="K75" i="5" s="1"/>
  <c r="K76" i="5" a="1"/>
  <c r="K76" i="5" s="1"/>
  <c r="K77" i="5" a="1"/>
  <c r="K77" i="5" s="1"/>
  <c r="K78" i="5" a="1"/>
  <c r="K78" i="5" s="1"/>
  <c r="K79" i="5" a="1"/>
  <c r="K79" i="5" s="1"/>
  <c r="K80" i="5" a="1"/>
  <c r="K80" i="5" s="1"/>
  <c r="K81" i="5" a="1"/>
  <c r="K81" i="5" s="1"/>
  <c r="K82" i="5" a="1"/>
  <c r="K82" i="5" s="1"/>
  <c r="K83" i="5" a="1"/>
  <c r="K83" i="5" s="1"/>
  <c r="K84" i="5" a="1"/>
  <c r="K84" i="5" s="1"/>
  <c r="K85" i="5" a="1"/>
  <c r="K85" i="5" s="1"/>
  <c r="K86" i="5" a="1"/>
  <c r="K86" i="5" s="1"/>
  <c r="K87" i="5" a="1"/>
  <c r="K87" i="5" s="1"/>
  <c r="K88" i="5" a="1"/>
  <c r="K88" i="5" s="1"/>
  <c r="K89" i="5" a="1"/>
  <c r="K89" i="5" s="1"/>
  <c r="K90" i="5" a="1"/>
  <c r="K90" i="5" s="1"/>
  <c r="K91" i="5" a="1"/>
  <c r="K91" i="5" s="1"/>
  <c r="K92" i="5" a="1"/>
  <c r="K92" i="5" s="1"/>
  <c r="K93" i="5" a="1"/>
  <c r="K93" i="5" s="1"/>
  <c r="K94" i="5" a="1"/>
  <c r="K94" i="5" s="1"/>
  <c r="K95" i="5" a="1"/>
  <c r="K95" i="5" s="1"/>
  <c r="K96" i="5" a="1"/>
  <c r="K96" i="5" s="1"/>
  <c r="K97" i="5" a="1"/>
  <c r="K97" i="5" s="1"/>
  <c r="K98" i="5" a="1"/>
  <c r="K98" i="5" s="1"/>
  <c r="K99" i="5" a="1"/>
  <c r="K99" i="5" s="1"/>
  <c r="K100" i="5" a="1"/>
  <c r="K100" i="5" s="1"/>
  <c r="K101" i="5" a="1"/>
  <c r="K101" i="5" s="1"/>
  <c r="K102" i="5" a="1"/>
  <c r="K102" i="5" s="1"/>
  <c r="K103" i="5" a="1"/>
  <c r="K103" i="5" s="1"/>
  <c r="K104" i="5" a="1"/>
  <c r="K104" i="5" s="1"/>
  <c r="K105" i="5" a="1"/>
  <c r="K105" i="5" s="1"/>
  <c r="K106" i="5" a="1"/>
  <c r="K106" i="5" s="1"/>
  <c r="K107" i="5" a="1"/>
  <c r="K107" i="5" s="1"/>
  <c r="K108" i="5" a="1"/>
  <c r="K108" i="5" s="1"/>
  <c r="K109" i="5" a="1"/>
  <c r="K109" i="5" s="1"/>
  <c r="K110" i="5" a="1"/>
  <c r="K110" i="5" s="1"/>
  <c r="K111" i="5" a="1"/>
  <c r="K111" i="5" s="1"/>
  <c r="K112" i="5" a="1"/>
  <c r="K112" i="5" s="1"/>
  <c r="K113" i="5" a="1"/>
  <c r="K113" i="5" s="1"/>
  <c r="K114" i="5" a="1"/>
  <c r="K114" i="5" s="1"/>
  <c r="K115" i="5" a="1"/>
  <c r="K115" i="5" s="1"/>
  <c r="K116" i="5" a="1"/>
  <c r="K116" i="5" s="1"/>
  <c r="K117" i="5" a="1"/>
  <c r="K117" i="5" s="1"/>
  <c r="K118" i="5" a="1"/>
  <c r="K118" i="5" s="1"/>
  <c r="K119" i="5" a="1"/>
  <c r="K119" i="5" s="1"/>
  <c r="K120" i="5" a="1"/>
  <c r="K120" i="5" s="1"/>
  <c r="K121" i="5" a="1"/>
  <c r="K121" i="5" s="1"/>
  <c r="K122" i="5" a="1"/>
  <c r="K122" i="5" s="1"/>
  <c r="K123" i="5" a="1"/>
  <c r="K123" i="5" s="1"/>
  <c r="K124" i="5" a="1"/>
  <c r="K124" i="5" s="1"/>
  <c r="K125" i="5" a="1"/>
  <c r="K125" i="5" s="1"/>
  <c r="K126" i="5" a="1"/>
  <c r="K126" i="5" s="1"/>
  <c r="K127" i="5" a="1"/>
  <c r="K127" i="5" s="1"/>
  <c r="K129" i="5" a="1"/>
  <c r="K129" i="5" s="1"/>
  <c r="K130" i="5" a="1"/>
  <c r="K130" i="5" s="1"/>
  <c r="K131" i="5" a="1"/>
  <c r="K131" i="5" s="1"/>
  <c r="K132" i="5" a="1"/>
  <c r="K132" i="5" s="1"/>
  <c r="K133" i="5" a="1"/>
  <c r="K133" i="5" s="1"/>
  <c r="K134" i="5" a="1"/>
  <c r="K134" i="5" s="1"/>
  <c r="K135" i="5" a="1"/>
  <c r="K135" i="5" s="1"/>
  <c r="K136" i="5" a="1"/>
  <c r="K136" i="5" s="1"/>
  <c r="K137" i="5" a="1"/>
  <c r="K137" i="5" s="1"/>
  <c r="K138" i="5" a="1"/>
  <c r="K138" i="5" s="1"/>
  <c r="K139" i="5" a="1"/>
  <c r="K139" i="5" s="1"/>
  <c r="K140" i="5" a="1"/>
  <c r="K140" i="5" s="1"/>
  <c r="K141" i="5" a="1"/>
  <c r="K141" i="5" s="1"/>
  <c r="K142" i="5" a="1"/>
  <c r="K142" i="5" s="1"/>
  <c r="K143" i="5" a="1"/>
  <c r="K143" i="5" s="1"/>
  <c r="K144" i="5" a="1"/>
  <c r="K144" i="5" s="1"/>
  <c r="K145" i="5" a="1"/>
  <c r="K145" i="5" s="1"/>
  <c r="K146" i="5" a="1"/>
  <c r="K146" i="5" s="1"/>
  <c r="K147" i="5" a="1"/>
  <c r="K147" i="5" s="1"/>
  <c r="K148" i="5" a="1"/>
  <c r="K148" i="5" s="1"/>
  <c r="K149" i="5" a="1"/>
  <c r="K149" i="5" s="1"/>
  <c r="K150" i="5" a="1"/>
  <c r="K150" i="5" s="1"/>
  <c r="K151" i="5" a="1"/>
  <c r="K151" i="5" s="1"/>
  <c r="K152" i="5" a="1"/>
  <c r="K152" i="5" s="1"/>
  <c r="K153" i="5" a="1"/>
  <c r="K153" i="5" s="1"/>
  <c r="K154" i="5" a="1"/>
  <c r="K154" i="5" s="1"/>
  <c r="K155" i="5" a="1"/>
  <c r="K155" i="5" s="1"/>
  <c r="K156" i="5" a="1"/>
  <c r="K156" i="5" s="1"/>
  <c r="K157" i="5" a="1"/>
  <c r="K157" i="5" s="1"/>
  <c r="K158" i="5" a="1"/>
  <c r="K158" i="5" s="1"/>
  <c r="K159" i="5" a="1"/>
  <c r="K159" i="5" s="1"/>
  <c r="K160" i="5" a="1"/>
  <c r="K160" i="5" s="1"/>
  <c r="K162" i="5" a="1"/>
  <c r="K162" i="5" s="1"/>
  <c r="K163" i="5" a="1"/>
  <c r="K163" i="5" s="1"/>
  <c r="K164" i="5" a="1"/>
  <c r="K164" i="5" s="1"/>
  <c r="K165" i="5" a="1"/>
  <c r="K165" i="5" s="1"/>
  <c r="K166" i="5" a="1"/>
  <c r="K166" i="5" s="1"/>
  <c r="K168" i="5" a="1"/>
  <c r="K168" i="5" s="1"/>
  <c r="K169" i="5" a="1"/>
  <c r="K169" i="5" s="1"/>
  <c r="K170" i="5" a="1"/>
  <c r="K170" i="5" s="1"/>
  <c r="K171" i="5" a="1"/>
  <c r="K171" i="5" s="1"/>
  <c r="K172" i="5" a="1"/>
  <c r="K172" i="5" s="1"/>
  <c r="K173" i="5" a="1"/>
  <c r="K173" i="5" s="1"/>
  <c r="K174" i="5" a="1"/>
  <c r="K174" i="5" s="1"/>
  <c r="K175" i="5" a="1"/>
  <c r="K175" i="5" s="1"/>
  <c r="K176" i="5" a="1"/>
  <c r="K176" i="5" s="1"/>
  <c r="K177" i="5" a="1"/>
  <c r="K177" i="5" s="1"/>
  <c r="K178" i="5" a="1"/>
  <c r="K178" i="5" s="1"/>
  <c r="K179" i="5" a="1"/>
  <c r="K179" i="5" s="1"/>
  <c r="K180" i="5" a="1"/>
  <c r="K180" i="5" s="1"/>
  <c r="K181" i="5" a="1"/>
  <c r="K181" i="5" s="1"/>
  <c r="K182" i="5" a="1"/>
  <c r="K182" i="5" s="1"/>
  <c r="K183" i="5" a="1"/>
  <c r="K183" i="5" s="1"/>
  <c r="K184" i="5" a="1"/>
  <c r="K184" i="5" s="1"/>
  <c r="K185" i="5" a="1"/>
  <c r="K185" i="5" s="1"/>
  <c r="K186" i="5" a="1"/>
  <c r="K186" i="5" s="1"/>
  <c r="K187" i="5" a="1"/>
  <c r="K187" i="5" s="1"/>
  <c r="K188" i="5" a="1"/>
  <c r="K188" i="5" s="1"/>
  <c r="K189" i="5" a="1"/>
  <c r="K189" i="5" s="1"/>
  <c r="K190" i="5" a="1"/>
  <c r="K190" i="5" s="1"/>
  <c r="K191" i="5" a="1"/>
  <c r="K191" i="5" s="1"/>
  <c r="K192" i="5" a="1"/>
  <c r="K192" i="5" s="1"/>
  <c r="K193" i="5" a="1"/>
  <c r="K193" i="5" s="1"/>
  <c r="K194" i="5" a="1"/>
  <c r="K194" i="5" s="1"/>
  <c r="K195" i="5" a="1"/>
  <c r="K195" i="5" s="1"/>
  <c r="K196" i="5" a="1"/>
  <c r="K196" i="5" s="1"/>
  <c r="K197" i="5" a="1"/>
  <c r="K197" i="5" s="1"/>
  <c r="K198" i="5" a="1"/>
  <c r="K198" i="5" s="1"/>
  <c r="K199" i="5" a="1"/>
  <c r="K199" i="5" s="1"/>
  <c r="K200" i="5" a="1"/>
  <c r="K200" i="5" s="1"/>
  <c r="K201" i="5" a="1"/>
  <c r="K201" i="5" s="1"/>
  <c r="K202" i="5" a="1"/>
  <c r="K202" i="5" s="1"/>
  <c r="K203" i="5" a="1"/>
  <c r="K203" i="5" s="1"/>
  <c r="K204" i="5" a="1"/>
  <c r="K204" i="5" s="1"/>
  <c r="K205" i="5" a="1"/>
  <c r="K205" i="5" s="1"/>
  <c r="K206" i="5" a="1"/>
  <c r="K206" i="5" s="1"/>
  <c r="K207" i="5" a="1"/>
  <c r="K207" i="5" s="1"/>
  <c r="K208" i="5" a="1"/>
  <c r="K208" i="5" s="1"/>
  <c r="K209" i="5" a="1"/>
  <c r="K209" i="5" s="1"/>
  <c r="K210" i="5" a="1"/>
  <c r="K210" i="5" s="1"/>
  <c r="K211" i="5" a="1"/>
  <c r="K211" i="5" s="1"/>
  <c r="K212" i="5" a="1"/>
  <c r="K212" i="5" s="1"/>
  <c r="K213" i="5" a="1"/>
  <c r="K213" i="5" s="1"/>
  <c r="K214" i="5" a="1"/>
  <c r="K214" i="5" s="1"/>
  <c r="K215" i="5" a="1"/>
  <c r="K215" i="5" s="1"/>
  <c r="K216" i="5" a="1"/>
  <c r="K216" i="5" s="1"/>
  <c r="K217" i="5" a="1"/>
  <c r="K217" i="5" s="1"/>
  <c r="K218" i="5" a="1"/>
  <c r="K218" i="5" s="1"/>
  <c r="K219" i="5" a="1"/>
  <c r="K219" i="5" s="1"/>
  <c r="K220" i="5" a="1"/>
  <c r="K220" i="5" s="1"/>
  <c r="K221" i="5" a="1"/>
  <c r="K221" i="5" s="1"/>
  <c r="K222" i="5" a="1"/>
  <c r="K222" i="5" s="1"/>
  <c r="K223" i="5" a="1"/>
  <c r="K223" i="5" s="1"/>
  <c r="K224" i="5" a="1"/>
  <c r="K224" i="5" s="1"/>
  <c r="K225" i="5" a="1"/>
  <c r="K225" i="5" s="1"/>
  <c r="K226" i="5" a="1"/>
  <c r="K226" i="5" s="1"/>
  <c r="K227" i="5" a="1"/>
  <c r="K227" i="5" s="1"/>
  <c r="K228" i="5" a="1"/>
  <c r="K228" i="5" s="1"/>
  <c r="K229" i="5" a="1"/>
  <c r="K229" i="5" s="1"/>
  <c r="K230" i="5" a="1"/>
  <c r="K230" i="5" s="1"/>
  <c r="K231" i="5" a="1"/>
  <c r="K231" i="5" s="1"/>
  <c r="K232" i="5" a="1"/>
  <c r="K232" i="5" s="1"/>
  <c r="K233" i="5" a="1"/>
  <c r="K233" i="5" s="1"/>
  <c r="K234" i="5" a="1"/>
  <c r="K234" i="5" s="1"/>
  <c r="K235" i="5" a="1"/>
  <c r="K235" i="5" s="1"/>
  <c r="K236" i="5" a="1"/>
  <c r="K236" i="5" s="1"/>
  <c r="K237" i="5" a="1"/>
  <c r="K237" i="5" s="1"/>
  <c r="K238" i="5" a="1"/>
  <c r="K238" i="5" s="1"/>
  <c r="K239" i="5" a="1"/>
  <c r="K239" i="5" s="1"/>
  <c r="K240" i="5" a="1"/>
  <c r="K240" i="5" s="1"/>
  <c r="K241" i="5" a="1"/>
  <c r="K241" i="5" s="1"/>
  <c r="K242" i="5" a="1"/>
  <c r="K242" i="5" s="1"/>
  <c r="K243" i="5" a="1"/>
  <c r="K243" i="5" s="1"/>
  <c r="K244" i="5" a="1"/>
  <c r="K244" i="5" s="1"/>
  <c r="K245" i="5" a="1"/>
  <c r="K245" i="5" s="1"/>
  <c r="K246" i="5" a="1"/>
  <c r="K246" i="5" s="1"/>
  <c r="K247" i="5" a="1"/>
  <c r="K247" i="5" s="1"/>
  <c r="K248" i="5" a="1"/>
  <c r="K248" i="5" s="1"/>
  <c r="K249" i="5" a="1"/>
  <c r="K249" i="5" s="1"/>
  <c r="K250" i="5" a="1"/>
  <c r="K250" i="5" s="1"/>
  <c r="K251" i="5" a="1"/>
  <c r="K251" i="5" s="1"/>
  <c r="K252" i="5" a="1"/>
  <c r="K252" i="5" s="1"/>
  <c r="K253" i="5" a="1"/>
  <c r="K253" i="5" s="1"/>
  <c r="K254" i="5" a="1"/>
  <c r="K254" i="5" s="1"/>
  <c r="K255" i="5" a="1"/>
  <c r="K255" i="5" s="1"/>
  <c r="K256" i="5" a="1"/>
  <c r="K256" i="5" s="1"/>
  <c r="K257" i="5" a="1"/>
  <c r="K257" i="5" s="1"/>
  <c r="K258" i="5" a="1"/>
  <c r="K258" i="5" s="1"/>
  <c r="K260" i="5" a="1"/>
  <c r="K260" i="5" s="1"/>
  <c r="K261" i="5" a="1"/>
  <c r="K261" i="5" s="1"/>
  <c r="K262" i="5" a="1"/>
  <c r="K262" i="5" s="1"/>
  <c r="K263" i="5" a="1"/>
  <c r="K263" i="5" s="1"/>
  <c r="K264" i="5" a="1"/>
  <c r="K264" i="5" s="1"/>
  <c r="K265" i="5" a="1"/>
  <c r="K265" i="5" s="1"/>
  <c r="K266" i="5" a="1"/>
  <c r="K266" i="5" s="1"/>
  <c r="K267" i="5" a="1"/>
  <c r="K267" i="5" s="1"/>
  <c r="K268" i="5" a="1"/>
  <c r="K268" i="5" s="1"/>
  <c r="K269" i="5" a="1"/>
  <c r="K269" i="5" s="1"/>
  <c r="K270" i="5" a="1"/>
  <c r="K270" i="5" s="1"/>
  <c r="K271" i="5" a="1"/>
  <c r="K271" i="5" s="1"/>
  <c r="K272" i="5" a="1"/>
  <c r="K272" i="5" s="1"/>
  <c r="K273" i="5" a="1"/>
  <c r="K273" i="5" s="1"/>
  <c r="K310" i="5" a="1"/>
  <c r="K310" i="5" s="1"/>
  <c r="K274" i="5" a="1"/>
  <c r="K274" i="5" s="1"/>
  <c r="K275" i="5" a="1"/>
  <c r="K275" i="5" s="1"/>
  <c r="K276" i="5" a="1"/>
  <c r="K276" i="5" s="1"/>
  <c r="K277" i="5" a="1"/>
  <c r="K277" i="5" s="1"/>
  <c r="K308" i="5" a="1"/>
  <c r="K308" i="5" s="1"/>
  <c r="K278" i="5" a="1"/>
  <c r="K278" i="5" s="1"/>
  <c r="K304" i="5" a="1"/>
  <c r="K304" i="5" s="1"/>
  <c r="K279" i="5" a="1"/>
  <c r="K279" i="5" s="1"/>
  <c r="K280" i="5" a="1"/>
  <c r="K280" i="5" s="1"/>
  <c r="K281" i="5" a="1"/>
  <c r="K281" i="5" s="1"/>
  <c r="K282" i="5" a="1"/>
  <c r="K282" i="5" s="1"/>
  <c r="K283" i="5" a="1"/>
  <c r="K283" i="5" s="1"/>
  <c r="K284" i="5" a="1"/>
  <c r="K284" i="5" s="1"/>
  <c r="K285" i="5" a="1"/>
  <c r="K285" i="5" s="1"/>
  <c r="K286" i="5" a="1"/>
  <c r="K286" i="5" s="1"/>
  <c r="K287" i="5" a="1"/>
  <c r="K287" i="5" s="1"/>
  <c r="K288" i="5" a="1"/>
  <c r="K288" i="5" s="1"/>
  <c r="K289" i="5" a="1"/>
  <c r="K289" i="5" s="1"/>
  <c r="K290" i="5" a="1"/>
  <c r="K290" i="5" s="1"/>
  <c r="K309" i="5" a="1"/>
  <c r="K309" i="5" s="1"/>
  <c r="K311" i="5" a="1"/>
  <c r="K311" i="5" s="1"/>
  <c r="K291" i="5" a="1"/>
  <c r="K291" i="5" s="1"/>
  <c r="K292" i="5" a="1"/>
  <c r="K292" i="5" s="1"/>
  <c r="K293" i="5" a="1"/>
  <c r="K293" i="5" s="1"/>
  <c r="K294" i="5" a="1"/>
  <c r="K294" i="5" s="1"/>
  <c r="K305" i="5" a="1"/>
  <c r="K305" i="5" s="1"/>
  <c r="K295" i="5" a="1"/>
  <c r="K295" i="5" s="1"/>
  <c r="K296" i="5" a="1"/>
  <c r="K296" i="5" s="1"/>
  <c r="K297" i="5" a="1"/>
  <c r="K297" i="5" s="1"/>
  <c r="K298" i="5" a="1"/>
  <c r="K298" i="5" s="1"/>
  <c r="K307" i="5" a="1"/>
  <c r="K307" i="5" s="1"/>
  <c r="K306" i="5" a="1"/>
  <c r="K306" i="5" s="1"/>
  <c r="K299" i="5" a="1"/>
  <c r="K299" i="5" s="1"/>
  <c r="K300" i="5" a="1"/>
  <c r="K300" i="5" s="1"/>
  <c r="K301" i="5" a="1"/>
  <c r="K301" i="5" s="1"/>
  <c r="K302" i="5" a="1"/>
  <c r="K302" i="5" s="1"/>
  <c r="K303" i="5" a="1"/>
  <c r="K303" i="5" s="1"/>
  <c r="K312" i="5" a="1"/>
  <c r="K312" i="5" s="1"/>
  <c r="K313" i="5" a="1"/>
  <c r="K313" i="5" s="1"/>
  <c r="K314" i="5" a="1"/>
  <c r="K314" i="5" s="1"/>
  <c r="K315" i="5" a="1"/>
  <c r="K315" i="5" s="1"/>
  <c r="K316" i="5" a="1"/>
  <c r="K316" i="5" s="1"/>
  <c r="K317" i="5" a="1"/>
  <c r="K317" i="5" s="1"/>
  <c r="K318" i="5" a="1"/>
  <c r="K318" i="5" s="1"/>
  <c r="K319" i="5" a="1"/>
  <c r="K319" i="5" s="1"/>
  <c r="K320" i="5" a="1"/>
  <c r="K320" i="5" s="1"/>
  <c r="K321" i="5" a="1"/>
  <c r="K321" i="5" s="1"/>
  <c r="K322" i="5" a="1"/>
  <c r="K322" i="5" s="1"/>
  <c r="K323" i="5" a="1"/>
  <c r="K323" i="5" s="1"/>
  <c r="K324" i="5" a="1"/>
  <c r="K324" i="5" s="1"/>
  <c r="K325" i="5" a="1"/>
  <c r="K325" i="5" s="1"/>
  <c r="K326" i="5" a="1"/>
  <c r="K326" i="5" s="1"/>
  <c r="K327" i="5" a="1"/>
  <c r="K327" i="5" s="1"/>
  <c r="K328" i="5" a="1"/>
  <c r="K328" i="5" s="1"/>
  <c r="K329" i="5" a="1"/>
  <c r="K329" i="5" s="1"/>
  <c r="K330" i="5" a="1"/>
  <c r="K330" i="5" s="1"/>
  <c r="K331" i="5" a="1"/>
  <c r="K331" i="5" s="1"/>
  <c r="K332" i="5" a="1"/>
  <c r="K332" i="5" s="1"/>
  <c r="K333" i="5" a="1"/>
  <c r="K333" i="5" s="1"/>
  <c r="K334" i="5" a="1"/>
  <c r="K334" i="5" s="1"/>
  <c r="K335" i="5" a="1"/>
  <c r="K335" i="5" s="1"/>
  <c r="K336" i="5" a="1"/>
  <c r="K336" i="5" s="1"/>
  <c r="K337" i="5" a="1"/>
  <c r="K337" i="5" s="1"/>
  <c r="K338" i="5" a="1"/>
  <c r="K338" i="5" s="1"/>
  <c r="K339" i="5" a="1"/>
  <c r="K339" i="5" s="1"/>
  <c r="K340" i="5" a="1"/>
  <c r="K340" i="5" s="1"/>
  <c r="K341" i="5" a="1"/>
  <c r="K341" i="5" s="1"/>
  <c r="K342" i="5" a="1"/>
  <c r="K342" i="5" s="1"/>
  <c r="K343" i="5" a="1"/>
  <c r="K343" i="5" s="1"/>
  <c r="K344" i="5" a="1"/>
  <c r="K344" i="5" s="1"/>
  <c r="K345" i="5" a="1"/>
  <c r="K345" i="5" s="1"/>
  <c r="K346" i="5" a="1"/>
  <c r="K346" i="5" s="1"/>
  <c r="K347" i="5" a="1"/>
  <c r="K347" i="5" s="1"/>
  <c r="K348" i="5" a="1"/>
  <c r="K348" i="5" s="1"/>
  <c r="K349" i="5" a="1"/>
  <c r="K349" i="5" s="1"/>
  <c r="K350" i="5" a="1"/>
  <c r="K350" i="5" s="1"/>
  <c r="K351" i="5" a="1"/>
  <c r="K351" i="5" s="1"/>
  <c r="K352" i="5" a="1"/>
  <c r="K352" i="5" s="1"/>
  <c r="K353" i="5" a="1"/>
  <c r="K353" i="5" s="1"/>
  <c r="K354" i="5" a="1"/>
  <c r="K354" i="5" s="1"/>
  <c r="K355" i="5" a="1"/>
  <c r="K355" i="5" s="1"/>
  <c r="K356" i="5" a="1"/>
  <c r="K356" i="5" s="1"/>
  <c r="K357" i="5" a="1"/>
  <c r="K357" i="5" s="1"/>
  <c r="K358" i="5" a="1"/>
  <c r="K358" i="5" s="1"/>
  <c r="K359" i="5" a="1"/>
  <c r="K359" i="5" s="1"/>
  <c r="K360" i="5" a="1"/>
  <c r="K360" i="5" s="1"/>
  <c r="K361" i="5" a="1"/>
  <c r="K361" i="5" s="1"/>
  <c r="K362" i="5" a="1"/>
  <c r="K362" i="5" s="1"/>
  <c r="K363" i="5" a="1"/>
  <c r="K363" i="5" s="1"/>
  <c r="K364" i="5" a="1"/>
  <c r="K364" i="5" s="1"/>
  <c r="K365" i="5" a="1"/>
  <c r="K365" i="5" s="1"/>
  <c r="K366" i="5" a="1"/>
  <c r="K366" i="5" s="1"/>
  <c r="K367" i="5" a="1"/>
  <c r="K367" i="5" s="1"/>
  <c r="K368" i="5" a="1"/>
  <c r="K368" i="5" s="1"/>
  <c r="K369" i="5" a="1"/>
  <c r="K369" i="5" s="1"/>
  <c r="K370" i="5" a="1"/>
  <c r="K370" i="5" s="1"/>
  <c r="K371" i="5" a="1"/>
  <c r="K371" i="5" s="1"/>
  <c r="K372" i="5" a="1"/>
  <c r="K372" i="5" s="1"/>
  <c r="K373" i="5" a="1"/>
  <c r="K373" i="5" s="1"/>
  <c r="K374" i="5" a="1"/>
  <c r="K374" i="5" s="1"/>
  <c r="K375" i="5" a="1"/>
  <c r="K375" i="5" s="1"/>
  <c r="K376" i="5" a="1"/>
  <c r="K376" i="5" s="1"/>
  <c r="K377" i="5" a="1"/>
  <c r="K377" i="5" s="1"/>
  <c r="K378" i="5" a="1"/>
  <c r="K378" i="5" s="1"/>
  <c r="K379" i="5" a="1"/>
  <c r="K379" i="5" s="1"/>
  <c r="K380" i="5" a="1"/>
  <c r="K380" i="5" s="1"/>
  <c r="K381" i="5" a="1"/>
  <c r="K381" i="5" s="1"/>
  <c r="K382" i="5" a="1"/>
  <c r="K382" i="5" s="1"/>
  <c r="K383" i="5" a="1"/>
  <c r="K383" i="5" s="1"/>
  <c r="K384" i="5" a="1"/>
  <c r="K384" i="5" s="1"/>
  <c r="K385" i="5" a="1"/>
  <c r="K385" i="5" s="1"/>
  <c r="K386" i="5" a="1"/>
  <c r="K386" i="5" s="1"/>
  <c r="K387" i="5" a="1"/>
  <c r="K387" i="5" s="1"/>
  <c r="K388" i="5" a="1"/>
  <c r="K388" i="5" s="1"/>
  <c r="K389" i="5" a="1"/>
  <c r="K389" i="5" s="1"/>
  <c r="K390" i="5" a="1"/>
  <c r="K390" i="5" s="1"/>
  <c r="K391" i="5" a="1"/>
  <c r="K391" i="5" s="1"/>
  <c r="K392" i="5" a="1"/>
  <c r="K392" i="5" s="1"/>
  <c r="K393" i="5" a="1"/>
  <c r="K393" i="5" s="1"/>
  <c r="K394" i="5" a="1"/>
  <c r="K394" i="5" s="1"/>
  <c r="K395" i="5" a="1"/>
  <c r="K395" i="5" s="1"/>
  <c r="K396" i="5" a="1"/>
  <c r="K396" i="5" s="1"/>
  <c r="K397" i="5" a="1"/>
  <c r="K397" i="5" s="1"/>
  <c r="K398" i="5" a="1"/>
  <c r="K398" i="5" s="1"/>
  <c r="K399" i="5" a="1"/>
  <c r="K399" i="5" s="1"/>
  <c r="K400" i="5" a="1"/>
  <c r="K400" i="5" s="1"/>
  <c r="K401" i="5" a="1"/>
  <c r="K401" i="5" s="1"/>
  <c r="K402" i="5" a="1"/>
  <c r="K402" i="5" s="1"/>
  <c r="K403" i="5" a="1"/>
  <c r="K403" i="5" s="1"/>
  <c r="K404" i="5" a="1"/>
  <c r="K404" i="5" s="1"/>
  <c r="K405" i="5" a="1"/>
  <c r="K405" i="5" s="1"/>
  <c r="K406" i="5" a="1"/>
  <c r="K406" i="5" s="1"/>
  <c r="K407" i="5" a="1"/>
  <c r="K407" i="5" s="1"/>
  <c r="K408" i="5" a="1"/>
  <c r="K408" i="5" s="1"/>
  <c r="K409" i="5" a="1"/>
  <c r="K409" i="5" s="1"/>
  <c r="K410" i="5" a="1"/>
  <c r="K410" i="5" s="1"/>
  <c r="K411" i="5" a="1"/>
  <c r="K411" i="5" s="1"/>
  <c r="K412" i="5" a="1"/>
  <c r="K412" i="5" s="1"/>
  <c r="K413" i="5" a="1"/>
  <c r="K413" i="5" s="1"/>
  <c r="K414" i="5" a="1"/>
  <c r="K414" i="5" s="1"/>
  <c r="K415" i="5" a="1"/>
  <c r="K415" i="5" s="1"/>
  <c r="K416" i="5" a="1"/>
  <c r="K416" i="5" s="1"/>
  <c r="K417" i="5" a="1"/>
  <c r="K417" i="5" s="1"/>
  <c r="K418" i="5" a="1"/>
  <c r="K418" i="5" s="1"/>
  <c r="K419" i="5" a="1"/>
  <c r="K419" i="5" s="1"/>
  <c r="K420" i="5" a="1"/>
  <c r="K420" i="5" s="1"/>
  <c r="K421" i="5" a="1"/>
  <c r="K421" i="5" s="1"/>
  <c r="K422" i="5" a="1"/>
  <c r="K422" i="5" s="1"/>
  <c r="K423" i="5" a="1"/>
  <c r="K423" i="5" s="1"/>
  <c r="K424" i="5" a="1"/>
  <c r="K424" i="5" s="1"/>
  <c r="K425" i="5" a="1"/>
  <c r="K425" i="5" s="1"/>
  <c r="K426" i="5" a="1"/>
  <c r="K426" i="5" s="1"/>
  <c r="K427" i="5" a="1"/>
  <c r="K427" i="5" s="1"/>
  <c r="K428" i="5" a="1"/>
  <c r="K428" i="5" s="1"/>
  <c r="K429" i="5" a="1"/>
  <c r="K429" i="5" s="1"/>
  <c r="K430" i="5" a="1"/>
  <c r="K430" i="5" s="1"/>
  <c r="K431" i="5" a="1"/>
  <c r="K431" i="5" s="1"/>
  <c r="K432" i="5" a="1"/>
  <c r="K432" i="5" s="1"/>
  <c r="K433" i="5" a="1"/>
  <c r="K433" i="5" s="1"/>
  <c r="K434" i="5" a="1"/>
  <c r="K434" i="5" s="1"/>
  <c r="K435" i="5" a="1"/>
  <c r="K435" i="5" s="1"/>
  <c r="K436" i="5" a="1"/>
  <c r="K436" i="5" s="1"/>
  <c r="K437" i="5" a="1"/>
  <c r="K437" i="5" s="1"/>
  <c r="K438" i="5" a="1"/>
  <c r="K438" i="5" s="1"/>
  <c r="K439" i="5" a="1"/>
  <c r="K439" i="5" s="1"/>
  <c r="K440" i="5" a="1"/>
  <c r="K440" i="5" s="1"/>
  <c r="K441" i="5" a="1"/>
  <c r="K441" i="5" s="1"/>
  <c r="K442" i="5" a="1"/>
  <c r="K442" i="5" s="1"/>
  <c r="K443" i="5" a="1"/>
  <c r="K443" i="5" s="1"/>
  <c r="K444" i="5" a="1"/>
  <c r="K444" i="5" s="1"/>
  <c r="K445" i="5" a="1"/>
  <c r="K445" i="5" s="1"/>
  <c r="K446" i="5" a="1"/>
  <c r="K446" i="5" s="1"/>
  <c r="K447" i="5" a="1"/>
  <c r="K447" i="5" s="1"/>
  <c r="K448" i="5" a="1"/>
  <c r="K448" i="5" s="1"/>
  <c r="K449" i="5" a="1"/>
  <c r="K449" i="5" s="1"/>
  <c r="K450" i="5" a="1"/>
  <c r="K450" i="5" s="1"/>
  <c r="K451" i="5" a="1"/>
  <c r="K451" i="5" s="1"/>
  <c r="K452" i="5" a="1"/>
  <c r="K452" i="5" s="1"/>
  <c r="K453" i="5" a="1"/>
  <c r="K453" i="5" s="1"/>
  <c r="K454" i="5" a="1"/>
  <c r="K454" i="5" s="1"/>
  <c r="K455" i="5" a="1"/>
  <c r="K455" i="5" s="1"/>
  <c r="K456" i="5" a="1"/>
  <c r="K456" i="5" s="1"/>
  <c r="K457" i="5" a="1"/>
  <c r="K457" i="5" s="1"/>
  <c r="K458" i="5" a="1"/>
  <c r="K458" i="5" s="1"/>
  <c r="K459" i="5" a="1"/>
  <c r="K459" i="5" s="1"/>
  <c r="K460" i="5" a="1"/>
  <c r="K460" i="5" s="1"/>
  <c r="K461" i="5" a="1"/>
  <c r="K461" i="5" s="1"/>
  <c r="K462" i="5" a="1"/>
  <c r="K462" i="5" s="1"/>
  <c r="K463" i="5" a="1"/>
  <c r="K463" i="5" s="1"/>
  <c r="K464" i="5" a="1"/>
  <c r="K464" i="5" s="1"/>
  <c r="K465" i="5" a="1"/>
  <c r="K465" i="5" s="1"/>
  <c r="K466" i="5" a="1"/>
  <c r="K466" i="5" s="1"/>
  <c r="K467" i="5" a="1"/>
  <c r="K467" i="5" s="1"/>
  <c r="K468" i="5" a="1"/>
  <c r="K468" i="5" s="1"/>
  <c r="K469" i="5" a="1"/>
  <c r="K469" i="5" s="1"/>
  <c r="K470" i="5" a="1"/>
  <c r="K470" i="5" s="1"/>
  <c r="K471" i="5" a="1"/>
  <c r="K471" i="5" s="1"/>
  <c r="K472" i="5" a="1"/>
  <c r="K472" i="5" s="1"/>
  <c r="K473" i="5" a="1"/>
  <c r="K473" i="5" s="1"/>
  <c r="K474" i="5" a="1"/>
  <c r="K474" i="5" s="1"/>
  <c r="K475" i="5" a="1"/>
  <c r="K475" i="5" s="1"/>
  <c r="K476" i="5" a="1"/>
  <c r="K476" i="5" s="1"/>
  <c r="K477" i="5" a="1"/>
  <c r="K477" i="5" s="1"/>
  <c r="K478" i="5" a="1"/>
  <c r="K478" i="5" s="1"/>
  <c r="K479" i="5" a="1"/>
  <c r="K479" i="5" s="1"/>
  <c r="K480" i="5" a="1"/>
  <c r="K480" i="5" s="1"/>
  <c r="K481" i="5" a="1"/>
  <c r="K481" i="5" s="1"/>
  <c r="K482" i="5" a="1"/>
  <c r="K482" i="5" s="1"/>
  <c r="K483" i="5" a="1"/>
  <c r="K483" i="5" s="1"/>
  <c r="K484" i="5" a="1"/>
  <c r="K484" i="5" s="1"/>
  <c r="K485" i="5" a="1"/>
  <c r="K485" i="5" s="1"/>
  <c r="K486" i="5" a="1"/>
  <c r="K486" i="5" s="1"/>
  <c r="K487" i="5" a="1"/>
  <c r="K487" i="5" s="1"/>
  <c r="K488" i="5" a="1"/>
  <c r="K488" i="5" s="1"/>
  <c r="K489" i="5" a="1"/>
  <c r="K489" i="5" s="1"/>
  <c r="K491" i="5" a="1"/>
  <c r="K491" i="5" s="1"/>
  <c r="K492" i="5" a="1"/>
  <c r="K492" i="5" s="1"/>
  <c r="K493" i="5" a="1"/>
  <c r="K493" i="5" s="1"/>
  <c r="K494" i="5" a="1"/>
  <c r="K494" i="5" s="1"/>
  <c r="K495" i="5" a="1"/>
  <c r="K495" i="5" s="1"/>
  <c r="K10" i="5" a="1"/>
  <c r="K10" i="5" s="1"/>
  <c r="W1653" i="5" l="1"/>
  <c r="W1747" i="5"/>
  <c r="W925" i="5"/>
  <c r="W1330" i="5"/>
  <c r="W1453" i="5"/>
  <c r="W1437" i="5"/>
  <c r="W1225" i="5"/>
  <c r="W1633" i="5"/>
  <c r="W1628" i="5"/>
  <c r="W1477" i="5"/>
  <c r="W1473" i="5"/>
  <c r="W1465" i="5"/>
  <c r="W1462" i="5"/>
  <c r="W1384" i="5"/>
  <c r="W1380" i="5"/>
  <c r="W1371" i="5"/>
  <c r="W1355" i="5"/>
  <c r="W1842" i="5"/>
  <c r="W1805" i="5"/>
  <c r="W1510" i="5"/>
  <c r="W1285" i="5"/>
  <c r="W1281" i="5"/>
  <c r="W1265" i="5"/>
  <c r="W1245" i="5"/>
  <c r="W1229" i="5"/>
  <c r="W1205" i="5"/>
  <c r="W1193" i="5"/>
  <c r="W1189" i="5"/>
  <c r="W1162" i="5"/>
  <c r="W1142" i="5"/>
  <c r="W1100" i="5"/>
  <c r="W1096" i="5"/>
  <c r="W1576" i="5"/>
  <c r="W1572" i="5"/>
  <c r="W1560" i="5"/>
  <c r="W1060" i="5"/>
  <c r="W1800" i="5"/>
  <c r="W1751" i="5"/>
  <c r="W1746" i="5"/>
  <c r="W1732" i="5"/>
  <c r="W1718" i="5"/>
  <c r="W1652" i="5"/>
  <c r="W1340" i="5"/>
  <c r="W1224" i="5"/>
  <c r="W1173" i="5"/>
  <c r="W1166" i="5"/>
  <c r="W1149" i="5"/>
  <c r="W1145" i="5"/>
  <c r="W1794" i="5"/>
  <c r="W1779" i="5"/>
  <c r="W1759" i="5"/>
  <c r="W1555" i="5"/>
  <c r="W1352" i="5"/>
  <c r="W981" i="5"/>
  <c r="W1497" i="5"/>
  <c r="W1489" i="5"/>
  <c r="W1481" i="5"/>
  <c r="W1476" i="5"/>
  <c r="W1428" i="5"/>
  <c r="W1408" i="5"/>
  <c r="W1248" i="5"/>
  <c r="W988" i="5"/>
  <c r="W1763" i="5"/>
  <c r="W1704" i="5"/>
  <c r="W1688" i="5"/>
  <c r="W1587" i="5"/>
  <c r="W1517" i="5"/>
  <c r="W1403" i="5"/>
  <c r="W1396" i="5"/>
  <c r="W1277" i="5"/>
  <c r="W1158" i="5"/>
  <c r="W1753" i="5"/>
  <c r="W1672" i="5"/>
  <c r="W1641" i="5"/>
  <c r="W1505" i="5"/>
  <c r="W1374" i="5"/>
  <c r="W1857" i="5"/>
  <c r="W1661" i="5"/>
  <c r="W1657" i="5"/>
  <c r="W1586" i="5"/>
  <c r="W1547" i="5"/>
  <c r="W1461" i="5"/>
  <c r="W1348" i="5"/>
  <c r="W1282" i="5"/>
  <c r="W1147" i="5"/>
  <c r="W1093" i="5"/>
  <c r="W1028" i="5"/>
  <c r="W1008" i="5"/>
  <c r="W1827" i="5"/>
  <c r="W1873" i="5"/>
  <c r="W1798" i="5"/>
  <c r="W1775" i="5"/>
  <c r="W1755" i="5"/>
  <c r="W1662" i="5"/>
  <c r="W1607" i="5"/>
  <c r="W1582" i="5"/>
  <c r="W1564" i="5"/>
  <c r="W1539" i="5"/>
  <c r="W1850" i="5"/>
  <c r="W1834" i="5"/>
  <c r="W1792" i="5"/>
  <c r="W1777" i="5"/>
  <c r="W1571" i="5"/>
  <c r="W1531" i="5"/>
  <c r="W1806" i="5"/>
  <c r="W1781" i="5"/>
  <c r="W1769" i="5"/>
  <c r="W1669" i="5"/>
  <c r="W1567" i="5"/>
  <c r="W1406" i="5"/>
  <c r="W1200" i="5"/>
  <c r="W973" i="5"/>
  <c r="W1388" i="5"/>
  <c r="W1363" i="5"/>
  <c r="W1261" i="5"/>
  <c r="W1260" i="5"/>
  <c r="W1240" i="5"/>
  <c r="W1233" i="5"/>
  <c r="W1202" i="5"/>
  <c r="W1201" i="5"/>
  <c r="W1194" i="5"/>
  <c r="W1150" i="5"/>
  <c r="W1025" i="5"/>
  <c r="W1022" i="5"/>
  <c r="W1006" i="5"/>
  <c r="W1005" i="5"/>
  <c r="W975" i="5"/>
  <c r="W1479" i="5"/>
  <c r="W1424" i="5"/>
  <c r="W1407" i="5"/>
  <c r="W1390" i="5"/>
  <c r="W1386" i="5"/>
  <c r="W1358" i="5"/>
  <c r="W1354" i="5"/>
  <c r="W1253" i="5"/>
  <c r="W1170" i="5"/>
  <c r="W1153" i="5"/>
  <c r="W1137" i="5"/>
  <c r="W1122" i="5"/>
  <c r="W1111" i="5"/>
  <c r="W1087" i="5"/>
  <c r="W1014" i="5"/>
  <c r="W1013" i="5"/>
  <c r="W1409" i="5"/>
  <c r="W1400" i="5"/>
  <c r="W1392" i="5"/>
  <c r="W1368" i="5"/>
  <c r="W1360" i="5"/>
  <c r="W1337" i="5"/>
  <c r="W1266" i="5"/>
  <c r="W1215" i="5"/>
  <c r="W1206" i="5"/>
  <c r="W1155" i="5"/>
  <c r="W1139" i="5"/>
  <c r="W1076" i="5"/>
  <c r="W1048" i="5"/>
  <c r="W1032" i="5"/>
  <c r="W1030" i="5"/>
  <c r="W1016" i="5"/>
  <c r="W996" i="5"/>
  <c r="W1865" i="5"/>
  <c r="W1859" i="5"/>
  <c r="W1852" i="5"/>
  <c r="W1844" i="5"/>
  <c r="W1836" i="5"/>
  <c r="W1829" i="5"/>
  <c r="W1821" i="5"/>
  <c r="W1796" i="5"/>
  <c r="W1785" i="5"/>
  <c r="W1762" i="5"/>
  <c r="W1637" i="5"/>
  <c r="W1584" i="5"/>
  <c r="W1569" i="5"/>
  <c r="W1551" i="5"/>
  <c r="W1545" i="5"/>
  <c r="W1529" i="5"/>
  <c r="W1500" i="5"/>
  <c r="W1478" i="5"/>
  <c r="W1854" i="5"/>
  <c r="W1846" i="5"/>
  <c r="W1838" i="5"/>
  <c r="W1831" i="5"/>
  <c r="W1823" i="5"/>
  <c r="W1817" i="5"/>
  <c r="W1811" i="5"/>
  <c r="W1879" i="5"/>
  <c r="W1871" i="5"/>
  <c r="W1863" i="5"/>
  <c r="W1848" i="5"/>
  <c r="W1840" i="5"/>
  <c r="W1825" i="5"/>
  <c r="W1819" i="5"/>
  <c r="W1790" i="5"/>
  <c r="W1789" i="5"/>
  <c r="W1771" i="5"/>
  <c r="W1663" i="5"/>
  <c r="W1620" i="5"/>
  <c r="W1611" i="5"/>
  <c r="W1595" i="5"/>
  <c r="W1537" i="5"/>
  <c r="W1502" i="5"/>
  <c r="W1492" i="5"/>
  <c r="W1815" i="5"/>
  <c r="W1802" i="5"/>
  <c r="W1793" i="5"/>
  <c r="W1783" i="5"/>
  <c r="W1774" i="5"/>
  <c r="W1765" i="5"/>
  <c r="W1761" i="5"/>
  <c r="W1740" i="5"/>
  <c r="W1724" i="5"/>
  <c r="W1710" i="5"/>
  <c r="W1696" i="5"/>
  <c r="W1680" i="5"/>
  <c r="W1650" i="5"/>
  <c r="W1645" i="5"/>
  <c r="W1643" i="5"/>
  <c r="W1639" i="5"/>
  <c r="W1635" i="5"/>
  <c r="W1625" i="5"/>
  <c r="W1602" i="5"/>
  <c r="W1601" i="5"/>
  <c r="W1597" i="5"/>
  <c r="W1592" i="5"/>
  <c r="W1588" i="5"/>
  <c r="W1553" i="5"/>
  <c r="W1549" i="5"/>
  <c r="W1541" i="5"/>
  <c r="W1533" i="5"/>
  <c r="W1525" i="5"/>
  <c r="W1521" i="5"/>
  <c r="W1513" i="5"/>
  <c r="W1511" i="5"/>
  <c r="W1503" i="5"/>
  <c r="W1501" i="5"/>
  <c r="W1494" i="5"/>
  <c r="W1387" i="5"/>
  <c r="W1383" i="5"/>
  <c r="W1364" i="5"/>
  <c r="W1342" i="5"/>
  <c r="W1808" i="5"/>
  <c r="W1778" i="5"/>
  <c r="W1767" i="5"/>
  <c r="W1758" i="5"/>
  <c r="W1749" i="5"/>
  <c r="W1649" i="5"/>
  <c r="W1604" i="5"/>
  <c r="W1593" i="5"/>
  <c r="W1590" i="5"/>
  <c r="W1580" i="5"/>
  <c r="W1575" i="5"/>
  <c r="W1565" i="5"/>
  <c r="W1548" i="5"/>
  <c r="W1543" i="5"/>
  <c r="W1540" i="5"/>
  <c r="W1535" i="5"/>
  <c r="W1532" i="5"/>
  <c r="W1527" i="5"/>
  <c r="W1524" i="5"/>
  <c r="W1425" i="5"/>
  <c r="W1416" i="5"/>
  <c r="W1413" i="5"/>
  <c r="W1395" i="5"/>
  <c r="W1351" i="5"/>
  <c r="W1422" i="5"/>
  <c r="W1420" i="5"/>
  <c r="W1414" i="5"/>
  <c r="W1399" i="5"/>
  <c r="W1379" i="5"/>
  <c r="W1370" i="5"/>
  <c r="W1344" i="5"/>
  <c r="W1336" i="5"/>
  <c r="W1328" i="5"/>
  <c r="W1322" i="5"/>
  <c r="W1318" i="5"/>
  <c r="W1314" i="5"/>
  <c r="W1307" i="5"/>
  <c r="W1303" i="5"/>
  <c r="W1299" i="5"/>
  <c r="W1295" i="5"/>
  <c r="W1291" i="5"/>
  <c r="W1288" i="5"/>
  <c r="W1270" i="5"/>
  <c r="W1221" i="5"/>
  <c r="W1208" i="5"/>
  <c r="W1182" i="5"/>
  <c r="W1174" i="5"/>
  <c r="W1051" i="5"/>
  <c r="W1033" i="5"/>
  <c r="W1204" i="5"/>
  <c r="W1196" i="5"/>
  <c r="W1172" i="5"/>
  <c r="W1052" i="5"/>
  <c r="W1038" i="5"/>
  <c r="W1432" i="5"/>
  <c r="W1430" i="5"/>
  <c r="W1426" i="5"/>
  <c r="W1402" i="5"/>
  <c r="W1376" i="5"/>
  <c r="W1372" i="5"/>
  <c r="W1367" i="5"/>
  <c r="W1347" i="5"/>
  <c r="W1339" i="5"/>
  <c r="W1290" i="5"/>
  <c r="W1252" i="5"/>
  <c r="W1242" i="5"/>
  <c r="W1228" i="5"/>
  <c r="W1198" i="5"/>
  <c r="W1197" i="5"/>
  <c r="W1180" i="5"/>
  <c r="W1165" i="5"/>
  <c r="W1164" i="5"/>
  <c r="W1154" i="5"/>
  <c r="W1056" i="5"/>
  <c r="W1055" i="5"/>
  <c r="W1146" i="5"/>
  <c r="W1138" i="5"/>
  <c r="W1131" i="5"/>
  <c r="W1130" i="5"/>
  <c r="W1123" i="5"/>
  <c r="W1085" i="5"/>
  <c r="W1084" i="5"/>
  <c r="W1069" i="5"/>
  <c r="W1065" i="5"/>
  <c r="W1043" i="5"/>
  <c r="W1037" i="5"/>
  <c r="W1034" i="5"/>
  <c r="W983" i="5"/>
  <c r="W960" i="5"/>
  <c r="W1159" i="5"/>
  <c r="W1143" i="5"/>
  <c r="W1128" i="5"/>
  <c r="W1044" i="5"/>
  <c r="W1040" i="5"/>
  <c r="W1020" i="5"/>
  <c r="W980" i="5"/>
  <c r="W1211" i="5"/>
  <c r="W1179" i="5"/>
  <c r="W1177" i="5"/>
  <c r="W1104" i="5"/>
  <c r="W1089" i="5"/>
  <c r="W1088" i="5"/>
  <c r="W1083" i="5"/>
  <c r="W1071" i="5"/>
  <c r="W1070" i="5"/>
  <c r="W1063" i="5"/>
  <c r="W1012" i="5"/>
  <c r="W976" i="5"/>
  <c r="W1875" i="5"/>
  <c r="W1867" i="5"/>
  <c r="W1877" i="5"/>
  <c r="W1869" i="5"/>
  <c r="W1861" i="5"/>
  <c r="W1810" i="5"/>
  <c r="W1797" i="5"/>
  <c r="W1782" i="5"/>
  <c r="W1766" i="5"/>
  <c r="W1750" i="5"/>
  <c r="W1734" i="5"/>
  <c r="W1726" i="5"/>
  <c r="W1712" i="5"/>
  <c r="W1706" i="5"/>
  <c r="W1698" i="5"/>
  <c r="W1690" i="5"/>
  <c r="W1682" i="5"/>
  <c r="W1674" i="5"/>
  <c r="W1622" i="5"/>
  <c r="W1814" i="5"/>
  <c r="W1804" i="5"/>
  <c r="W1801" i="5"/>
  <c r="W1788" i="5"/>
  <c r="W1786" i="5"/>
  <c r="W1773" i="5"/>
  <c r="W1770" i="5"/>
  <c r="W1757" i="5"/>
  <c r="W1754" i="5"/>
  <c r="W1745" i="5"/>
  <c r="W1736" i="5"/>
  <c r="W1728" i="5"/>
  <c r="W1720" i="5"/>
  <c r="W1714" i="5"/>
  <c r="W1707" i="5"/>
  <c r="W1700" i="5"/>
  <c r="W1692" i="5"/>
  <c r="W1684" i="5"/>
  <c r="W1676" i="5"/>
  <c r="W1667" i="5"/>
  <c r="W1656" i="5"/>
  <c r="W1648" i="5"/>
  <c r="W1642" i="5"/>
  <c r="W1630" i="5"/>
  <c r="W1629" i="5"/>
  <c r="W1579" i="5"/>
  <c r="W1544" i="5"/>
  <c r="W1536" i="5"/>
  <c r="W1528" i="5"/>
  <c r="W1436" i="5"/>
  <c r="W1429" i="5"/>
  <c r="W1356" i="5"/>
  <c r="W1816" i="5"/>
  <c r="W1738" i="5"/>
  <c r="W1730" i="5"/>
  <c r="W1722" i="5"/>
  <c r="W1716" i="5"/>
  <c r="W1702" i="5"/>
  <c r="W1694" i="5"/>
  <c r="W1686" i="5"/>
  <c r="W1678" i="5"/>
  <c r="W1658" i="5"/>
  <c r="W1654" i="5"/>
  <c r="W1638" i="5"/>
  <c r="W1634" i="5"/>
  <c r="W1631" i="5"/>
  <c r="W1610" i="5"/>
  <c r="W1606" i="5"/>
  <c r="W1603" i="5"/>
  <c r="W1557" i="5"/>
  <c r="W1556" i="5"/>
  <c r="W1509" i="5"/>
  <c r="W1508" i="5"/>
  <c r="W1417" i="5"/>
  <c r="W1404" i="5"/>
  <c r="W1341" i="5"/>
  <c r="W1812" i="5"/>
  <c r="W1665" i="5"/>
  <c r="W1660" i="5"/>
  <c r="W1599" i="5"/>
  <c r="W1573" i="5"/>
  <c r="W1559" i="5"/>
  <c r="W1596" i="5"/>
  <c r="W1594" i="5"/>
  <c r="W1583" i="5"/>
  <c r="W1578" i="5"/>
  <c r="W1568" i="5"/>
  <c r="W1563" i="5"/>
  <c r="W1552" i="5"/>
  <c r="W1519" i="5"/>
  <c r="W1518" i="5"/>
  <c r="W1516" i="5"/>
  <c r="W1487" i="5"/>
  <c r="W1486" i="5"/>
  <c r="W1485" i="5"/>
  <c r="W1484" i="5"/>
  <c r="W1471" i="5"/>
  <c r="W1470" i="5"/>
  <c r="W1469" i="5"/>
  <c r="W1468" i="5"/>
  <c r="W1433" i="5"/>
  <c r="W1421" i="5"/>
  <c r="W1284" i="5"/>
  <c r="W1269" i="5"/>
  <c r="W1250" i="5"/>
  <c r="W1237" i="5"/>
  <c r="W1236" i="5"/>
  <c r="W1741" i="5"/>
  <c r="W1646" i="5"/>
  <c r="W1623" i="5"/>
  <c r="W1621" i="5"/>
  <c r="W1609" i="5"/>
  <c r="W1605" i="5"/>
  <c r="W1600" i="5"/>
  <c r="W1598" i="5"/>
  <c r="W1591" i="5"/>
  <c r="W1577" i="5"/>
  <c r="W1561" i="5"/>
  <c r="W1495" i="5"/>
  <c r="W1493" i="5"/>
  <c r="W1434" i="5"/>
  <c r="W1412" i="5"/>
  <c r="W1398" i="5"/>
  <c r="W1382" i="5"/>
  <c r="W1366" i="5"/>
  <c r="W1350" i="5"/>
  <c r="W1331" i="5"/>
  <c r="W1274" i="5"/>
  <c r="W1273" i="5"/>
  <c r="W1258" i="5"/>
  <c r="W1257" i="5"/>
  <c r="W1256" i="5"/>
  <c r="W1251" i="5"/>
  <c r="W1243" i="5"/>
  <c r="W1209" i="5"/>
  <c r="W1418" i="5"/>
  <c r="W1278" i="5"/>
  <c r="W1262" i="5"/>
  <c r="W1222" i="5"/>
  <c r="W1192" i="5"/>
  <c r="W1190" i="5"/>
  <c r="W1184" i="5"/>
  <c r="W1394" i="5"/>
  <c r="W1391" i="5"/>
  <c r="W1378" i="5"/>
  <c r="W1375" i="5"/>
  <c r="W1362" i="5"/>
  <c r="W1359" i="5"/>
  <c r="W1346" i="5"/>
  <c r="W1343" i="5"/>
  <c r="W1329" i="5"/>
  <c r="W1244" i="5"/>
  <c r="W1241" i="5"/>
  <c r="W1232" i="5"/>
  <c r="W1227" i="5"/>
  <c r="W1226" i="5"/>
  <c r="W1220" i="5"/>
  <c r="W1218" i="5"/>
  <c r="W1216" i="5"/>
  <c r="W1214" i="5"/>
  <c r="W1212" i="5"/>
  <c r="W1210" i="5"/>
  <c r="W1199" i="5"/>
  <c r="W1195" i="5"/>
  <c r="W1188" i="5"/>
  <c r="W1186" i="5"/>
  <c r="W1176" i="5"/>
  <c r="W1410" i="5"/>
  <c r="W1335" i="5"/>
  <c r="W1286" i="5"/>
  <c r="W1249" i="5"/>
  <c r="W1235" i="5"/>
  <c r="W1234" i="5"/>
  <c r="W1217" i="5"/>
  <c r="W1213" i="5"/>
  <c r="W1183" i="5"/>
  <c r="W1178" i="5"/>
  <c r="W1168" i="5"/>
  <c r="W1161" i="5"/>
  <c r="W1169" i="5"/>
  <c r="W1136" i="5"/>
  <c r="W1135" i="5"/>
  <c r="W1119" i="5"/>
  <c r="W1115" i="5"/>
  <c r="W1080" i="5"/>
  <c r="W1074" i="5"/>
  <c r="W1068" i="5"/>
  <c r="W1059" i="5"/>
  <c r="W1047" i="5"/>
  <c r="W1042" i="5"/>
  <c r="W1041" i="5"/>
  <c r="W1021" i="5"/>
  <c r="W1010" i="5"/>
  <c r="W1009" i="5"/>
  <c r="W1000" i="5"/>
  <c r="W999" i="5"/>
  <c r="W997" i="5"/>
  <c r="W968" i="5"/>
  <c r="W967" i="5"/>
  <c r="W965" i="5"/>
  <c r="W964" i="5"/>
  <c r="W1151" i="5"/>
  <c r="W1127" i="5"/>
  <c r="W1086" i="5"/>
  <c r="W1072" i="5"/>
  <c r="W1064" i="5"/>
  <c r="W1050" i="5"/>
  <c r="W1049" i="5"/>
  <c r="W1036" i="5"/>
  <c r="W1029" i="5"/>
  <c r="W1024" i="5"/>
  <c r="W1018" i="5"/>
  <c r="W1017" i="5"/>
  <c r="W1004" i="5"/>
  <c r="W992" i="5"/>
  <c r="W991" i="5"/>
  <c r="W989" i="5"/>
  <c r="W1185" i="5"/>
  <c r="W1181" i="5"/>
  <c r="W1121" i="5"/>
  <c r="W1120" i="5"/>
  <c r="W1107" i="5"/>
  <c r="W1075" i="5"/>
  <c r="W1073" i="5"/>
  <c r="W1058" i="5"/>
  <c r="W1057" i="5"/>
  <c r="W1026" i="5"/>
  <c r="W984" i="5"/>
  <c r="W972" i="5"/>
  <c r="W1129" i="5"/>
  <c r="W1079" i="5"/>
  <c r="W1066" i="5"/>
  <c r="W1878" i="5"/>
  <c r="W1876" i="5"/>
  <c r="W1874" i="5"/>
  <c r="W1872" i="5"/>
  <c r="W1870" i="5"/>
  <c r="W1868" i="5"/>
  <c r="W1866" i="5"/>
  <c r="W1864" i="5"/>
  <c r="W1862" i="5"/>
  <c r="W1860" i="5"/>
  <c r="W1858" i="5"/>
  <c r="W1856" i="5"/>
  <c r="W1855" i="5"/>
  <c r="W1853" i="5"/>
  <c r="W1851" i="5"/>
  <c r="W1849" i="5"/>
  <c r="W1847" i="5"/>
  <c r="W1845" i="5"/>
  <c r="W1843" i="5"/>
  <c r="W1841" i="5"/>
  <c r="W1839" i="5"/>
  <c r="W1837" i="5"/>
  <c r="W1835" i="5"/>
  <c r="W1833" i="5"/>
  <c r="W1832" i="5"/>
  <c r="W1830" i="5"/>
  <c r="W1828" i="5"/>
  <c r="W1826" i="5"/>
  <c r="W1824" i="5"/>
  <c r="W1822" i="5"/>
  <c r="W1820" i="5"/>
  <c r="W1818" i="5"/>
  <c r="W1739" i="5"/>
  <c r="W1737" i="5"/>
  <c r="W1735" i="5"/>
  <c r="W1733" i="5"/>
  <c r="W1731" i="5"/>
  <c r="W1729" i="5"/>
  <c r="W1727" i="5"/>
  <c r="W1725" i="5"/>
  <c r="W1723" i="5"/>
  <c r="W1721" i="5"/>
  <c r="W1719" i="5"/>
  <c r="W1717" i="5"/>
  <c r="W1715" i="5"/>
  <c r="W1713" i="5"/>
  <c r="W1711" i="5"/>
  <c r="W1709" i="5"/>
  <c r="W1708" i="5"/>
  <c r="W1705" i="5"/>
  <c r="W1703" i="5"/>
  <c r="W1701" i="5"/>
  <c r="W1699" i="5"/>
  <c r="W1697" i="5"/>
  <c r="W1695" i="5"/>
  <c r="W1693" i="5"/>
  <c r="W1691" i="5"/>
  <c r="W1689" i="5"/>
  <c r="W1687" i="5"/>
  <c r="W1685" i="5"/>
  <c r="W1683" i="5"/>
  <c r="W1681" i="5"/>
  <c r="W1679" i="5"/>
  <c r="W1677" i="5"/>
  <c r="W1675" i="5"/>
  <c r="W1673" i="5"/>
  <c r="W1671" i="5"/>
  <c r="W1670" i="5"/>
  <c r="W1668" i="5"/>
  <c r="W1664" i="5"/>
  <c r="W1807" i="5"/>
  <c r="W1803" i="5"/>
  <c r="W1799" i="5"/>
  <c r="W1795" i="5"/>
  <c r="W1791" i="5"/>
  <c r="W1787" i="5"/>
  <c r="W1784" i="5"/>
  <c r="W1780" i="5"/>
  <c r="W1776" i="5"/>
  <c r="W1772" i="5"/>
  <c r="W1768" i="5"/>
  <c r="W1764" i="5"/>
  <c r="W1760" i="5"/>
  <c r="W1756" i="5"/>
  <c r="W1752" i="5"/>
  <c r="W1748" i="5"/>
  <c r="W1744" i="5"/>
  <c r="W1666" i="5"/>
  <c r="W1743" i="5"/>
  <c r="W1742" i="5"/>
  <c r="W1813" i="5"/>
  <c r="W1809" i="5"/>
  <c r="W1627" i="5"/>
  <c r="W1626" i="5"/>
  <c r="W1619" i="5"/>
  <c r="W1618" i="5"/>
  <c r="W1617" i="5"/>
  <c r="W1616" i="5"/>
  <c r="W1615" i="5"/>
  <c r="W1614" i="5"/>
  <c r="W1613" i="5"/>
  <c r="W1612" i="5"/>
  <c r="W1608" i="5"/>
  <c r="W1659" i="5"/>
  <c r="W1655" i="5"/>
  <c r="W1651" i="5"/>
  <c r="W1647" i="5"/>
  <c r="W1644" i="5"/>
  <c r="W1640" i="5"/>
  <c r="W1636" i="5"/>
  <c r="W1632" i="5"/>
  <c r="W1624" i="5"/>
  <c r="W1523" i="5"/>
  <c r="W1522" i="5"/>
  <c r="W1515" i="5"/>
  <c r="W1514" i="5"/>
  <c r="W1507" i="5"/>
  <c r="W1506" i="5"/>
  <c r="W1499" i="5"/>
  <c r="W1498" i="5"/>
  <c r="W1491" i="5"/>
  <c r="W1490" i="5"/>
  <c r="W1483" i="5"/>
  <c r="W1482" i="5"/>
  <c r="W1475" i="5"/>
  <c r="W1474" i="5"/>
  <c r="W1467" i="5"/>
  <c r="W1466" i="5"/>
  <c r="W1460" i="5"/>
  <c r="W1459" i="5"/>
  <c r="W1458" i="5"/>
  <c r="W1457" i="5"/>
  <c r="W1456" i="5"/>
  <c r="W1455" i="5"/>
  <c r="W1454" i="5"/>
  <c r="W1452" i="5"/>
  <c r="W1451" i="5"/>
  <c r="W1450" i="5"/>
  <c r="W1449" i="5"/>
  <c r="W1448" i="5"/>
  <c r="W1447" i="5"/>
  <c r="W1446" i="5"/>
  <c r="W1445" i="5"/>
  <c r="W1444" i="5"/>
  <c r="W1443" i="5"/>
  <c r="W1442" i="5"/>
  <c r="W1441" i="5"/>
  <c r="W1440" i="5"/>
  <c r="W1439" i="5"/>
  <c r="W1438" i="5"/>
  <c r="W1589" i="5"/>
  <c r="W1585" i="5"/>
  <c r="W1581" i="5"/>
  <c r="W1574" i="5"/>
  <c r="W1570" i="5"/>
  <c r="W1566" i="5"/>
  <c r="W1562" i="5"/>
  <c r="W1558" i="5"/>
  <c r="W1554" i="5"/>
  <c r="W1550" i="5"/>
  <c r="W1546" i="5"/>
  <c r="W1542" i="5"/>
  <c r="W1538" i="5"/>
  <c r="W1534" i="5"/>
  <c r="W1530" i="5"/>
  <c r="W1526" i="5"/>
  <c r="W1520" i="5"/>
  <c r="W1512" i="5"/>
  <c r="W1504" i="5"/>
  <c r="W1496" i="5"/>
  <c r="W1488" i="5"/>
  <c r="W1480" i="5"/>
  <c r="W1472" i="5"/>
  <c r="W1464" i="5"/>
  <c r="W1463" i="5"/>
  <c r="W1338" i="5"/>
  <c r="W1280" i="5"/>
  <c r="W1276" i="5"/>
  <c r="W1272" i="5"/>
  <c r="W1268" i="5"/>
  <c r="W1264" i="5"/>
  <c r="W1334" i="5"/>
  <c r="W1327" i="5"/>
  <c r="W1325" i="5"/>
  <c r="W1321" i="5"/>
  <c r="W1317" i="5"/>
  <c r="W1310" i="5"/>
  <c r="W1306" i="5"/>
  <c r="W1302" i="5"/>
  <c r="W1298" i="5"/>
  <c r="W1294" i="5"/>
  <c r="W1435" i="5"/>
  <c r="W1431" i="5"/>
  <c r="W1427" i="5"/>
  <c r="W1423" i="5"/>
  <c r="W1419" i="5"/>
  <c r="W1415" i="5"/>
  <c r="W1411" i="5"/>
  <c r="W1405" i="5"/>
  <c r="W1401" i="5"/>
  <c r="W1397" i="5"/>
  <c r="W1393" i="5"/>
  <c r="W1389" i="5"/>
  <c r="W1385" i="5"/>
  <c r="W1381" i="5"/>
  <c r="W1377" i="5"/>
  <c r="W1373" i="5"/>
  <c r="W1369" i="5"/>
  <c r="W1365" i="5"/>
  <c r="W1361" i="5"/>
  <c r="W1357" i="5"/>
  <c r="W1353" i="5"/>
  <c r="W1349" i="5"/>
  <c r="W1345" i="5"/>
  <c r="W1333" i="5"/>
  <c r="W1332" i="5"/>
  <c r="W1326" i="5"/>
  <c r="W1324" i="5"/>
  <c r="W1323" i="5"/>
  <c r="W1320" i="5"/>
  <c r="W1319" i="5"/>
  <c r="W1316" i="5"/>
  <c r="W1315" i="5"/>
  <c r="W1312" i="5"/>
  <c r="W1311" i="5"/>
  <c r="W1309" i="5"/>
  <c r="W1308" i="5"/>
  <c r="W1305" i="5"/>
  <c r="W1304" i="5"/>
  <c r="W1301" i="5"/>
  <c r="W1300" i="5"/>
  <c r="W1297" i="5"/>
  <c r="W1296" i="5"/>
  <c r="W1293" i="5"/>
  <c r="W1292" i="5"/>
  <c r="W1157" i="5"/>
  <c r="W1141" i="5"/>
  <c r="W1289" i="5"/>
  <c r="W1287" i="5"/>
  <c r="W1283" i="5"/>
  <c r="W1279" i="5"/>
  <c r="W1275" i="5"/>
  <c r="W1271" i="5"/>
  <c r="W1267" i="5"/>
  <c r="W1263" i="5"/>
  <c r="W1259" i="5"/>
  <c r="W1255" i="5"/>
  <c r="W1254" i="5"/>
  <c r="W1247" i="5"/>
  <c r="W1246" i="5"/>
  <c r="W1239" i="5"/>
  <c r="W1238" i="5"/>
  <c r="W1231" i="5"/>
  <c r="W1230" i="5"/>
  <c r="W1223" i="5"/>
  <c r="W1207" i="5"/>
  <c r="W1191" i="5"/>
  <c r="W1175" i="5"/>
  <c r="W1219" i="5"/>
  <c r="W1203" i="5"/>
  <c r="W1187" i="5"/>
  <c r="W1171" i="5"/>
  <c r="W1134" i="5"/>
  <c r="W1126" i="5"/>
  <c r="W1118" i="5"/>
  <c r="W1114" i="5"/>
  <c r="W1110" i="5"/>
  <c r="W1103" i="5"/>
  <c r="W1099" i="5"/>
  <c r="W1092" i="5"/>
  <c r="W1078" i="5"/>
  <c r="W1077" i="5"/>
  <c r="W1167" i="5"/>
  <c r="W1163" i="5"/>
  <c r="W1160" i="5"/>
  <c r="W1156" i="5"/>
  <c r="W1152" i="5"/>
  <c r="W1148" i="5"/>
  <c r="W1144" i="5"/>
  <c r="W1140" i="5"/>
  <c r="W1117" i="5"/>
  <c r="W1116" i="5"/>
  <c r="W1113" i="5"/>
  <c r="W1112" i="5"/>
  <c r="W1109" i="5"/>
  <c r="W1108" i="5"/>
  <c r="W1106" i="5"/>
  <c r="W1105" i="5"/>
  <c r="W1102" i="5"/>
  <c r="W1101" i="5"/>
  <c r="W1098" i="5"/>
  <c r="W1097" i="5"/>
  <c r="W1095" i="5"/>
  <c r="W1094" i="5"/>
  <c r="W1091" i="5"/>
  <c r="W1090" i="5"/>
  <c r="W1082" i="5"/>
  <c r="W1081" i="5"/>
  <c r="W1067" i="5"/>
  <c r="W1133" i="5"/>
  <c r="W1132" i="5"/>
  <c r="W1125" i="5"/>
  <c r="W1124" i="5"/>
  <c r="W1062" i="5"/>
  <c r="W1061" i="5"/>
  <c r="W1054" i="5"/>
  <c r="W1053" i="5"/>
  <c r="W1046" i="5"/>
  <c r="W1045" i="5"/>
  <c r="W998" i="5"/>
  <c r="W990" i="5"/>
  <c r="W982" i="5"/>
  <c r="W974" i="5"/>
  <c r="W966" i="5"/>
  <c r="W1039" i="5"/>
  <c r="W1035" i="5"/>
  <c r="W1031" i="5"/>
  <c r="W1027" i="5"/>
  <c r="W1023" i="5"/>
  <c r="W1019" i="5"/>
  <c r="W1015" i="5"/>
  <c r="W1011" i="5"/>
  <c r="W1007" i="5"/>
  <c r="W1003" i="5"/>
  <c r="W995" i="5"/>
  <c r="W987" i="5"/>
  <c r="W979" i="5"/>
  <c r="W971" i="5"/>
  <c r="W963" i="5"/>
  <c r="W959" i="5"/>
  <c r="W1002" i="5"/>
  <c r="W1001" i="5"/>
  <c r="W994" i="5"/>
  <c r="W993" i="5"/>
  <c r="W986" i="5"/>
  <c r="W985" i="5"/>
  <c r="W978" i="5"/>
  <c r="W977" i="5"/>
  <c r="W970" i="5"/>
  <c r="W969" i="5"/>
  <c r="W962" i="5"/>
  <c r="W961" i="5"/>
  <c r="W958" i="5"/>
  <c r="W957" i="5"/>
  <c r="Q9" i="172"/>
  <c r="U9" i="172" s="1"/>
  <c r="Q9" i="171"/>
  <c r="U9" i="171" s="1"/>
  <c r="Q9" i="170"/>
  <c r="U9" i="170" s="1"/>
  <c r="Q9" i="169"/>
  <c r="U9" i="169" s="1"/>
  <c r="R9" i="169"/>
  <c r="AN10" i="169" s="1"/>
  <c r="Q9" i="168"/>
  <c r="U9" i="168" s="1"/>
  <c r="Q9" i="167"/>
  <c r="U9" i="167" s="1"/>
  <c r="Q9" i="166"/>
  <c r="U9" i="166" s="1"/>
  <c r="Q9" i="165"/>
  <c r="U9" i="165" s="1"/>
  <c r="Q9" i="164"/>
  <c r="U9" i="164" s="1"/>
  <c r="Q9" i="163"/>
  <c r="U9" i="163" s="1"/>
  <c r="Q9" i="162"/>
  <c r="U9" i="162" s="1"/>
  <c r="T9" i="161"/>
  <c r="AQ10" i="161" s="1"/>
  <c r="Q9" i="161"/>
  <c r="Q9" i="160"/>
  <c r="U9" i="160" s="1"/>
  <c r="Q9" i="159"/>
  <c r="U9" i="159" s="1"/>
  <c r="Q9" i="158"/>
  <c r="U9" i="158" s="1"/>
  <c r="U9" i="157"/>
  <c r="Q9" i="156"/>
  <c r="U9" i="156" s="1"/>
  <c r="Q9" i="155"/>
  <c r="U9" i="155" s="1"/>
  <c r="Q9" i="154"/>
  <c r="U9" i="154" s="1"/>
  <c r="Q9" i="153"/>
  <c r="U9" i="153" s="1"/>
  <c r="Q9" i="152"/>
  <c r="U9" i="152" s="1"/>
  <c r="U9" i="151"/>
  <c r="U9" i="150"/>
  <c r="Q9" i="149"/>
  <c r="U9" i="149" s="1"/>
  <c r="Q9" i="148"/>
  <c r="U9" i="148" s="1"/>
  <c r="Q9" i="147"/>
  <c r="U9" i="147" s="1"/>
  <c r="Q9" i="146"/>
  <c r="U9" i="146" s="1"/>
  <c r="Q9" i="145"/>
  <c r="U9" i="145" s="1"/>
  <c r="R9" i="145"/>
  <c r="AN10" i="145" s="1"/>
  <c r="U9" i="144"/>
  <c r="U9" i="143"/>
  <c r="Q9" i="142"/>
  <c r="U9" i="142" s="1"/>
  <c r="U9" i="141"/>
  <c r="Q9" i="140"/>
  <c r="U9" i="140" s="1"/>
  <c r="Q9" i="139"/>
  <c r="U9" i="139" s="1"/>
  <c r="Q9" i="138"/>
  <c r="U9" i="138" s="1"/>
  <c r="Q9" i="137"/>
  <c r="U9" i="137" s="1"/>
  <c r="U9" i="136"/>
  <c r="Q9" i="135"/>
  <c r="U9" i="135" s="1"/>
  <c r="Q9" i="134"/>
  <c r="U9" i="134" s="1"/>
  <c r="R9" i="133"/>
  <c r="AN10" i="133" s="1"/>
  <c r="Q9" i="132"/>
  <c r="U9" i="132" s="1"/>
  <c r="Q9" i="131"/>
  <c r="U9" i="131" s="1"/>
  <c r="U58" i="3"/>
  <c r="W9" i="130"/>
  <c r="R9" i="130"/>
  <c r="AN10" i="130" s="1"/>
  <c r="T9" i="130"/>
  <c r="AQ10" i="130" s="1"/>
  <c r="AT11" i="130"/>
  <c r="AH11" i="130"/>
  <c r="Q9" i="130"/>
  <c r="U9" i="130" s="1"/>
  <c r="AC11" i="130"/>
  <c r="AK11" i="130"/>
  <c r="W869" i="5"/>
  <c r="W52" i="5"/>
  <c r="W36" i="5"/>
  <c r="W490" i="5"/>
  <c r="W948" i="5"/>
  <c r="W608" i="5"/>
  <c r="W900" i="5"/>
  <c r="W814" i="5"/>
  <c r="W806" i="5"/>
  <c r="W802" i="5"/>
  <c r="W831" i="5"/>
  <c r="W833" i="5"/>
  <c r="W846" i="5"/>
  <c r="W927" i="5"/>
  <c r="W915" i="5"/>
  <c r="W907" i="5"/>
  <c r="W893" i="5"/>
  <c r="W866" i="5"/>
  <c r="W818" i="5"/>
  <c r="W781" i="5"/>
  <c r="W777" i="5"/>
  <c r="W887" i="5"/>
  <c r="W824" i="5"/>
  <c r="W801" i="5"/>
  <c r="W827" i="5"/>
  <c r="W796" i="5"/>
  <c r="W790" i="5"/>
  <c r="W949" i="5"/>
  <c r="W921" i="5"/>
  <c r="W908" i="5"/>
  <c r="W892" i="5"/>
  <c r="W882" i="5"/>
  <c r="W849" i="5"/>
  <c r="W842" i="5"/>
  <c r="W839" i="5"/>
  <c r="W934" i="5"/>
  <c r="W953" i="5"/>
  <c r="W944" i="5"/>
  <c r="W937" i="5"/>
  <c r="W926" i="5"/>
  <c r="W834" i="5"/>
  <c r="W819" i="5"/>
  <c r="W795" i="5"/>
  <c r="W770" i="5"/>
  <c r="W688" i="5"/>
  <c r="W911" i="5"/>
  <c r="W904" i="5"/>
  <c r="W896" i="5"/>
  <c r="W890" i="5"/>
  <c r="W878" i="5"/>
  <c r="W874" i="5"/>
  <c r="W844" i="5"/>
  <c r="W829" i="5"/>
  <c r="W813" i="5"/>
  <c r="W923" i="5"/>
  <c r="W852" i="5"/>
  <c r="W841" i="5"/>
  <c r="W826" i="5"/>
  <c r="W789" i="5"/>
  <c r="W914" i="5"/>
  <c r="W903" i="5"/>
  <c r="W897" i="5"/>
  <c r="W850" i="5"/>
  <c r="W845" i="5"/>
  <c r="W843" i="5"/>
  <c r="W830" i="5"/>
  <c r="W828" i="5"/>
  <c r="W810" i="5"/>
  <c r="W800" i="5"/>
  <c r="W797" i="5"/>
  <c r="W787" i="5"/>
  <c r="W786" i="5"/>
  <c r="W942" i="5"/>
  <c r="W935" i="5"/>
  <c r="W918" i="5"/>
  <c r="W956" i="5"/>
  <c r="W952" i="5"/>
  <c r="W947" i="5"/>
  <c r="W943" i="5"/>
  <c r="W940" i="5"/>
  <c r="W936" i="5"/>
  <c r="W933" i="5"/>
  <c r="W919" i="5"/>
  <c r="W913" i="5"/>
  <c r="W905" i="5"/>
  <c r="W898" i="5"/>
  <c r="W889" i="5"/>
  <c r="W879" i="5"/>
  <c r="W836" i="5"/>
  <c r="W817" i="5"/>
  <c r="W807" i="5"/>
  <c r="W799" i="5"/>
  <c r="W792" i="5"/>
  <c r="W955" i="5"/>
  <c r="W932" i="5"/>
  <c r="W917" i="5"/>
  <c r="W954" i="5"/>
  <c r="W950" i="5"/>
  <c r="W945" i="5"/>
  <c r="W941" i="5"/>
  <c r="W938" i="5"/>
  <c r="W931" i="5"/>
  <c r="W930" i="5"/>
  <c r="W928" i="5"/>
  <c r="W922" i="5"/>
  <c r="W912" i="5"/>
  <c r="W881" i="5"/>
  <c r="W871" i="5"/>
  <c r="W865" i="5"/>
  <c r="W848" i="5"/>
  <c r="W838" i="5"/>
  <c r="W821" i="5"/>
  <c r="W809" i="5"/>
  <c r="W793" i="5"/>
  <c r="W951" i="5"/>
  <c r="W946" i="5"/>
  <c r="W939" i="5"/>
  <c r="W929" i="5"/>
  <c r="W920" i="5"/>
  <c r="W909" i="5"/>
  <c r="W901" i="5"/>
  <c r="W894" i="5"/>
  <c r="W873" i="5"/>
  <c r="W854" i="5"/>
  <c r="W823" i="5"/>
  <c r="W791" i="5"/>
  <c r="W780" i="5"/>
  <c r="W779" i="5"/>
  <c r="W861" i="5"/>
  <c r="W860" i="5"/>
  <c r="W858" i="5"/>
  <c r="W857" i="5"/>
  <c r="W840" i="5"/>
  <c r="W837" i="5"/>
  <c r="W825" i="5"/>
  <c r="W822" i="5"/>
  <c r="W811" i="5"/>
  <c r="W805" i="5"/>
  <c r="W803" i="5"/>
  <c r="W785" i="5"/>
  <c r="W782" i="5"/>
  <c r="W776" i="5"/>
  <c r="W767" i="5"/>
  <c r="W924" i="5"/>
  <c r="W916" i="5"/>
  <c r="W870" i="5"/>
  <c r="W853" i="5"/>
  <c r="W847" i="5"/>
  <c r="W832" i="5"/>
  <c r="W808" i="5"/>
  <c r="W778" i="5"/>
  <c r="W772" i="5"/>
  <c r="W771" i="5"/>
  <c r="W886" i="5"/>
  <c r="W864" i="5"/>
  <c r="W835" i="5"/>
  <c r="W820" i="5"/>
  <c r="W815" i="5"/>
  <c r="W812" i="5"/>
  <c r="W798" i="5"/>
  <c r="W794" i="5"/>
  <c r="W784" i="5"/>
  <c r="W774" i="5"/>
  <c r="W769" i="5"/>
  <c r="W765" i="5"/>
  <c r="W888" i="5"/>
  <c r="W880" i="5"/>
  <c r="W872" i="5"/>
  <c r="W859" i="5"/>
  <c r="W910" i="5"/>
  <c r="W906" i="5"/>
  <c r="W902" i="5"/>
  <c r="W899" i="5"/>
  <c r="W895" i="5"/>
  <c r="W891" i="5"/>
  <c r="W885" i="5"/>
  <c r="W877" i="5"/>
  <c r="W868" i="5"/>
  <c r="W863" i="5"/>
  <c r="W856" i="5"/>
  <c r="W884" i="5"/>
  <c r="W883" i="5"/>
  <c r="W876" i="5"/>
  <c r="W875" i="5"/>
  <c r="W867" i="5"/>
  <c r="W862" i="5"/>
  <c r="W855" i="5"/>
  <c r="W851" i="5"/>
  <c r="W816" i="5"/>
  <c r="W783" i="5"/>
  <c r="W775" i="5"/>
  <c r="W773" i="5"/>
  <c r="W768" i="5"/>
  <c r="W766" i="5"/>
  <c r="W804" i="5"/>
  <c r="W788" i="5"/>
  <c r="W764" i="5"/>
  <c r="W763" i="5"/>
  <c r="W718" i="5"/>
  <c r="W746" i="5"/>
  <c r="W742" i="5"/>
  <c r="W725" i="5"/>
  <c r="W710" i="5"/>
  <c r="W703" i="5"/>
  <c r="W695" i="5"/>
  <c r="W680" i="5"/>
  <c r="W704" i="5"/>
  <c r="W681" i="5"/>
  <c r="W727" i="5"/>
  <c r="W734" i="5"/>
  <c r="W730" i="5"/>
  <c r="W729" i="5"/>
  <c r="W697" i="5"/>
  <c r="W761" i="5"/>
  <c r="W737" i="5"/>
  <c r="W726" i="5"/>
  <c r="W705" i="5"/>
  <c r="W689" i="5"/>
  <c r="W754" i="5"/>
  <c r="W735" i="5"/>
  <c r="W753" i="5"/>
  <c r="W745" i="5"/>
  <c r="W738" i="5"/>
  <c r="W719" i="5"/>
  <c r="W711" i="5"/>
  <c r="W696" i="5"/>
  <c r="W733" i="5"/>
  <c r="W759" i="5"/>
  <c r="W752" i="5"/>
  <c r="W750" i="5"/>
  <c r="W709" i="5"/>
  <c r="W698" i="5"/>
  <c r="W693" i="5"/>
  <c r="W679" i="5"/>
  <c r="W756" i="5"/>
  <c r="W749" i="5"/>
  <c r="W747" i="5"/>
  <c r="W740" i="5"/>
  <c r="W717" i="5"/>
  <c r="W706" i="5"/>
  <c r="W700" i="5"/>
  <c r="W687" i="5"/>
  <c r="W751" i="5"/>
  <c r="W724" i="5"/>
  <c r="W713" i="5"/>
  <c r="W712" i="5"/>
  <c r="W707" i="5"/>
  <c r="W694" i="5"/>
  <c r="W683" i="5"/>
  <c r="W682" i="5"/>
  <c r="W677" i="5"/>
  <c r="W757" i="5"/>
  <c r="W755" i="5"/>
  <c r="W748" i="5"/>
  <c r="W743" i="5"/>
  <c r="W741" i="5"/>
  <c r="W739" i="5"/>
  <c r="W731" i="5"/>
  <c r="W721" i="5"/>
  <c r="W720" i="5"/>
  <c r="W715" i="5"/>
  <c r="W702" i="5"/>
  <c r="W691" i="5"/>
  <c r="W690" i="5"/>
  <c r="W685" i="5"/>
  <c r="W762" i="5"/>
  <c r="W760" i="5"/>
  <c r="W758" i="5"/>
  <c r="W744" i="5"/>
  <c r="W736" i="5"/>
  <c r="W732" i="5"/>
  <c r="W728" i="5"/>
  <c r="W723" i="5"/>
  <c r="W722" i="5"/>
  <c r="W716" i="5"/>
  <c r="W714" i="5"/>
  <c r="W708" i="5"/>
  <c r="W701" i="5"/>
  <c r="W699" i="5"/>
  <c r="W692" i="5"/>
  <c r="W686" i="5"/>
  <c r="W684" i="5"/>
  <c r="W678" i="5"/>
  <c r="W676" i="5"/>
  <c r="W675" i="5"/>
  <c r="W674" i="5"/>
  <c r="W592" i="5"/>
  <c r="W555" i="5"/>
  <c r="W552" i="5"/>
  <c r="W548" i="5"/>
  <c r="W541" i="5"/>
  <c r="W529" i="5"/>
  <c r="W500" i="5"/>
  <c r="W629" i="5"/>
  <c r="W623" i="5"/>
  <c r="W624" i="5"/>
  <c r="W600" i="5"/>
  <c r="W593" i="5"/>
  <c r="W616" i="5"/>
  <c r="W585" i="5"/>
  <c r="W570" i="5"/>
  <c r="W578" i="5"/>
  <c r="W563" i="5"/>
  <c r="W564" i="5"/>
  <c r="W559" i="5"/>
  <c r="W542" i="5"/>
  <c r="W537" i="5"/>
  <c r="W521" i="5"/>
  <c r="W538" i="5"/>
  <c r="W522" i="5"/>
  <c r="W515" i="5"/>
  <c r="W507" i="5"/>
  <c r="W508" i="5"/>
  <c r="W654" i="5"/>
  <c r="W650" i="5"/>
  <c r="W642" i="5"/>
  <c r="W639" i="5"/>
  <c r="W620" i="5"/>
  <c r="W606" i="5"/>
  <c r="W646" i="5"/>
  <c r="W615" i="5"/>
  <c r="W556" i="5"/>
  <c r="W553" i="5"/>
  <c r="W545" i="5"/>
  <c r="W530" i="5"/>
  <c r="W501" i="5"/>
  <c r="W631" i="5"/>
  <c r="W589" i="5"/>
  <c r="W628" i="5"/>
  <c r="W626" i="5"/>
  <c r="W625" i="5"/>
  <c r="W594" i="5"/>
  <c r="W539" i="5"/>
  <c r="W509" i="5"/>
  <c r="W596" i="5"/>
  <c r="W534" i="5"/>
  <c r="W520" i="5"/>
  <c r="W505" i="5"/>
  <c r="W673" i="5"/>
  <c r="W669" i="5"/>
  <c r="W666" i="5"/>
  <c r="W662" i="5"/>
  <c r="W658" i="5"/>
  <c r="W614" i="5"/>
  <c r="W602" i="5"/>
  <c r="W601" i="5"/>
  <c r="W599" i="5"/>
  <c r="W572" i="5"/>
  <c r="W567" i="5"/>
  <c r="W560" i="5"/>
  <c r="W549" i="5"/>
  <c r="W528" i="5"/>
  <c r="W512" i="5"/>
  <c r="W634" i="5"/>
  <c r="W622" i="5"/>
  <c r="W610" i="5"/>
  <c r="W609" i="5"/>
  <c r="W607" i="5"/>
  <c r="W604" i="5"/>
  <c r="W579" i="5"/>
  <c r="W575" i="5"/>
  <c r="W536" i="5"/>
  <c r="W523" i="5"/>
  <c r="W518" i="5"/>
  <c r="W506" i="5"/>
  <c r="W496" i="5"/>
  <c r="W671" i="5"/>
  <c r="W664" i="5"/>
  <c r="W660" i="5"/>
  <c r="W656" i="5"/>
  <c r="W652" i="5"/>
  <c r="W648" i="5"/>
  <c r="W644" i="5"/>
  <c r="W641" i="5"/>
  <c r="W637" i="5"/>
  <c r="W633" i="5"/>
  <c r="W630" i="5"/>
  <c r="W618" i="5"/>
  <c r="W617" i="5"/>
  <c r="W612" i="5"/>
  <c r="W586" i="5"/>
  <c r="W582" i="5"/>
  <c r="W531" i="5"/>
  <c r="W526" i="5"/>
  <c r="W514" i="5"/>
  <c r="W502" i="5"/>
  <c r="W670" i="5"/>
  <c r="W667" i="5"/>
  <c r="W663" i="5"/>
  <c r="W659" i="5"/>
  <c r="W655" i="5"/>
  <c r="W651" i="5"/>
  <c r="W647" i="5"/>
  <c r="W643" i="5"/>
  <c r="W640" i="5"/>
  <c r="W636" i="5"/>
  <c r="W632" i="5"/>
  <c r="W672" i="5"/>
  <c r="W668" i="5"/>
  <c r="W665" i="5"/>
  <c r="W661" i="5"/>
  <c r="W657" i="5"/>
  <c r="W653" i="5"/>
  <c r="W649" i="5"/>
  <c r="W645" i="5"/>
  <c r="W638" i="5"/>
  <c r="W595" i="5"/>
  <c r="W587" i="5"/>
  <c r="W580" i="5"/>
  <c r="W577" i="5"/>
  <c r="W573" i="5"/>
  <c r="W571" i="5"/>
  <c r="W627" i="5"/>
  <c r="W621" i="5"/>
  <c r="W619" i="5"/>
  <c r="W613" i="5"/>
  <c r="W611" i="5"/>
  <c r="W605" i="5"/>
  <c r="W603" i="5"/>
  <c r="W598" i="5"/>
  <c r="W597" i="5"/>
  <c r="W591" i="5"/>
  <c r="W590" i="5"/>
  <c r="W588" i="5"/>
  <c r="W584" i="5"/>
  <c r="W583" i="5"/>
  <c r="W581" i="5"/>
  <c r="W576" i="5"/>
  <c r="W574" i="5"/>
  <c r="W569" i="5"/>
  <c r="W566" i="5"/>
  <c r="W562" i="5"/>
  <c r="W558" i="5"/>
  <c r="W554" i="5"/>
  <c r="W551" i="5"/>
  <c r="W547" i="5"/>
  <c r="W544" i="5"/>
  <c r="W540" i="5"/>
  <c r="W533" i="5"/>
  <c r="W527" i="5"/>
  <c r="W525" i="5"/>
  <c r="W519" i="5"/>
  <c r="W517" i="5"/>
  <c r="W513" i="5"/>
  <c r="W511" i="5"/>
  <c r="W504" i="5"/>
  <c r="W499" i="5"/>
  <c r="W498" i="5"/>
  <c r="W568" i="5"/>
  <c r="W565" i="5"/>
  <c r="W561" i="5"/>
  <c r="W557" i="5"/>
  <c r="W550" i="5"/>
  <c r="W546" i="5"/>
  <c r="W543" i="5"/>
  <c r="W532" i="5"/>
  <c r="W524" i="5"/>
  <c r="W516" i="5"/>
  <c r="W510" i="5"/>
  <c r="W503" i="5"/>
  <c r="W497" i="5"/>
  <c r="O44" i="65"/>
  <c r="AC52" i="65" s="1"/>
  <c r="N15" i="65"/>
  <c r="AB1" i="65"/>
  <c r="S58" i="3"/>
  <c r="I46" i="65" s="1"/>
  <c r="R58" i="3"/>
  <c r="Q58" i="3"/>
  <c r="I44" i="65" s="1"/>
  <c r="P58" i="3"/>
  <c r="I40" i="65" s="1"/>
  <c r="O58" i="3"/>
  <c r="N58" i="3"/>
  <c r="I38" i="65" s="1"/>
  <c r="M58" i="3"/>
  <c r="I37" i="65" s="1"/>
  <c r="L58" i="3"/>
  <c r="J32" i="65" s="1"/>
  <c r="K58" i="3"/>
  <c r="J31" i="65" s="1"/>
  <c r="J58" i="3"/>
  <c r="J30" i="65" s="1"/>
  <c r="I58" i="3"/>
  <c r="J29" i="65" s="1"/>
  <c r="H58" i="3"/>
  <c r="G58" i="3"/>
  <c r="F58" i="3"/>
  <c r="J23" i="65" s="1"/>
  <c r="E58" i="3"/>
  <c r="D58" i="3"/>
  <c r="E15" i="65"/>
  <c r="U495" i="5"/>
  <c r="L495" i="5"/>
  <c r="M495" i="5" s="1" a="1"/>
  <c r="M495" i="5" s="1"/>
  <c r="U494" i="5"/>
  <c r="L494" i="5"/>
  <c r="M494" i="5" s="1" a="1"/>
  <c r="M494" i="5" s="1"/>
  <c r="U493" i="5"/>
  <c r="L493" i="5"/>
  <c r="M493" i="5" s="1" a="1"/>
  <c r="M493" i="5" s="1"/>
  <c r="U492" i="5"/>
  <c r="L492" i="5"/>
  <c r="M492" i="5" s="1" a="1"/>
  <c r="M492" i="5" s="1"/>
  <c r="U491" i="5"/>
  <c r="L491" i="5"/>
  <c r="M491" i="5" s="1" a="1"/>
  <c r="M491" i="5" s="1"/>
  <c r="U489" i="5"/>
  <c r="L489" i="5"/>
  <c r="M489" i="5" s="1" a="1"/>
  <c r="M489" i="5" s="1"/>
  <c r="U488" i="5"/>
  <c r="L488" i="5"/>
  <c r="M488" i="5" s="1" a="1"/>
  <c r="M488" i="5" s="1"/>
  <c r="U487" i="5"/>
  <c r="L487" i="5"/>
  <c r="M487" i="5" s="1" a="1"/>
  <c r="M487" i="5" s="1"/>
  <c r="U486" i="5"/>
  <c r="L486" i="5"/>
  <c r="M486" i="5" s="1" a="1"/>
  <c r="M486" i="5" s="1"/>
  <c r="U485" i="5"/>
  <c r="L485" i="5"/>
  <c r="M485" i="5" s="1" a="1"/>
  <c r="M485" i="5" s="1"/>
  <c r="U484" i="5"/>
  <c r="L484" i="5"/>
  <c r="M484" i="5" s="1" a="1"/>
  <c r="M484" i="5" s="1"/>
  <c r="U483" i="5"/>
  <c r="L483" i="5"/>
  <c r="M483" i="5" s="1" a="1"/>
  <c r="M483" i="5" s="1"/>
  <c r="U482" i="5"/>
  <c r="L482" i="5"/>
  <c r="M482" i="5" s="1" a="1"/>
  <c r="M482" i="5" s="1"/>
  <c r="U481" i="5"/>
  <c r="L481" i="5"/>
  <c r="M481" i="5" s="1" a="1"/>
  <c r="M481" i="5" s="1"/>
  <c r="U480" i="5"/>
  <c r="L480" i="5"/>
  <c r="M480" i="5" s="1" a="1"/>
  <c r="M480" i="5" s="1"/>
  <c r="U479" i="5"/>
  <c r="L479" i="5"/>
  <c r="M479" i="5" s="1" a="1"/>
  <c r="M479" i="5" s="1"/>
  <c r="U478" i="5"/>
  <c r="L478" i="5"/>
  <c r="M478" i="5" s="1" a="1"/>
  <c r="M478" i="5" s="1"/>
  <c r="U477" i="5"/>
  <c r="L477" i="5"/>
  <c r="M477" i="5" s="1" a="1"/>
  <c r="M477" i="5" s="1"/>
  <c r="U476" i="5"/>
  <c r="L476" i="5"/>
  <c r="M476" i="5" s="1" a="1"/>
  <c r="M476" i="5" s="1"/>
  <c r="U475" i="5"/>
  <c r="L475" i="5"/>
  <c r="M475" i="5" s="1" a="1"/>
  <c r="M475" i="5" s="1"/>
  <c r="U474" i="5"/>
  <c r="L474" i="5"/>
  <c r="M474" i="5" s="1" a="1"/>
  <c r="M474" i="5" s="1"/>
  <c r="U473" i="5"/>
  <c r="L473" i="5"/>
  <c r="M473" i="5" s="1" a="1"/>
  <c r="M473" i="5" s="1"/>
  <c r="U472" i="5"/>
  <c r="L472" i="5"/>
  <c r="M472" i="5" s="1" a="1"/>
  <c r="M472" i="5" s="1"/>
  <c r="U471" i="5"/>
  <c r="L471" i="5"/>
  <c r="M471" i="5" s="1" a="1"/>
  <c r="M471" i="5" s="1"/>
  <c r="U470" i="5"/>
  <c r="L470" i="5"/>
  <c r="M470" i="5" s="1" a="1"/>
  <c r="M470" i="5" s="1"/>
  <c r="U469" i="5"/>
  <c r="L469" i="5"/>
  <c r="M469" i="5" s="1" a="1"/>
  <c r="M469" i="5" s="1"/>
  <c r="U468" i="5"/>
  <c r="L468" i="5"/>
  <c r="M468" i="5" s="1" a="1"/>
  <c r="M468" i="5" s="1"/>
  <c r="U467" i="5"/>
  <c r="L467" i="5"/>
  <c r="M467" i="5" s="1" a="1"/>
  <c r="M467" i="5" s="1"/>
  <c r="U466" i="5"/>
  <c r="L466" i="5"/>
  <c r="M466" i="5" s="1" a="1"/>
  <c r="M466" i="5" s="1"/>
  <c r="L465" i="5"/>
  <c r="M465" i="5" s="1" a="1"/>
  <c r="M465" i="5" s="1"/>
  <c r="U464" i="5"/>
  <c r="L464" i="5"/>
  <c r="M464" i="5" s="1" a="1"/>
  <c r="M464" i="5" s="1"/>
  <c r="U463" i="5"/>
  <c r="L463" i="5"/>
  <c r="M463" i="5" s="1" a="1"/>
  <c r="M463" i="5" s="1"/>
  <c r="U462" i="5"/>
  <c r="L462" i="5"/>
  <c r="M462" i="5" s="1" a="1"/>
  <c r="M462" i="5" s="1"/>
  <c r="U461" i="5"/>
  <c r="L461" i="5"/>
  <c r="M461" i="5" s="1" a="1"/>
  <c r="M461" i="5" s="1"/>
  <c r="W461" i="5" s="1"/>
  <c r="U460" i="5"/>
  <c r="L460" i="5"/>
  <c r="M460" i="5" s="1" a="1"/>
  <c r="M460" i="5" s="1"/>
  <c r="W460" i="5" s="1"/>
  <c r="U459" i="5"/>
  <c r="L459" i="5"/>
  <c r="M459" i="5" s="1" a="1"/>
  <c r="M459" i="5" s="1"/>
  <c r="W459" i="5" s="1"/>
  <c r="U458" i="5"/>
  <c r="L458" i="5"/>
  <c r="M458" i="5" s="1" a="1"/>
  <c r="M458" i="5" s="1"/>
  <c r="W458" i="5" s="1"/>
  <c r="U457" i="5"/>
  <c r="L457" i="5"/>
  <c r="M457" i="5" s="1" a="1"/>
  <c r="M457" i="5" s="1"/>
  <c r="W457" i="5" s="1"/>
  <c r="U456" i="5"/>
  <c r="L456" i="5"/>
  <c r="M456" i="5" s="1" a="1"/>
  <c r="M456" i="5" s="1"/>
  <c r="W456" i="5" s="1"/>
  <c r="U455" i="5"/>
  <c r="L455" i="5"/>
  <c r="M455" i="5" s="1" a="1"/>
  <c r="M455" i="5" s="1"/>
  <c r="W455" i="5" s="1"/>
  <c r="U454" i="5"/>
  <c r="L454" i="5"/>
  <c r="M454" i="5" s="1" a="1"/>
  <c r="M454" i="5" s="1"/>
  <c r="W454" i="5" s="1"/>
  <c r="U453" i="5"/>
  <c r="L453" i="5"/>
  <c r="M453" i="5" s="1" a="1"/>
  <c r="M453" i="5" s="1"/>
  <c r="W453" i="5" s="1"/>
  <c r="U452" i="5"/>
  <c r="L452" i="5"/>
  <c r="M452" i="5" s="1" a="1"/>
  <c r="M452" i="5" s="1"/>
  <c r="W452" i="5" s="1"/>
  <c r="U451" i="5"/>
  <c r="L451" i="5"/>
  <c r="M451" i="5" s="1" a="1"/>
  <c r="M451" i="5" s="1"/>
  <c r="W451" i="5" s="1"/>
  <c r="U450" i="5"/>
  <c r="L450" i="5"/>
  <c r="M450" i="5" s="1" a="1"/>
  <c r="M450" i="5" s="1"/>
  <c r="W450" i="5" s="1"/>
  <c r="U449" i="5"/>
  <c r="L449" i="5"/>
  <c r="M449" i="5" s="1" a="1"/>
  <c r="M449" i="5" s="1"/>
  <c r="W449" i="5" s="1"/>
  <c r="U448" i="5"/>
  <c r="L448" i="5"/>
  <c r="M448" i="5" s="1" a="1"/>
  <c r="M448" i="5" s="1"/>
  <c r="W448" i="5" s="1"/>
  <c r="U447" i="5"/>
  <c r="L447" i="5"/>
  <c r="M447" i="5" s="1" a="1"/>
  <c r="M447" i="5" s="1"/>
  <c r="W447" i="5" s="1"/>
  <c r="U446" i="5"/>
  <c r="L446" i="5"/>
  <c r="M446" i="5" s="1" a="1"/>
  <c r="M446" i="5" s="1"/>
  <c r="W446" i="5" s="1"/>
  <c r="L445" i="5"/>
  <c r="M445" i="5" s="1" a="1"/>
  <c r="M445" i="5" s="1"/>
  <c r="W445" i="5" s="1"/>
  <c r="U444" i="5"/>
  <c r="L444" i="5"/>
  <c r="M444" i="5" s="1" a="1"/>
  <c r="M444" i="5" s="1"/>
  <c r="W444" i="5" s="1"/>
  <c r="U443" i="5"/>
  <c r="L443" i="5"/>
  <c r="M443" i="5" s="1" a="1"/>
  <c r="M443" i="5" s="1"/>
  <c r="W443" i="5" s="1"/>
  <c r="U442" i="5"/>
  <c r="L442" i="5"/>
  <c r="M442" i="5" s="1" a="1"/>
  <c r="M442" i="5" s="1"/>
  <c r="W442" i="5" s="1"/>
  <c r="U441" i="5"/>
  <c r="L441" i="5"/>
  <c r="M441" i="5" s="1" a="1"/>
  <c r="M441" i="5" s="1"/>
  <c r="W441" i="5" s="1"/>
  <c r="U440" i="5"/>
  <c r="L440" i="5"/>
  <c r="M440" i="5" s="1" a="1"/>
  <c r="M440" i="5" s="1"/>
  <c r="W440" i="5" s="1"/>
  <c r="U439" i="5"/>
  <c r="L439" i="5"/>
  <c r="M439" i="5" s="1" a="1"/>
  <c r="M439" i="5" s="1"/>
  <c r="W439" i="5" s="1"/>
  <c r="U438" i="5"/>
  <c r="L438" i="5"/>
  <c r="M438" i="5" s="1" a="1"/>
  <c r="M438" i="5" s="1"/>
  <c r="W438" i="5" s="1"/>
  <c r="U437" i="5"/>
  <c r="L437" i="5"/>
  <c r="M437" i="5" s="1" a="1"/>
  <c r="M437" i="5" s="1"/>
  <c r="W437" i="5" s="1"/>
  <c r="U436" i="5"/>
  <c r="L436" i="5"/>
  <c r="M436" i="5" s="1" a="1"/>
  <c r="M436" i="5" s="1"/>
  <c r="W436" i="5" s="1"/>
  <c r="U435" i="5"/>
  <c r="L435" i="5"/>
  <c r="M435" i="5" s="1" a="1"/>
  <c r="M435" i="5" s="1"/>
  <c r="U434" i="5"/>
  <c r="L434" i="5"/>
  <c r="M434" i="5" s="1" a="1"/>
  <c r="M434" i="5" s="1"/>
  <c r="W434" i="5" s="1"/>
  <c r="U433" i="5"/>
  <c r="L433" i="5"/>
  <c r="M433" i="5" s="1" a="1"/>
  <c r="M433" i="5" s="1"/>
  <c r="W433" i="5" s="1"/>
  <c r="U432" i="5"/>
  <c r="L432" i="5"/>
  <c r="M432" i="5" s="1" a="1"/>
  <c r="M432" i="5" s="1"/>
  <c r="W432" i="5" s="1"/>
  <c r="U431" i="5"/>
  <c r="L431" i="5"/>
  <c r="M431" i="5" s="1" a="1"/>
  <c r="M431" i="5" s="1"/>
  <c r="W431" i="5" s="1"/>
  <c r="U430" i="5"/>
  <c r="L430" i="5"/>
  <c r="M430" i="5" s="1" a="1"/>
  <c r="M430" i="5" s="1"/>
  <c r="W430" i="5" s="1"/>
  <c r="U429" i="5"/>
  <c r="L429" i="5"/>
  <c r="M429" i="5" s="1" a="1"/>
  <c r="M429" i="5" s="1"/>
  <c r="W429" i="5" s="1"/>
  <c r="U428" i="5"/>
  <c r="L428" i="5"/>
  <c r="M428" i="5" s="1" a="1"/>
  <c r="M428" i="5" s="1"/>
  <c r="W428" i="5" s="1"/>
  <c r="U427" i="5"/>
  <c r="L427" i="5"/>
  <c r="M427" i="5" s="1" a="1"/>
  <c r="M427" i="5" s="1"/>
  <c r="U426" i="5"/>
  <c r="L426" i="5"/>
  <c r="M426" i="5" s="1" a="1"/>
  <c r="M426" i="5" s="1"/>
  <c r="U425" i="5"/>
  <c r="L425" i="5"/>
  <c r="M425" i="5" s="1" a="1"/>
  <c r="M425" i="5" s="1"/>
  <c r="U424" i="5"/>
  <c r="L424" i="5"/>
  <c r="M424" i="5" s="1" a="1"/>
  <c r="M424" i="5" s="1"/>
  <c r="U423" i="5"/>
  <c r="L423" i="5"/>
  <c r="M423" i="5" s="1" a="1"/>
  <c r="M423" i="5" s="1"/>
  <c r="U422" i="5"/>
  <c r="L422" i="5"/>
  <c r="M422" i="5" s="1" a="1"/>
  <c r="M422" i="5" s="1"/>
  <c r="U421" i="5"/>
  <c r="L421" i="5"/>
  <c r="M421" i="5" s="1" a="1"/>
  <c r="M421" i="5" s="1"/>
  <c r="U420" i="5"/>
  <c r="L420" i="5"/>
  <c r="M420" i="5" s="1" a="1"/>
  <c r="M420" i="5" s="1"/>
  <c r="U419" i="5"/>
  <c r="L419" i="5"/>
  <c r="M419" i="5" s="1" a="1"/>
  <c r="M419" i="5" s="1"/>
  <c r="U418" i="5"/>
  <c r="L418" i="5"/>
  <c r="M418" i="5" s="1" a="1"/>
  <c r="M418" i="5" s="1"/>
  <c r="U417" i="5"/>
  <c r="L417" i="5"/>
  <c r="M417" i="5" s="1" a="1"/>
  <c r="M417" i="5" s="1"/>
  <c r="U416" i="5"/>
  <c r="L416" i="5"/>
  <c r="M416" i="5" s="1" a="1"/>
  <c r="M416" i="5" s="1"/>
  <c r="U415" i="5"/>
  <c r="L415" i="5"/>
  <c r="M415" i="5" s="1" a="1"/>
  <c r="M415" i="5" s="1"/>
  <c r="U414" i="5"/>
  <c r="L414" i="5"/>
  <c r="M414" i="5" s="1" a="1"/>
  <c r="M414" i="5" s="1"/>
  <c r="U413" i="5"/>
  <c r="L413" i="5"/>
  <c r="M413" i="5" s="1" a="1"/>
  <c r="M413" i="5" s="1"/>
  <c r="U412" i="5"/>
  <c r="L412" i="5"/>
  <c r="M412" i="5" s="1" a="1"/>
  <c r="M412" i="5" s="1"/>
  <c r="U411" i="5"/>
  <c r="L411" i="5"/>
  <c r="M411" i="5" s="1" a="1"/>
  <c r="M411" i="5" s="1"/>
  <c r="U410" i="5"/>
  <c r="L410" i="5"/>
  <c r="M410" i="5" s="1" a="1"/>
  <c r="M410" i="5" s="1"/>
  <c r="U409" i="5"/>
  <c r="L409" i="5"/>
  <c r="M409" i="5" s="1" a="1"/>
  <c r="M409" i="5" s="1"/>
  <c r="U408" i="5"/>
  <c r="L408" i="5"/>
  <c r="M408" i="5" s="1" a="1"/>
  <c r="M408" i="5" s="1"/>
  <c r="U407" i="5"/>
  <c r="L407" i="5"/>
  <c r="M407" i="5" s="1" a="1"/>
  <c r="M407" i="5" s="1"/>
  <c r="U406" i="5"/>
  <c r="L406" i="5"/>
  <c r="M406" i="5" s="1" a="1"/>
  <c r="M406" i="5" s="1"/>
  <c r="U405" i="5"/>
  <c r="L405" i="5"/>
  <c r="M405" i="5" s="1" a="1"/>
  <c r="M405" i="5" s="1"/>
  <c r="U404" i="5"/>
  <c r="L404" i="5"/>
  <c r="M404" i="5" s="1" a="1"/>
  <c r="M404" i="5" s="1"/>
  <c r="U403" i="5"/>
  <c r="M403" i="5" a="1"/>
  <c r="M403" i="5" s="1"/>
  <c r="L402" i="5"/>
  <c r="M402" i="5" s="1" a="1"/>
  <c r="M402" i="5" s="1"/>
  <c r="U401" i="5"/>
  <c r="L401" i="5"/>
  <c r="M401" i="5" s="1" a="1"/>
  <c r="M401" i="5" s="1"/>
  <c r="U400" i="5"/>
  <c r="L400" i="5"/>
  <c r="M400" i="5" s="1" a="1"/>
  <c r="M400" i="5" s="1"/>
  <c r="U399" i="5"/>
  <c r="L399" i="5"/>
  <c r="M399" i="5" s="1" a="1"/>
  <c r="M399" i="5" s="1"/>
  <c r="U398" i="5"/>
  <c r="L398" i="5"/>
  <c r="M398" i="5" s="1" a="1"/>
  <c r="M398" i="5" s="1"/>
  <c r="U397" i="5"/>
  <c r="L397" i="5"/>
  <c r="M397" i="5" s="1" a="1"/>
  <c r="M397" i="5" s="1"/>
  <c r="W397" i="5" s="1"/>
  <c r="U396" i="5"/>
  <c r="L396" i="5"/>
  <c r="M396" i="5" s="1" a="1"/>
  <c r="M396" i="5" s="1"/>
  <c r="W396" i="5" s="1"/>
  <c r="U395" i="5"/>
  <c r="L395" i="5"/>
  <c r="U394" i="5"/>
  <c r="L394" i="5"/>
  <c r="M394" i="5" s="1" a="1"/>
  <c r="M394" i="5" s="1"/>
  <c r="W394" i="5" s="1"/>
  <c r="U393" i="5"/>
  <c r="L393" i="5"/>
  <c r="M393" i="5" s="1" a="1"/>
  <c r="M393" i="5" s="1"/>
  <c r="W393" i="5" s="1"/>
  <c r="U392" i="5"/>
  <c r="L392" i="5"/>
  <c r="M392" i="5" s="1" a="1"/>
  <c r="M392" i="5" s="1"/>
  <c r="W392" i="5" s="1"/>
  <c r="U391" i="5"/>
  <c r="L391" i="5"/>
  <c r="M391" i="5" s="1" a="1"/>
  <c r="M391" i="5" s="1"/>
  <c r="W391" i="5" s="1"/>
  <c r="U390" i="5"/>
  <c r="L390" i="5"/>
  <c r="M390" i="5" s="1" a="1"/>
  <c r="M390" i="5" s="1"/>
  <c r="W390" i="5" s="1"/>
  <c r="U389" i="5"/>
  <c r="L389" i="5"/>
  <c r="M389" i="5" s="1" a="1"/>
  <c r="M389" i="5" s="1"/>
  <c r="W389" i="5" s="1"/>
  <c r="U388" i="5"/>
  <c r="L388" i="5"/>
  <c r="M388" i="5" s="1" a="1"/>
  <c r="M388" i="5" s="1"/>
  <c r="W388" i="5" s="1"/>
  <c r="U387" i="5"/>
  <c r="L387" i="5"/>
  <c r="M387" i="5" s="1" a="1"/>
  <c r="M387" i="5" s="1"/>
  <c r="W387" i="5" s="1"/>
  <c r="U386" i="5"/>
  <c r="L386" i="5"/>
  <c r="M386" i="5" s="1" a="1"/>
  <c r="M386" i="5" s="1"/>
  <c r="W386" i="5" s="1"/>
  <c r="U385" i="5"/>
  <c r="L385" i="5"/>
  <c r="M385" i="5" s="1" a="1"/>
  <c r="M385" i="5" s="1"/>
  <c r="W385" i="5" s="1"/>
  <c r="U384" i="5"/>
  <c r="L384" i="5"/>
  <c r="M384" i="5" s="1" a="1"/>
  <c r="M384" i="5" s="1"/>
  <c r="U383" i="5"/>
  <c r="L383" i="5"/>
  <c r="M383" i="5" s="1" a="1"/>
  <c r="M383" i="5" s="1"/>
  <c r="U382" i="5"/>
  <c r="L382" i="5"/>
  <c r="M382" i="5" s="1" a="1"/>
  <c r="M382" i="5" s="1"/>
  <c r="U381" i="5"/>
  <c r="L381" i="5"/>
  <c r="M381" i="5" s="1" a="1"/>
  <c r="M381" i="5" s="1"/>
  <c r="U380" i="5"/>
  <c r="L380" i="5"/>
  <c r="M380" i="5" s="1" a="1"/>
  <c r="M380" i="5" s="1"/>
  <c r="U379" i="5"/>
  <c r="L379" i="5"/>
  <c r="M379" i="5" s="1" a="1"/>
  <c r="M379" i="5" s="1"/>
  <c r="W379" i="5" s="1"/>
  <c r="U378" i="5"/>
  <c r="L378" i="5"/>
  <c r="M378" i="5" s="1" a="1"/>
  <c r="M378" i="5" s="1"/>
  <c r="U377" i="5"/>
  <c r="L377" i="5"/>
  <c r="M377" i="5" s="1" a="1"/>
  <c r="M377" i="5" s="1"/>
  <c r="L376" i="5"/>
  <c r="M376" i="5" s="1" a="1"/>
  <c r="M376" i="5" s="1"/>
  <c r="U375" i="5"/>
  <c r="L375" i="5"/>
  <c r="M375" i="5" s="1" a="1"/>
  <c r="M375" i="5" s="1"/>
  <c r="U374" i="5"/>
  <c r="L374" i="5"/>
  <c r="M374" i="5" s="1" a="1"/>
  <c r="M374" i="5" s="1"/>
  <c r="U373" i="5"/>
  <c r="L373" i="5"/>
  <c r="M373" i="5" s="1" a="1"/>
  <c r="M373" i="5" s="1"/>
  <c r="U372" i="5"/>
  <c r="L372" i="5"/>
  <c r="M372" i="5" s="1" a="1"/>
  <c r="M372" i="5" s="1"/>
  <c r="U371" i="5"/>
  <c r="L371" i="5"/>
  <c r="M371" i="5" s="1" a="1"/>
  <c r="M371" i="5" s="1"/>
  <c r="U370" i="5"/>
  <c r="L370" i="5"/>
  <c r="M370" i="5" s="1" a="1"/>
  <c r="M370" i="5" s="1"/>
  <c r="U369" i="5"/>
  <c r="L369" i="5"/>
  <c r="M369" i="5" s="1" a="1"/>
  <c r="M369" i="5" s="1"/>
  <c r="U368" i="5"/>
  <c r="L368" i="5"/>
  <c r="M368" i="5" s="1" a="1"/>
  <c r="M368" i="5" s="1"/>
  <c r="L367" i="5"/>
  <c r="M367" i="5" s="1" a="1"/>
  <c r="M367" i="5" s="1"/>
  <c r="L366" i="5"/>
  <c r="M366" i="5" s="1" a="1"/>
  <c r="M366" i="5" s="1"/>
  <c r="U365" i="5"/>
  <c r="L365" i="5"/>
  <c r="M365" i="5" s="1" a="1"/>
  <c r="M365" i="5" s="1"/>
  <c r="U364" i="5"/>
  <c r="L364" i="5"/>
  <c r="M364" i="5" s="1" a="1"/>
  <c r="M364" i="5" s="1"/>
  <c r="W364" i="5" s="1"/>
  <c r="U363" i="5"/>
  <c r="L363" i="5"/>
  <c r="M363" i="5" s="1" a="1"/>
  <c r="M363" i="5" s="1"/>
  <c r="U362" i="5"/>
  <c r="L362" i="5"/>
  <c r="M362" i="5" s="1" a="1"/>
  <c r="M362" i="5" s="1"/>
  <c r="U361" i="5"/>
  <c r="L361" i="5"/>
  <c r="M361" i="5" s="1" a="1"/>
  <c r="M361" i="5" s="1"/>
  <c r="U360" i="5"/>
  <c r="L360" i="5"/>
  <c r="M360" i="5" s="1" a="1"/>
  <c r="M360" i="5" s="1"/>
  <c r="U359" i="5"/>
  <c r="L359" i="5"/>
  <c r="M359" i="5" s="1" a="1"/>
  <c r="M359" i="5" s="1"/>
  <c r="U358" i="5"/>
  <c r="L358" i="5"/>
  <c r="M358" i="5" s="1" a="1"/>
  <c r="M358" i="5" s="1"/>
  <c r="U357" i="5"/>
  <c r="L357" i="5"/>
  <c r="M357" i="5" s="1" a="1"/>
  <c r="M357" i="5" s="1"/>
  <c r="L356" i="5"/>
  <c r="M356" i="5" s="1" a="1"/>
  <c r="M356" i="5" s="1"/>
  <c r="U355" i="5"/>
  <c r="L355" i="5"/>
  <c r="M355" i="5" s="1" a="1"/>
  <c r="M355" i="5" s="1"/>
  <c r="U354" i="5"/>
  <c r="L354" i="5"/>
  <c r="M354" i="5" s="1" a="1"/>
  <c r="M354" i="5" s="1"/>
  <c r="L353" i="5"/>
  <c r="M353" i="5" s="1" a="1"/>
  <c r="M353" i="5" s="1"/>
  <c r="U352" i="5"/>
  <c r="L352" i="5"/>
  <c r="M352" i="5" s="1" a="1"/>
  <c r="M352" i="5" s="1"/>
  <c r="U351" i="5"/>
  <c r="L351" i="5"/>
  <c r="M351" i="5" s="1" a="1"/>
  <c r="M351" i="5" s="1"/>
  <c r="U350" i="5"/>
  <c r="L350" i="5"/>
  <c r="M350" i="5" s="1" a="1"/>
  <c r="M350" i="5" s="1"/>
  <c r="U349" i="5"/>
  <c r="L349" i="5"/>
  <c r="M349" i="5" s="1" a="1"/>
  <c r="M349" i="5" s="1"/>
  <c r="U348" i="5"/>
  <c r="L348" i="5"/>
  <c r="M348" i="5" s="1" a="1"/>
  <c r="M348" i="5" s="1"/>
  <c r="U347" i="5"/>
  <c r="L347" i="5"/>
  <c r="M347" i="5" s="1" a="1"/>
  <c r="M347" i="5" s="1"/>
  <c r="U346" i="5"/>
  <c r="L346" i="5"/>
  <c r="M346" i="5" s="1" a="1"/>
  <c r="M346" i="5" s="1"/>
  <c r="U345" i="5"/>
  <c r="L345" i="5"/>
  <c r="M345" i="5" s="1" a="1"/>
  <c r="M345" i="5" s="1"/>
  <c r="U344" i="5"/>
  <c r="L344" i="5"/>
  <c r="M344" i="5" s="1" a="1"/>
  <c r="M344" i="5" s="1"/>
  <c r="U343" i="5"/>
  <c r="L343" i="5"/>
  <c r="M343" i="5" s="1" a="1"/>
  <c r="M343" i="5" s="1"/>
  <c r="U342" i="5"/>
  <c r="L342" i="5"/>
  <c r="M342" i="5" s="1" a="1"/>
  <c r="M342" i="5" s="1"/>
  <c r="U341" i="5"/>
  <c r="L341" i="5"/>
  <c r="M341" i="5" s="1" a="1"/>
  <c r="M341" i="5" s="1"/>
  <c r="U340" i="5"/>
  <c r="L340" i="5"/>
  <c r="M340" i="5" s="1" a="1"/>
  <c r="M340" i="5" s="1"/>
  <c r="U339" i="5"/>
  <c r="L339" i="5"/>
  <c r="M339" i="5" s="1" a="1"/>
  <c r="M339" i="5" s="1"/>
  <c r="U338" i="5"/>
  <c r="L338" i="5"/>
  <c r="M338" i="5" s="1" a="1"/>
  <c r="M338" i="5" s="1"/>
  <c r="U337" i="5"/>
  <c r="L337" i="5"/>
  <c r="M337" i="5" s="1" a="1"/>
  <c r="M337" i="5" s="1"/>
  <c r="U336" i="5"/>
  <c r="L336" i="5"/>
  <c r="M336" i="5" s="1" a="1"/>
  <c r="M336" i="5" s="1"/>
  <c r="U335" i="5"/>
  <c r="L335" i="5"/>
  <c r="M335" i="5" s="1" a="1"/>
  <c r="M335" i="5" s="1"/>
  <c r="U334" i="5"/>
  <c r="L334" i="5"/>
  <c r="M334" i="5" s="1" a="1"/>
  <c r="M334" i="5" s="1"/>
  <c r="U333" i="5"/>
  <c r="L333" i="5"/>
  <c r="M333" i="5" s="1" a="1"/>
  <c r="M333" i="5" s="1"/>
  <c r="U332" i="5"/>
  <c r="L332" i="5"/>
  <c r="M332" i="5" s="1" a="1"/>
  <c r="M332" i="5" s="1"/>
  <c r="U331" i="5"/>
  <c r="L331" i="5"/>
  <c r="M331" i="5" s="1" a="1"/>
  <c r="M331" i="5" s="1"/>
  <c r="U330" i="5"/>
  <c r="L330" i="5"/>
  <c r="M330" i="5" s="1" a="1"/>
  <c r="M330" i="5" s="1"/>
  <c r="U329" i="5"/>
  <c r="L329" i="5"/>
  <c r="M329" i="5" s="1" a="1"/>
  <c r="M329" i="5" s="1"/>
  <c r="U328" i="5"/>
  <c r="L328" i="5"/>
  <c r="M328" i="5" s="1" a="1"/>
  <c r="M328" i="5" s="1"/>
  <c r="U327" i="5"/>
  <c r="L327" i="5"/>
  <c r="M327" i="5" s="1" a="1"/>
  <c r="M327" i="5" s="1"/>
  <c r="U326" i="5"/>
  <c r="L326" i="5"/>
  <c r="M326" i="5" s="1" a="1"/>
  <c r="M326" i="5" s="1"/>
  <c r="U325" i="5"/>
  <c r="L325" i="5"/>
  <c r="M325" i="5" s="1" a="1"/>
  <c r="M325" i="5" s="1"/>
  <c r="U324" i="5"/>
  <c r="L324" i="5"/>
  <c r="M324" i="5" s="1" a="1"/>
  <c r="M324" i="5" s="1"/>
  <c r="U323" i="5"/>
  <c r="L323" i="5"/>
  <c r="M323" i="5" s="1" a="1"/>
  <c r="M323" i="5" s="1"/>
  <c r="U322" i="5"/>
  <c r="L322" i="5"/>
  <c r="M322" i="5" s="1" a="1"/>
  <c r="M322" i="5" s="1"/>
  <c r="U321" i="5"/>
  <c r="L321" i="5"/>
  <c r="M321" i="5" s="1" a="1"/>
  <c r="M321" i="5" s="1"/>
  <c r="U320" i="5"/>
  <c r="L320" i="5"/>
  <c r="M320" i="5" s="1" a="1"/>
  <c r="M320" i="5" s="1"/>
  <c r="U319" i="5"/>
  <c r="L319" i="5"/>
  <c r="M319" i="5" s="1" a="1"/>
  <c r="M319" i="5" s="1"/>
  <c r="L318" i="5"/>
  <c r="M318" i="5" s="1" a="1"/>
  <c r="M318" i="5" s="1"/>
  <c r="U317" i="5"/>
  <c r="L317" i="5"/>
  <c r="M317" i="5" s="1" a="1"/>
  <c r="M317" i="5" s="1"/>
  <c r="U316" i="5"/>
  <c r="L316" i="5"/>
  <c r="M316" i="5" s="1" a="1"/>
  <c r="M316" i="5" s="1"/>
  <c r="U315" i="5"/>
  <c r="L315" i="5"/>
  <c r="M315" i="5" s="1" a="1"/>
  <c r="M315" i="5" s="1"/>
  <c r="U314" i="5"/>
  <c r="L314" i="5"/>
  <c r="M314" i="5" s="1" a="1"/>
  <c r="M314" i="5" s="1"/>
  <c r="U313" i="5"/>
  <c r="L313" i="5"/>
  <c r="M313" i="5" s="1" a="1"/>
  <c r="M313" i="5" s="1"/>
  <c r="U312" i="5"/>
  <c r="L312" i="5"/>
  <c r="M312" i="5" s="1" a="1"/>
  <c r="M312" i="5" s="1"/>
  <c r="U303" i="5"/>
  <c r="L303" i="5"/>
  <c r="M303" i="5" s="1" a="1"/>
  <c r="M303" i="5" s="1"/>
  <c r="W303" i="5" s="1"/>
  <c r="U302" i="5"/>
  <c r="L302" i="5"/>
  <c r="M302" i="5" s="1" a="1"/>
  <c r="M302" i="5" s="1"/>
  <c r="W302" i="5" s="1"/>
  <c r="U301" i="5"/>
  <c r="L301" i="5"/>
  <c r="M301" i="5" s="1" a="1"/>
  <c r="M301" i="5" s="1"/>
  <c r="W301" i="5" s="1"/>
  <c r="U300" i="5"/>
  <c r="L300" i="5"/>
  <c r="M300" i="5" s="1" a="1"/>
  <c r="M300" i="5" s="1"/>
  <c r="W300" i="5" s="1"/>
  <c r="U299" i="5"/>
  <c r="L299" i="5"/>
  <c r="M299" i="5" s="1" a="1"/>
  <c r="M299" i="5" s="1"/>
  <c r="W299" i="5" s="1"/>
  <c r="U306" i="5"/>
  <c r="L306" i="5"/>
  <c r="M306" i="5" s="1" a="1"/>
  <c r="M306" i="5" s="1"/>
  <c r="W306" i="5" s="1"/>
  <c r="U307" i="5"/>
  <c r="L307" i="5"/>
  <c r="M307" i="5" s="1" a="1"/>
  <c r="M307" i="5" s="1"/>
  <c r="W307" i="5" s="1"/>
  <c r="U298" i="5"/>
  <c r="L298" i="5"/>
  <c r="M298" i="5" s="1" a="1"/>
  <c r="M298" i="5" s="1"/>
  <c r="W298" i="5" s="1"/>
  <c r="U297" i="5"/>
  <c r="L297" i="5"/>
  <c r="M297" i="5" s="1" a="1"/>
  <c r="M297" i="5" s="1"/>
  <c r="W297" i="5" s="1"/>
  <c r="U296" i="5"/>
  <c r="L296" i="5"/>
  <c r="M296" i="5" s="1" a="1"/>
  <c r="M296" i="5" s="1"/>
  <c r="W296" i="5" s="1"/>
  <c r="U295" i="5"/>
  <c r="L295" i="5"/>
  <c r="M295" i="5" s="1" a="1"/>
  <c r="M295" i="5" s="1"/>
  <c r="W295" i="5" s="1"/>
  <c r="U305" i="5"/>
  <c r="L305" i="5"/>
  <c r="M305" i="5" s="1" a="1"/>
  <c r="M305" i="5" s="1"/>
  <c r="W305" i="5" s="1"/>
  <c r="U294" i="5"/>
  <c r="L294" i="5"/>
  <c r="M294" i="5" s="1" a="1"/>
  <c r="M294" i="5" s="1"/>
  <c r="W294" i="5" s="1"/>
  <c r="U293" i="5"/>
  <c r="L293" i="5"/>
  <c r="M293" i="5" s="1" a="1"/>
  <c r="M293" i="5" s="1"/>
  <c r="W293" i="5" s="1"/>
  <c r="U292" i="5"/>
  <c r="L292" i="5"/>
  <c r="M292" i="5" s="1" a="1"/>
  <c r="M292" i="5" s="1"/>
  <c r="W292" i="5" s="1"/>
  <c r="U291" i="5"/>
  <c r="L291" i="5"/>
  <c r="M291" i="5" s="1" a="1"/>
  <c r="M291" i="5" s="1"/>
  <c r="W291" i="5" s="1"/>
  <c r="U311" i="5"/>
  <c r="L311" i="5"/>
  <c r="M311" i="5" s="1" a="1"/>
  <c r="M311" i="5" s="1"/>
  <c r="W311" i="5" s="1"/>
  <c r="U309" i="5"/>
  <c r="L309" i="5"/>
  <c r="M309" i="5" s="1" a="1"/>
  <c r="M309" i="5" s="1"/>
  <c r="W309" i="5" s="1"/>
  <c r="U290" i="5"/>
  <c r="L290" i="5"/>
  <c r="M290" i="5" s="1" a="1"/>
  <c r="M290" i="5" s="1"/>
  <c r="W290" i="5" s="1"/>
  <c r="U289" i="5"/>
  <c r="L289" i="5"/>
  <c r="M289" i="5" s="1" a="1"/>
  <c r="M289" i="5" s="1"/>
  <c r="W289" i="5" s="1"/>
  <c r="U288" i="5"/>
  <c r="L288" i="5"/>
  <c r="M288" i="5" s="1" a="1"/>
  <c r="M288" i="5" s="1"/>
  <c r="W288" i="5" s="1"/>
  <c r="L287" i="5"/>
  <c r="M287" i="5" s="1" a="1"/>
  <c r="M287" i="5" s="1"/>
  <c r="W287" i="5" s="1"/>
  <c r="U286" i="5"/>
  <c r="L286" i="5"/>
  <c r="M286" i="5" s="1" a="1"/>
  <c r="M286" i="5" s="1"/>
  <c r="W286" i="5" s="1"/>
  <c r="U285" i="5"/>
  <c r="L285" i="5"/>
  <c r="M285" i="5" s="1" a="1"/>
  <c r="M285" i="5" s="1"/>
  <c r="W285" i="5" s="1"/>
  <c r="L284" i="5"/>
  <c r="M284" i="5" s="1" a="1"/>
  <c r="M284" i="5" s="1"/>
  <c r="W284" i="5" s="1"/>
  <c r="L283" i="5"/>
  <c r="M283" i="5" s="1" a="1"/>
  <c r="M283" i="5" s="1"/>
  <c r="W283" i="5" s="1"/>
  <c r="U282" i="5"/>
  <c r="L282" i="5"/>
  <c r="M282" i="5" s="1" a="1"/>
  <c r="M282" i="5" s="1"/>
  <c r="W282" i="5" s="1"/>
  <c r="U281" i="5"/>
  <c r="L281" i="5"/>
  <c r="M281" i="5" s="1" a="1"/>
  <c r="M281" i="5" s="1"/>
  <c r="W281" i="5" s="1"/>
  <c r="U280" i="5"/>
  <c r="L280" i="5"/>
  <c r="M280" i="5" s="1" a="1"/>
  <c r="M280" i="5" s="1"/>
  <c r="W280" i="5" s="1"/>
  <c r="U279" i="5"/>
  <c r="L279" i="5"/>
  <c r="M279" i="5" s="1" a="1"/>
  <c r="M279" i="5" s="1"/>
  <c r="U304" i="5"/>
  <c r="L304" i="5"/>
  <c r="M304" i="5" s="1" a="1"/>
  <c r="M304" i="5" s="1"/>
  <c r="W304" i="5" s="1"/>
  <c r="L278" i="5"/>
  <c r="M278" i="5" s="1" a="1"/>
  <c r="M278" i="5" s="1"/>
  <c r="U308" i="5"/>
  <c r="L308" i="5"/>
  <c r="M308" i="5" s="1" a="1"/>
  <c r="M308" i="5" s="1"/>
  <c r="W308" i="5" s="1"/>
  <c r="U277" i="5"/>
  <c r="L277" i="5"/>
  <c r="M277" i="5" s="1" a="1"/>
  <c r="M277" i="5" s="1"/>
  <c r="U276" i="5"/>
  <c r="L276" i="5"/>
  <c r="M276" i="5" s="1" a="1"/>
  <c r="M276" i="5" s="1"/>
  <c r="U275" i="5"/>
  <c r="L275" i="5"/>
  <c r="M275" i="5" s="1" a="1"/>
  <c r="M275" i="5" s="1"/>
  <c r="U274" i="5"/>
  <c r="L274" i="5"/>
  <c r="M274" i="5" s="1" a="1"/>
  <c r="M274" i="5" s="1"/>
  <c r="U310" i="5"/>
  <c r="L310" i="5"/>
  <c r="M310" i="5" s="1" a="1"/>
  <c r="M310" i="5" s="1"/>
  <c r="W310" i="5" s="1"/>
  <c r="U273" i="5"/>
  <c r="L273" i="5"/>
  <c r="M273" i="5" s="1" a="1"/>
  <c r="M273" i="5" s="1"/>
  <c r="U272" i="5"/>
  <c r="L272" i="5"/>
  <c r="M272" i="5" s="1" a="1"/>
  <c r="M272" i="5" s="1"/>
  <c r="U271" i="5"/>
  <c r="L271" i="5"/>
  <c r="M271" i="5" s="1" a="1"/>
  <c r="M271" i="5" s="1"/>
  <c r="U270" i="5"/>
  <c r="L270" i="5"/>
  <c r="M270" i="5" s="1" a="1"/>
  <c r="M270" i="5" s="1"/>
  <c r="U269" i="5"/>
  <c r="L269" i="5"/>
  <c r="M269" i="5" s="1" a="1"/>
  <c r="M269" i="5" s="1"/>
  <c r="U268" i="5"/>
  <c r="L268" i="5"/>
  <c r="M268" i="5" s="1" a="1"/>
  <c r="M268" i="5" s="1"/>
  <c r="U267" i="5"/>
  <c r="L267" i="5"/>
  <c r="M267" i="5" s="1" a="1"/>
  <c r="M267" i="5" s="1"/>
  <c r="U266" i="5"/>
  <c r="L266" i="5"/>
  <c r="M266" i="5" s="1" a="1"/>
  <c r="M266" i="5" s="1"/>
  <c r="U265" i="5"/>
  <c r="L265" i="5"/>
  <c r="M265" i="5" s="1" a="1"/>
  <c r="M265" i="5" s="1"/>
  <c r="L264" i="5"/>
  <c r="M264" i="5" s="1" a="1"/>
  <c r="M264" i="5" s="1"/>
  <c r="U263" i="5"/>
  <c r="L263" i="5"/>
  <c r="M263" i="5" s="1" a="1"/>
  <c r="M263" i="5" s="1"/>
  <c r="U262" i="5"/>
  <c r="L262" i="5"/>
  <c r="M262" i="5" s="1" a="1"/>
  <c r="M262" i="5" s="1"/>
  <c r="U261" i="5"/>
  <c r="L261" i="5"/>
  <c r="M261" i="5" s="1" a="1"/>
  <c r="M261" i="5" s="1"/>
  <c r="U260" i="5"/>
  <c r="L260" i="5"/>
  <c r="M260" i="5" s="1" a="1"/>
  <c r="M260" i="5" s="1"/>
  <c r="U259" i="5"/>
  <c r="L259" i="5"/>
  <c r="M259" i="5" s="1" a="1"/>
  <c r="M259" i="5" s="1"/>
  <c r="U258" i="5"/>
  <c r="L258" i="5"/>
  <c r="M258" i="5" s="1" a="1"/>
  <c r="M258" i="5" s="1"/>
  <c r="L257" i="5"/>
  <c r="M257" i="5" s="1" a="1"/>
  <c r="M257" i="5" s="1"/>
  <c r="U256" i="5"/>
  <c r="L256" i="5"/>
  <c r="M256" i="5" s="1" a="1"/>
  <c r="M256" i="5" s="1"/>
  <c r="U255" i="5"/>
  <c r="L255" i="5"/>
  <c r="M255" i="5" s="1" a="1"/>
  <c r="M255" i="5" s="1"/>
  <c r="U254" i="5"/>
  <c r="L254" i="5"/>
  <c r="M254" i="5" s="1" a="1"/>
  <c r="M254" i="5" s="1"/>
  <c r="U253" i="5"/>
  <c r="L253" i="5"/>
  <c r="M253" i="5" s="1" a="1"/>
  <c r="M253" i="5" s="1"/>
  <c r="U252" i="5"/>
  <c r="L252" i="5"/>
  <c r="M252" i="5" s="1" a="1"/>
  <c r="M252" i="5" s="1"/>
  <c r="U251" i="5"/>
  <c r="L251" i="5"/>
  <c r="M251" i="5" s="1" a="1"/>
  <c r="M251" i="5" s="1"/>
  <c r="U250" i="5"/>
  <c r="L250" i="5"/>
  <c r="M250" i="5" s="1" a="1"/>
  <c r="M250" i="5" s="1"/>
  <c r="U249" i="5"/>
  <c r="L249" i="5"/>
  <c r="M249" i="5" s="1" a="1"/>
  <c r="M249" i="5" s="1"/>
  <c r="U248" i="5"/>
  <c r="L248" i="5"/>
  <c r="M248" i="5" s="1" a="1"/>
  <c r="M248" i="5" s="1"/>
  <c r="U247" i="5"/>
  <c r="L247" i="5"/>
  <c r="M247" i="5" s="1" a="1"/>
  <c r="M247" i="5" s="1"/>
  <c r="U246" i="5"/>
  <c r="L246" i="5"/>
  <c r="M246" i="5" s="1" a="1"/>
  <c r="M246" i="5" s="1"/>
  <c r="U245" i="5"/>
  <c r="L245" i="5"/>
  <c r="M245" i="5" s="1" a="1"/>
  <c r="M245" i="5" s="1"/>
  <c r="U244" i="5"/>
  <c r="L244" i="5"/>
  <c r="M244" i="5" s="1" a="1"/>
  <c r="M244" i="5" s="1"/>
  <c r="U243" i="5"/>
  <c r="L243" i="5"/>
  <c r="M243" i="5" s="1" a="1"/>
  <c r="M243" i="5" s="1"/>
  <c r="U242" i="5"/>
  <c r="L242" i="5"/>
  <c r="M242" i="5" s="1" a="1"/>
  <c r="M242" i="5" s="1"/>
  <c r="U241" i="5"/>
  <c r="L241" i="5"/>
  <c r="M241" i="5" s="1" a="1"/>
  <c r="M241" i="5" s="1"/>
  <c r="U240" i="5"/>
  <c r="L240" i="5"/>
  <c r="M240" i="5" s="1" a="1"/>
  <c r="M240" i="5" s="1"/>
  <c r="U239" i="5"/>
  <c r="L239" i="5"/>
  <c r="M239" i="5" s="1" a="1"/>
  <c r="M239" i="5" s="1"/>
  <c r="U238" i="5"/>
  <c r="L238" i="5"/>
  <c r="M238" i="5" s="1" a="1"/>
  <c r="M238" i="5" s="1"/>
  <c r="U237" i="5"/>
  <c r="L237" i="5"/>
  <c r="M237" i="5" s="1" a="1"/>
  <c r="M237" i="5" s="1"/>
  <c r="U236" i="5"/>
  <c r="L236" i="5"/>
  <c r="M236" i="5" s="1" a="1"/>
  <c r="M236" i="5" s="1"/>
  <c r="L235" i="5"/>
  <c r="M235" i="5" s="1" a="1"/>
  <c r="M235" i="5" s="1"/>
  <c r="U234" i="5"/>
  <c r="L234" i="5"/>
  <c r="M234" i="5" s="1" a="1"/>
  <c r="M234" i="5" s="1"/>
  <c r="U233" i="5"/>
  <c r="L233" i="5"/>
  <c r="M233" i="5" s="1" a="1"/>
  <c r="M233" i="5" s="1"/>
  <c r="U232" i="5"/>
  <c r="L232" i="5"/>
  <c r="M232" i="5" s="1" a="1"/>
  <c r="M232" i="5" s="1"/>
  <c r="U231" i="5"/>
  <c r="L231" i="5"/>
  <c r="M231" i="5" s="1" a="1"/>
  <c r="M231" i="5" s="1"/>
  <c r="U230" i="5"/>
  <c r="L230" i="5"/>
  <c r="M230" i="5" s="1" a="1"/>
  <c r="M230" i="5" s="1"/>
  <c r="U229" i="5"/>
  <c r="L229" i="5"/>
  <c r="M229" i="5" s="1" a="1"/>
  <c r="M229" i="5" s="1"/>
  <c r="U228" i="5"/>
  <c r="L228" i="5"/>
  <c r="M228" i="5" s="1" a="1"/>
  <c r="M228" i="5" s="1"/>
  <c r="U227" i="5"/>
  <c r="L227" i="5"/>
  <c r="M227" i="5" s="1" a="1"/>
  <c r="M227" i="5" s="1"/>
  <c r="U226" i="5"/>
  <c r="L226" i="5"/>
  <c r="M226" i="5" s="1" a="1"/>
  <c r="M226" i="5" s="1"/>
  <c r="W226" i="5" s="1"/>
  <c r="U225" i="5"/>
  <c r="L225" i="5"/>
  <c r="M225" i="5" s="1" a="1"/>
  <c r="M225" i="5" s="1"/>
  <c r="W225" i="5" s="1"/>
  <c r="U224" i="5"/>
  <c r="L224" i="5"/>
  <c r="M224" i="5" s="1" a="1"/>
  <c r="M224" i="5" s="1"/>
  <c r="W224" i="5" s="1"/>
  <c r="U223" i="5"/>
  <c r="L223" i="5"/>
  <c r="M223" i="5" s="1" a="1"/>
  <c r="M223" i="5" s="1"/>
  <c r="W223" i="5" s="1"/>
  <c r="U222" i="5"/>
  <c r="L222" i="5"/>
  <c r="M222" i="5" s="1" a="1"/>
  <c r="M222" i="5" s="1"/>
  <c r="W222" i="5" s="1"/>
  <c r="U221" i="5"/>
  <c r="L221" i="5"/>
  <c r="M221" i="5" s="1" a="1"/>
  <c r="M221" i="5" s="1"/>
  <c r="W221" i="5" s="1"/>
  <c r="U220" i="5"/>
  <c r="L220" i="5"/>
  <c r="M220" i="5" s="1" a="1"/>
  <c r="M220" i="5" s="1"/>
  <c r="W220" i="5" s="1"/>
  <c r="U219" i="5"/>
  <c r="L219" i="5"/>
  <c r="M219" i="5" s="1" a="1"/>
  <c r="M219" i="5" s="1"/>
  <c r="W219" i="5" s="1"/>
  <c r="L218" i="5"/>
  <c r="M218" i="5" s="1" a="1"/>
  <c r="M218" i="5" s="1"/>
  <c r="W218" i="5" s="1"/>
  <c r="U217" i="5"/>
  <c r="L217" i="5"/>
  <c r="M217" i="5" s="1" a="1"/>
  <c r="M217" i="5" s="1"/>
  <c r="W217" i="5" s="1"/>
  <c r="U216" i="5"/>
  <c r="L216" i="5"/>
  <c r="M216" i="5" s="1" a="1"/>
  <c r="M216" i="5" s="1"/>
  <c r="W216" i="5" s="1"/>
  <c r="U215" i="5"/>
  <c r="L215" i="5"/>
  <c r="M215" i="5" s="1" a="1"/>
  <c r="M215" i="5" s="1"/>
  <c r="W215" i="5" s="1"/>
  <c r="U214" i="5"/>
  <c r="L214" i="5"/>
  <c r="M214" i="5" s="1" a="1"/>
  <c r="M214" i="5" s="1"/>
  <c r="W214" i="5" s="1"/>
  <c r="U213" i="5"/>
  <c r="L213" i="5"/>
  <c r="M213" i="5" s="1" a="1"/>
  <c r="M213" i="5" s="1"/>
  <c r="W213" i="5" s="1"/>
  <c r="U212" i="5"/>
  <c r="L212" i="5"/>
  <c r="M212" i="5" s="1" a="1"/>
  <c r="M212" i="5" s="1"/>
  <c r="W212" i="5" s="1"/>
  <c r="U211" i="5"/>
  <c r="L211" i="5"/>
  <c r="M211" i="5" s="1" a="1"/>
  <c r="M211" i="5" s="1"/>
  <c r="W211" i="5" s="1"/>
  <c r="U210" i="5"/>
  <c r="L210" i="5"/>
  <c r="M210" i="5" s="1" a="1"/>
  <c r="M210" i="5" s="1"/>
  <c r="U209" i="5"/>
  <c r="L209" i="5"/>
  <c r="M209" i="5" s="1" a="1"/>
  <c r="M209" i="5" s="1"/>
  <c r="U208" i="5"/>
  <c r="L208" i="5"/>
  <c r="M208" i="5" s="1" a="1"/>
  <c r="M208" i="5" s="1"/>
  <c r="U207" i="5"/>
  <c r="L207" i="5"/>
  <c r="M207" i="5" s="1" a="1"/>
  <c r="M207" i="5" s="1"/>
  <c r="L206" i="5"/>
  <c r="M206" i="5" s="1" a="1"/>
  <c r="M206" i="5" s="1"/>
  <c r="U205" i="5"/>
  <c r="L205" i="5"/>
  <c r="M205" i="5" s="1" a="1"/>
  <c r="M205" i="5" s="1"/>
  <c r="U204" i="5"/>
  <c r="L204" i="5"/>
  <c r="M204" i="5" s="1" a="1"/>
  <c r="M204" i="5" s="1"/>
  <c r="U203" i="5"/>
  <c r="L203" i="5"/>
  <c r="M203" i="5" s="1" a="1"/>
  <c r="M203" i="5" s="1"/>
  <c r="U202" i="5"/>
  <c r="L202" i="5"/>
  <c r="M202" i="5" s="1" a="1"/>
  <c r="M202" i="5" s="1"/>
  <c r="U201" i="5"/>
  <c r="L201" i="5"/>
  <c r="M201" i="5" s="1" a="1"/>
  <c r="M201" i="5" s="1"/>
  <c r="U200" i="5"/>
  <c r="L200" i="5"/>
  <c r="M200" i="5" s="1" a="1"/>
  <c r="M200" i="5" s="1"/>
  <c r="U199" i="5"/>
  <c r="L199" i="5"/>
  <c r="M199" i="5" s="1" a="1"/>
  <c r="M199" i="5" s="1"/>
  <c r="U198" i="5"/>
  <c r="L198" i="5"/>
  <c r="M198" i="5" s="1" a="1"/>
  <c r="M198" i="5" s="1"/>
  <c r="U197" i="5"/>
  <c r="L197" i="5"/>
  <c r="M197" i="5" s="1" a="1"/>
  <c r="M197" i="5" s="1"/>
  <c r="U196" i="5"/>
  <c r="L196" i="5"/>
  <c r="M196" i="5" s="1" a="1"/>
  <c r="M196" i="5" s="1"/>
  <c r="U195" i="5"/>
  <c r="L195" i="5"/>
  <c r="M195" i="5" s="1" a="1"/>
  <c r="M195" i="5" s="1"/>
  <c r="U194" i="5"/>
  <c r="L194" i="5"/>
  <c r="M194" i="5" s="1" a="1"/>
  <c r="M194" i="5" s="1"/>
  <c r="U193" i="5"/>
  <c r="L193" i="5"/>
  <c r="M193" i="5" s="1" a="1"/>
  <c r="M193" i="5" s="1"/>
  <c r="U192" i="5"/>
  <c r="L192" i="5"/>
  <c r="M192" i="5" s="1" a="1"/>
  <c r="M192" i="5" s="1"/>
  <c r="U191" i="5"/>
  <c r="L191" i="5"/>
  <c r="M191" i="5" s="1" a="1"/>
  <c r="M191" i="5" s="1"/>
  <c r="U190" i="5"/>
  <c r="L190" i="5"/>
  <c r="M190" i="5" s="1" a="1"/>
  <c r="M190" i="5" s="1"/>
  <c r="U189" i="5"/>
  <c r="L189" i="5"/>
  <c r="M189" i="5" s="1" a="1"/>
  <c r="M189" i="5" s="1"/>
  <c r="U188" i="5"/>
  <c r="L188" i="5"/>
  <c r="M188" i="5" s="1" a="1"/>
  <c r="M188" i="5" s="1"/>
  <c r="U187" i="5"/>
  <c r="L187" i="5"/>
  <c r="M187" i="5" s="1" a="1"/>
  <c r="M187" i="5" s="1"/>
  <c r="U186" i="5"/>
  <c r="L186" i="5"/>
  <c r="M186" i="5" s="1" a="1"/>
  <c r="M186" i="5" s="1"/>
  <c r="U185" i="5"/>
  <c r="L185" i="5"/>
  <c r="M185" i="5" s="1" a="1"/>
  <c r="M185" i="5" s="1"/>
  <c r="W185" i="5" s="1"/>
  <c r="U184" i="5"/>
  <c r="L184" i="5"/>
  <c r="M184" i="5" s="1" a="1"/>
  <c r="M184" i="5" s="1"/>
  <c r="W184" i="5" s="1"/>
  <c r="U183" i="5"/>
  <c r="L183" i="5"/>
  <c r="M183" i="5" s="1" a="1"/>
  <c r="M183" i="5" s="1"/>
  <c r="W183" i="5" s="1"/>
  <c r="U182" i="5"/>
  <c r="L182" i="5"/>
  <c r="M182" i="5" s="1" a="1"/>
  <c r="M182" i="5" s="1"/>
  <c r="W182" i="5" s="1"/>
  <c r="U181" i="5"/>
  <c r="L181" i="5"/>
  <c r="M181" i="5" s="1" a="1"/>
  <c r="M181" i="5" s="1"/>
  <c r="W181" i="5" s="1"/>
  <c r="U180" i="5"/>
  <c r="L180" i="5"/>
  <c r="M180" i="5" s="1" a="1"/>
  <c r="M180" i="5" s="1"/>
  <c r="W180" i="5" s="1"/>
  <c r="U179" i="5"/>
  <c r="L179" i="5"/>
  <c r="M179" i="5" s="1" a="1"/>
  <c r="M179" i="5" s="1"/>
  <c r="W179" i="5" s="1"/>
  <c r="U178" i="5"/>
  <c r="L178" i="5"/>
  <c r="M178" i="5" s="1" a="1"/>
  <c r="M178" i="5" s="1"/>
  <c r="W178" i="5" s="1"/>
  <c r="U177" i="5"/>
  <c r="L177" i="5"/>
  <c r="M177" i="5" s="1" a="1"/>
  <c r="M177" i="5" s="1"/>
  <c r="W177" i="5" s="1"/>
  <c r="U176" i="5"/>
  <c r="L176" i="5"/>
  <c r="M176" i="5" s="1" a="1"/>
  <c r="M176" i="5" s="1"/>
  <c r="W176" i="5" s="1"/>
  <c r="U175" i="5"/>
  <c r="L175" i="5"/>
  <c r="M175" i="5" s="1" a="1"/>
  <c r="M175" i="5" s="1"/>
  <c r="W175" i="5" s="1"/>
  <c r="U174" i="5"/>
  <c r="L174" i="5"/>
  <c r="M174" i="5" s="1" a="1"/>
  <c r="M174" i="5" s="1"/>
  <c r="W174" i="5" s="1"/>
  <c r="U173" i="5"/>
  <c r="L173" i="5"/>
  <c r="M173" i="5" s="1" a="1"/>
  <c r="M173" i="5" s="1"/>
  <c r="W173" i="5" s="1"/>
  <c r="U172" i="5"/>
  <c r="L172" i="5"/>
  <c r="M172" i="5" s="1" a="1"/>
  <c r="M172" i="5" s="1"/>
  <c r="W172" i="5" s="1"/>
  <c r="U171" i="5"/>
  <c r="L171" i="5"/>
  <c r="M171" i="5" s="1" a="1"/>
  <c r="M171" i="5" s="1"/>
  <c r="W171" i="5" s="1"/>
  <c r="U170" i="5"/>
  <c r="L170" i="5"/>
  <c r="M170" i="5" s="1" a="1"/>
  <c r="M170" i="5" s="1"/>
  <c r="W170" i="5" s="1"/>
  <c r="U169" i="5"/>
  <c r="L169" i="5"/>
  <c r="M169" i="5" s="1" a="1"/>
  <c r="M169" i="5" s="1"/>
  <c r="W169" i="5" s="1"/>
  <c r="U168" i="5"/>
  <c r="L168" i="5"/>
  <c r="M168" i="5" s="1" a="1"/>
  <c r="M168" i="5" s="1"/>
  <c r="W168" i="5" s="1"/>
  <c r="U167" i="5"/>
  <c r="L167" i="5"/>
  <c r="M167" i="5" s="1" a="1"/>
  <c r="M167" i="5" s="1"/>
  <c r="W167" i="5" s="1"/>
  <c r="L166" i="5"/>
  <c r="M166" i="5" s="1" a="1"/>
  <c r="M166" i="5" s="1"/>
  <c r="W166" i="5" s="1"/>
  <c r="U165" i="5"/>
  <c r="L165" i="5"/>
  <c r="M165" i="5" s="1" a="1"/>
  <c r="M165" i="5" s="1"/>
  <c r="W165" i="5" s="1"/>
  <c r="U164" i="5"/>
  <c r="L164" i="5"/>
  <c r="M164" i="5" s="1" a="1"/>
  <c r="M164" i="5" s="1"/>
  <c r="W164" i="5" s="1"/>
  <c r="U163" i="5"/>
  <c r="L163" i="5"/>
  <c r="M163" i="5" s="1" a="1"/>
  <c r="M163" i="5" s="1"/>
  <c r="W163" i="5" s="1"/>
  <c r="U162" i="5"/>
  <c r="L162" i="5"/>
  <c r="M162" i="5" s="1" a="1"/>
  <c r="M162" i="5" s="1"/>
  <c r="W162" i="5" s="1"/>
  <c r="U161" i="5"/>
  <c r="L161" i="5"/>
  <c r="M161" i="5" s="1" a="1"/>
  <c r="M161" i="5" s="1"/>
  <c r="W161" i="5" s="1"/>
  <c r="U160" i="5"/>
  <c r="L160" i="5"/>
  <c r="M160" i="5" s="1" a="1"/>
  <c r="M160" i="5" s="1"/>
  <c r="W160" i="5" s="1"/>
  <c r="U159" i="5"/>
  <c r="L159" i="5"/>
  <c r="M159" i="5" s="1" a="1"/>
  <c r="M159" i="5" s="1"/>
  <c r="W159" i="5" s="1"/>
  <c r="U158" i="5"/>
  <c r="L158" i="5"/>
  <c r="M158" i="5" s="1" a="1"/>
  <c r="M158" i="5" s="1"/>
  <c r="W158" i="5" s="1"/>
  <c r="U157" i="5"/>
  <c r="L157" i="5"/>
  <c r="M157" i="5" s="1" a="1"/>
  <c r="M157" i="5" s="1"/>
  <c r="W157" i="5" s="1"/>
  <c r="U156" i="5"/>
  <c r="L156" i="5"/>
  <c r="M156" i="5" s="1" a="1"/>
  <c r="M156" i="5" s="1"/>
  <c r="W156" i="5" s="1"/>
  <c r="U155" i="5"/>
  <c r="L155" i="5"/>
  <c r="M155" i="5" s="1" a="1"/>
  <c r="M155" i="5" s="1"/>
  <c r="W155" i="5" s="1"/>
  <c r="L154" i="5"/>
  <c r="M154" i="5" s="1" a="1"/>
  <c r="M154" i="5" s="1"/>
  <c r="W154" i="5" s="1"/>
  <c r="U153" i="5"/>
  <c r="L153" i="5"/>
  <c r="M153" i="5" s="1" a="1"/>
  <c r="M153" i="5" s="1"/>
  <c r="W153" i="5" s="1"/>
  <c r="U152" i="5"/>
  <c r="L152" i="5"/>
  <c r="M152" i="5" s="1" a="1"/>
  <c r="M152" i="5" s="1"/>
  <c r="W152" i="5" s="1"/>
  <c r="U151" i="5"/>
  <c r="L151" i="5"/>
  <c r="M151" i="5" s="1" a="1"/>
  <c r="M151" i="5" s="1"/>
  <c r="W151" i="5" s="1"/>
  <c r="U150" i="5"/>
  <c r="L150" i="5"/>
  <c r="M150" i="5" s="1" a="1"/>
  <c r="M150" i="5" s="1"/>
  <c r="W150" i="5" s="1"/>
  <c r="U149" i="5"/>
  <c r="L149" i="5"/>
  <c r="M149" i="5" s="1" a="1"/>
  <c r="M149" i="5" s="1"/>
  <c r="W149" i="5" s="1"/>
  <c r="U148" i="5"/>
  <c r="L148" i="5"/>
  <c r="M148" i="5" s="1" a="1"/>
  <c r="M148" i="5" s="1"/>
  <c r="W148" i="5" s="1"/>
  <c r="U147" i="5"/>
  <c r="L147" i="5"/>
  <c r="M147" i="5" s="1" a="1"/>
  <c r="M147" i="5" s="1"/>
  <c r="W147" i="5" s="1"/>
  <c r="L146" i="5"/>
  <c r="M146" i="5" s="1" a="1"/>
  <c r="M146" i="5" s="1"/>
  <c r="W146" i="5" s="1"/>
  <c r="U145" i="5"/>
  <c r="L145" i="5"/>
  <c r="M145" i="5" s="1" a="1"/>
  <c r="M145" i="5" s="1"/>
  <c r="W145" i="5" s="1"/>
  <c r="U144" i="5"/>
  <c r="L144" i="5"/>
  <c r="M144" i="5" s="1" a="1"/>
  <c r="M144" i="5" s="1"/>
  <c r="W144" i="5" s="1"/>
  <c r="L143" i="5"/>
  <c r="M143" i="5" s="1" a="1"/>
  <c r="M143" i="5" s="1"/>
  <c r="W143" i="5" s="1"/>
  <c r="U142" i="5"/>
  <c r="L142" i="5"/>
  <c r="M142" i="5" s="1" a="1"/>
  <c r="M142" i="5" s="1"/>
  <c r="W142" i="5" s="1"/>
  <c r="U141" i="5"/>
  <c r="L141" i="5"/>
  <c r="M141" i="5" s="1" a="1"/>
  <c r="M141" i="5" s="1"/>
  <c r="W141" i="5" s="1"/>
  <c r="U140" i="5"/>
  <c r="L140" i="5"/>
  <c r="M140" i="5" s="1" a="1"/>
  <c r="M140" i="5" s="1"/>
  <c r="W140" i="5" s="1"/>
  <c r="U139" i="5"/>
  <c r="L139" i="5"/>
  <c r="M139" i="5" s="1" a="1"/>
  <c r="M139" i="5" s="1"/>
  <c r="U138" i="5"/>
  <c r="L138" i="5"/>
  <c r="M138" i="5" s="1" a="1"/>
  <c r="M138" i="5" s="1"/>
  <c r="U137" i="5"/>
  <c r="L137" i="5"/>
  <c r="M137" i="5" s="1" a="1"/>
  <c r="M137" i="5" s="1"/>
  <c r="U136" i="5"/>
  <c r="L136" i="5"/>
  <c r="M136" i="5" s="1" a="1"/>
  <c r="M136" i="5" s="1"/>
  <c r="U135" i="5"/>
  <c r="L135" i="5"/>
  <c r="M135" i="5" s="1" a="1"/>
  <c r="M135" i="5" s="1"/>
  <c r="U134" i="5"/>
  <c r="L134" i="5"/>
  <c r="M134" i="5" s="1" a="1"/>
  <c r="M134" i="5" s="1"/>
  <c r="U133" i="5"/>
  <c r="L133" i="5"/>
  <c r="M133" i="5" s="1" a="1"/>
  <c r="M133" i="5" s="1"/>
  <c r="U132" i="5"/>
  <c r="L132" i="5"/>
  <c r="M132" i="5" s="1" a="1"/>
  <c r="M132" i="5" s="1"/>
  <c r="U131" i="5"/>
  <c r="L131" i="5"/>
  <c r="M131" i="5" s="1" a="1"/>
  <c r="M131" i="5" s="1"/>
  <c r="U130" i="5"/>
  <c r="L130" i="5"/>
  <c r="M130" i="5" s="1" a="1"/>
  <c r="M130" i="5" s="1"/>
  <c r="U129" i="5"/>
  <c r="L129" i="5"/>
  <c r="M129" i="5" s="1" a="1"/>
  <c r="M129" i="5" s="1"/>
  <c r="L128" i="5"/>
  <c r="M128" i="5" s="1" a="1"/>
  <c r="M128" i="5" s="1"/>
  <c r="U127" i="5"/>
  <c r="L127" i="5"/>
  <c r="M127" i="5" s="1" a="1"/>
  <c r="M127" i="5" s="1"/>
  <c r="U126" i="5"/>
  <c r="L126" i="5"/>
  <c r="M126" i="5" s="1" a="1"/>
  <c r="M126" i="5" s="1"/>
  <c r="U125" i="5"/>
  <c r="L125" i="5"/>
  <c r="M125" i="5" s="1" a="1"/>
  <c r="M125" i="5" s="1"/>
  <c r="U124" i="5"/>
  <c r="L124" i="5"/>
  <c r="M124" i="5" s="1" a="1"/>
  <c r="M124" i="5" s="1"/>
  <c r="L123" i="5"/>
  <c r="M123" i="5" s="1" a="1"/>
  <c r="M123" i="5" s="1"/>
  <c r="U122" i="5"/>
  <c r="L122" i="5"/>
  <c r="M122" i="5" s="1" a="1"/>
  <c r="M122" i="5" s="1"/>
  <c r="U121" i="5"/>
  <c r="L121" i="5"/>
  <c r="M121" i="5" s="1" a="1"/>
  <c r="M121" i="5" s="1"/>
  <c r="U120" i="5"/>
  <c r="L120" i="5"/>
  <c r="M120" i="5" s="1" a="1"/>
  <c r="M120" i="5" s="1"/>
  <c r="U119" i="5"/>
  <c r="L119" i="5"/>
  <c r="M119" i="5" s="1" a="1"/>
  <c r="M119" i="5" s="1"/>
  <c r="U118" i="5"/>
  <c r="L118" i="5"/>
  <c r="M118" i="5" s="1" a="1"/>
  <c r="M118" i="5" s="1"/>
  <c r="L117" i="5"/>
  <c r="M117" i="5" s="1" a="1"/>
  <c r="M117" i="5" s="1"/>
  <c r="U116" i="5"/>
  <c r="L116" i="5"/>
  <c r="M116" i="5" s="1" a="1"/>
  <c r="M116" i="5" s="1"/>
  <c r="U115" i="5"/>
  <c r="L115" i="5"/>
  <c r="M115" i="5" s="1" a="1"/>
  <c r="M115" i="5" s="1"/>
  <c r="U114" i="5"/>
  <c r="L114" i="5"/>
  <c r="M114" i="5" s="1" a="1"/>
  <c r="M114" i="5" s="1"/>
  <c r="U113" i="5"/>
  <c r="L113" i="5"/>
  <c r="M113" i="5" s="1" a="1"/>
  <c r="M113" i="5" s="1"/>
  <c r="U112" i="5"/>
  <c r="L112" i="5"/>
  <c r="M112" i="5" s="1" a="1"/>
  <c r="M112" i="5" s="1"/>
  <c r="U111" i="5"/>
  <c r="L111" i="5"/>
  <c r="M111" i="5" s="1" a="1"/>
  <c r="M111" i="5" s="1"/>
  <c r="U110" i="5"/>
  <c r="L110" i="5"/>
  <c r="M110" i="5" s="1" a="1"/>
  <c r="M110" i="5" s="1"/>
  <c r="U109" i="5"/>
  <c r="L109" i="5"/>
  <c r="M109" i="5" s="1" a="1"/>
  <c r="M109" i="5" s="1"/>
  <c r="U108" i="5"/>
  <c r="L108" i="5"/>
  <c r="M108" i="5" s="1" a="1"/>
  <c r="M108" i="5" s="1"/>
  <c r="U107" i="5"/>
  <c r="L107" i="5"/>
  <c r="M107" i="5" s="1" a="1"/>
  <c r="M107" i="5" s="1"/>
  <c r="U106" i="5"/>
  <c r="L106" i="5"/>
  <c r="M106" i="5" s="1" a="1"/>
  <c r="M106" i="5" s="1"/>
  <c r="L105" i="5"/>
  <c r="M105" i="5" s="1" a="1"/>
  <c r="M105" i="5" s="1"/>
  <c r="U104" i="5"/>
  <c r="L104" i="5"/>
  <c r="M104" i="5" s="1" a="1"/>
  <c r="M104" i="5" s="1"/>
  <c r="U103" i="5"/>
  <c r="L103" i="5"/>
  <c r="M103" i="5" s="1" a="1"/>
  <c r="M103" i="5" s="1"/>
  <c r="U102" i="5"/>
  <c r="L102" i="5"/>
  <c r="M102" i="5" s="1" a="1"/>
  <c r="M102" i="5" s="1"/>
  <c r="U101" i="5"/>
  <c r="L101" i="5"/>
  <c r="M101" i="5" s="1" a="1"/>
  <c r="M101" i="5" s="1"/>
  <c r="U100" i="5"/>
  <c r="L100" i="5"/>
  <c r="M100" i="5" s="1" a="1"/>
  <c r="M100" i="5" s="1"/>
  <c r="U99" i="5"/>
  <c r="L99" i="5"/>
  <c r="M99" i="5" s="1" a="1"/>
  <c r="M99" i="5" s="1"/>
  <c r="U98" i="5"/>
  <c r="L98" i="5"/>
  <c r="M98" i="5" s="1" a="1"/>
  <c r="M98" i="5" s="1"/>
  <c r="U97" i="5"/>
  <c r="L97" i="5"/>
  <c r="M97" i="5" s="1" a="1"/>
  <c r="M97" i="5" s="1"/>
  <c r="U96" i="5"/>
  <c r="L96" i="5"/>
  <c r="M96" i="5" s="1" a="1"/>
  <c r="M96" i="5" s="1"/>
  <c r="U95" i="5"/>
  <c r="L95" i="5"/>
  <c r="M95" i="5" s="1" a="1"/>
  <c r="M95" i="5" s="1"/>
  <c r="U94" i="5"/>
  <c r="L94" i="5"/>
  <c r="M94" i="5" s="1" a="1"/>
  <c r="M94" i="5" s="1"/>
  <c r="U93" i="5"/>
  <c r="L93" i="5"/>
  <c r="M93" i="5" s="1" a="1"/>
  <c r="M93" i="5" s="1"/>
  <c r="U92" i="5"/>
  <c r="L92" i="5"/>
  <c r="M92" i="5" s="1" a="1"/>
  <c r="M92" i="5" s="1"/>
  <c r="U91" i="5"/>
  <c r="L91" i="5"/>
  <c r="M91" i="5" s="1" a="1"/>
  <c r="M91" i="5" s="1"/>
  <c r="U90" i="5"/>
  <c r="L90" i="5"/>
  <c r="M90" i="5" s="1" a="1"/>
  <c r="M90" i="5" s="1"/>
  <c r="L89" i="5"/>
  <c r="M89" i="5" s="1" a="1"/>
  <c r="M89" i="5" s="1"/>
  <c r="U88" i="5"/>
  <c r="L88" i="5"/>
  <c r="M88" i="5" s="1" a="1"/>
  <c r="M88" i="5" s="1"/>
  <c r="U87" i="5"/>
  <c r="L87" i="5"/>
  <c r="M87" i="5" s="1" a="1"/>
  <c r="M87" i="5" s="1"/>
  <c r="U86" i="5"/>
  <c r="L86" i="5"/>
  <c r="M86" i="5" s="1" a="1"/>
  <c r="M86" i="5" s="1"/>
  <c r="U85" i="5"/>
  <c r="L85" i="5"/>
  <c r="M85" i="5" s="1" a="1"/>
  <c r="M85" i="5" s="1"/>
  <c r="U84" i="5"/>
  <c r="L84" i="5"/>
  <c r="M84" i="5" s="1" a="1"/>
  <c r="M84" i="5" s="1"/>
  <c r="U83" i="5"/>
  <c r="L83" i="5"/>
  <c r="M83" i="5" s="1" a="1"/>
  <c r="M83" i="5" s="1"/>
  <c r="U82" i="5"/>
  <c r="L82" i="5"/>
  <c r="M82" i="5" s="1" a="1"/>
  <c r="M82" i="5" s="1"/>
  <c r="U81" i="5"/>
  <c r="L81" i="5"/>
  <c r="M81" i="5" s="1" a="1"/>
  <c r="M81" i="5" s="1"/>
  <c r="U80" i="5"/>
  <c r="L80" i="5"/>
  <c r="M80" i="5" s="1" a="1"/>
  <c r="M80" i="5" s="1"/>
  <c r="U79" i="5"/>
  <c r="L79" i="5"/>
  <c r="M79" i="5" s="1" a="1"/>
  <c r="M79" i="5" s="1"/>
  <c r="U78" i="5"/>
  <c r="L78" i="5"/>
  <c r="M78" i="5" s="1" a="1"/>
  <c r="M78" i="5" s="1"/>
  <c r="U77" i="5"/>
  <c r="L77" i="5"/>
  <c r="M77" i="5" s="1" a="1"/>
  <c r="M77" i="5" s="1"/>
  <c r="U76" i="5"/>
  <c r="L76" i="5"/>
  <c r="M76" i="5" s="1" a="1"/>
  <c r="M76" i="5" s="1"/>
  <c r="U75" i="5"/>
  <c r="L75" i="5"/>
  <c r="M75" i="5" s="1" a="1"/>
  <c r="M75" i="5" s="1"/>
  <c r="U74" i="5"/>
  <c r="L74" i="5"/>
  <c r="M74" i="5" s="1" a="1"/>
  <c r="M74" i="5" s="1"/>
  <c r="U73" i="5"/>
  <c r="L73" i="5"/>
  <c r="M73" i="5" s="1" a="1"/>
  <c r="M73" i="5" s="1"/>
  <c r="L72" i="5"/>
  <c r="M72" i="5" s="1" a="1"/>
  <c r="M72" i="5" s="1"/>
  <c r="U71" i="5"/>
  <c r="L71" i="5"/>
  <c r="M71" i="5" s="1" a="1"/>
  <c r="M71" i="5" s="1"/>
  <c r="U70" i="5"/>
  <c r="L70" i="5"/>
  <c r="M70" i="5" s="1" a="1"/>
  <c r="M70" i="5" s="1"/>
  <c r="U69" i="5"/>
  <c r="L69" i="5"/>
  <c r="M69" i="5" s="1" a="1"/>
  <c r="M69" i="5" s="1"/>
  <c r="U68" i="5"/>
  <c r="L68" i="5"/>
  <c r="M68" i="5" s="1" a="1"/>
  <c r="M68" i="5" s="1"/>
  <c r="U67" i="5"/>
  <c r="L67" i="5"/>
  <c r="M67" i="5" s="1" a="1"/>
  <c r="M67" i="5" s="1"/>
  <c r="U66" i="5"/>
  <c r="L66" i="5"/>
  <c r="M66" i="5" s="1" a="1"/>
  <c r="M66" i="5" s="1"/>
  <c r="U65" i="5"/>
  <c r="L65" i="5"/>
  <c r="M65" i="5" s="1" a="1"/>
  <c r="M65" i="5" s="1"/>
  <c r="U64" i="5"/>
  <c r="L64" i="5"/>
  <c r="M64" i="5" s="1" a="1"/>
  <c r="M64" i="5" s="1"/>
  <c r="U63" i="5"/>
  <c r="L63" i="5"/>
  <c r="M63" i="5" s="1" a="1"/>
  <c r="M63" i="5" s="1"/>
  <c r="U62" i="5"/>
  <c r="L62" i="5"/>
  <c r="M62" i="5" s="1" a="1"/>
  <c r="M62" i="5" s="1"/>
  <c r="U61" i="5"/>
  <c r="L61" i="5"/>
  <c r="M61" i="5" s="1" a="1"/>
  <c r="M61" i="5" s="1"/>
  <c r="L60" i="5"/>
  <c r="M60" i="5" s="1" a="1"/>
  <c r="M60" i="5" s="1"/>
  <c r="U59" i="5"/>
  <c r="L59" i="5"/>
  <c r="M59" i="5" s="1" a="1"/>
  <c r="M59" i="5" s="1"/>
  <c r="U58" i="5"/>
  <c r="L58" i="5"/>
  <c r="M58" i="5" s="1" a="1"/>
  <c r="M58" i="5" s="1"/>
  <c r="U57" i="5"/>
  <c r="L57" i="5"/>
  <c r="M57" i="5" s="1" a="1"/>
  <c r="M57" i="5" s="1"/>
  <c r="U56" i="5"/>
  <c r="L56" i="5"/>
  <c r="M56" i="5" s="1" a="1"/>
  <c r="M56" i="5" s="1"/>
  <c r="U55" i="5"/>
  <c r="L55" i="5"/>
  <c r="M55" i="5" s="1" a="1"/>
  <c r="M55" i="5" s="1"/>
  <c r="U54" i="5"/>
  <c r="L54" i="5"/>
  <c r="M54" i="5" s="1" a="1"/>
  <c r="M54" i="5" s="1"/>
  <c r="U53" i="5"/>
  <c r="L53" i="5"/>
  <c r="M53" i="5" s="1" a="1"/>
  <c r="M53" i="5" s="1"/>
  <c r="U51" i="5"/>
  <c r="L51" i="5"/>
  <c r="M51" i="5" s="1" a="1"/>
  <c r="M51" i="5" s="1"/>
  <c r="U50" i="5"/>
  <c r="L50" i="5"/>
  <c r="M50" i="5" s="1" a="1"/>
  <c r="M50" i="5" s="1"/>
  <c r="U49" i="5"/>
  <c r="L49" i="5"/>
  <c r="M49" i="5" s="1" a="1"/>
  <c r="M49" i="5" s="1"/>
  <c r="U48" i="5"/>
  <c r="L48" i="5"/>
  <c r="M48" i="5" s="1" a="1"/>
  <c r="M48" i="5" s="1"/>
  <c r="U47" i="5"/>
  <c r="L47" i="5"/>
  <c r="M47" i="5" s="1" a="1"/>
  <c r="M47" i="5" s="1"/>
  <c r="U46" i="5"/>
  <c r="L46" i="5"/>
  <c r="M46" i="5" s="1" a="1"/>
  <c r="M46" i="5" s="1"/>
  <c r="U45" i="5"/>
  <c r="L45" i="5"/>
  <c r="M45" i="5" s="1" a="1"/>
  <c r="M45" i="5" s="1"/>
  <c r="U44" i="5"/>
  <c r="L44" i="5"/>
  <c r="M44" i="5" s="1" a="1"/>
  <c r="M44" i="5" s="1"/>
  <c r="L43" i="5"/>
  <c r="M43" i="5" s="1" a="1"/>
  <c r="M43" i="5" s="1"/>
  <c r="U42" i="5"/>
  <c r="L42" i="5"/>
  <c r="M42" i="5" s="1" a="1"/>
  <c r="M42" i="5" s="1"/>
  <c r="U41" i="5"/>
  <c r="L41" i="5"/>
  <c r="M41" i="5" s="1" a="1"/>
  <c r="M41" i="5" s="1"/>
  <c r="U34" i="5"/>
  <c r="L34" i="5"/>
  <c r="M34" i="5" s="1" a="1"/>
  <c r="M34" i="5" s="1"/>
  <c r="U33" i="5"/>
  <c r="L33" i="5"/>
  <c r="M33" i="5" s="1" a="1"/>
  <c r="M33" i="5" s="1"/>
  <c r="U32" i="5"/>
  <c r="L32" i="5"/>
  <c r="M32" i="5" s="1" a="1"/>
  <c r="M32" i="5" s="1"/>
  <c r="U40" i="5"/>
  <c r="L40" i="5"/>
  <c r="M40" i="5" s="1" a="1"/>
  <c r="M40" i="5" s="1"/>
  <c r="L31" i="5"/>
  <c r="M31" i="5" s="1" a="1"/>
  <c r="M31" i="5" s="1"/>
  <c r="U30" i="5"/>
  <c r="L30" i="5"/>
  <c r="M30" i="5" s="1" a="1"/>
  <c r="M30" i="5" s="1"/>
  <c r="U39" i="5"/>
  <c r="L39" i="5"/>
  <c r="M39" i="5" s="1" a="1"/>
  <c r="M39" i="5" s="1"/>
  <c r="U38" i="5"/>
  <c r="L38" i="5"/>
  <c r="M38" i="5" s="1" a="1"/>
  <c r="M38" i="5" s="1"/>
  <c r="U29" i="5"/>
  <c r="L29" i="5"/>
  <c r="M29" i="5" s="1" a="1"/>
  <c r="M29" i="5" s="1"/>
  <c r="U28" i="5"/>
  <c r="L28" i="5"/>
  <c r="M28" i="5" s="1" a="1"/>
  <c r="M28" i="5" s="1"/>
  <c r="U27" i="5"/>
  <c r="L27" i="5"/>
  <c r="M27" i="5" s="1" a="1"/>
  <c r="M27" i="5" s="1"/>
  <c r="U26" i="5"/>
  <c r="L26" i="5"/>
  <c r="M26" i="5" s="1" a="1"/>
  <c r="M26" i="5" s="1"/>
  <c r="U25" i="5"/>
  <c r="L25" i="5"/>
  <c r="M25" i="5" s="1" a="1"/>
  <c r="M25" i="5" s="1"/>
  <c r="U24" i="5"/>
  <c r="L24" i="5"/>
  <c r="M24" i="5" s="1" a="1"/>
  <c r="M24" i="5" s="1"/>
  <c r="U23" i="5"/>
  <c r="L23" i="5"/>
  <c r="M23" i="5" s="1" a="1"/>
  <c r="M23" i="5" s="1"/>
  <c r="U22" i="5"/>
  <c r="L22" i="5"/>
  <c r="M22" i="5" s="1" a="1"/>
  <c r="M22" i="5" s="1"/>
  <c r="U21" i="5"/>
  <c r="L21" i="5"/>
  <c r="M21" i="5" s="1" a="1"/>
  <c r="M21" i="5" s="1"/>
  <c r="U20" i="5"/>
  <c r="L20" i="5"/>
  <c r="M20" i="5" s="1" a="1"/>
  <c r="M20" i="5" s="1"/>
  <c r="U19" i="5"/>
  <c r="L19" i="5"/>
  <c r="M19" i="5" s="1" a="1"/>
  <c r="M19" i="5" s="1"/>
  <c r="U18" i="5"/>
  <c r="L18" i="5"/>
  <c r="M18" i="5" s="1" a="1"/>
  <c r="M18" i="5" s="1"/>
  <c r="U17" i="5"/>
  <c r="L17" i="5"/>
  <c r="M17" i="5" s="1" a="1"/>
  <c r="M17" i="5" s="1"/>
  <c r="U37" i="5"/>
  <c r="L37" i="5"/>
  <c r="M37" i="5" s="1" a="1"/>
  <c r="M37" i="5" s="1"/>
  <c r="L16" i="5"/>
  <c r="M16" i="5" s="1" a="1"/>
  <c r="M16" i="5" s="1"/>
  <c r="U15" i="5"/>
  <c r="L15" i="5"/>
  <c r="M15" i="5" s="1" a="1"/>
  <c r="M15" i="5" s="1"/>
  <c r="U14" i="5"/>
  <c r="L14" i="5"/>
  <c r="M14" i="5" s="1" a="1"/>
  <c r="M14" i="5" s="1"/>
  <c r="U13" i="5"/>
  <c r="L13" i="5"/>
  <c r="M13" i="5" s="1" a="1"/>
  <c r="M13" i="5" s="1"/>
  <c r="U12" i="5"/>
  <c r="L12" i="5"/>
  <c r="M12" i="5" s="1" a="1"/>
  <c r="M12" i="5" s="1"/>
  <c r="U11" i="5"/>
  <c r="L11" i="5"/>
  <c r="M11" i="5" s="1" a="1"/>
  <c r="M11" i="5" s="1"/>
  <c r="U35" i="5"/>
  <c r="L35" i="5"/>
  <c r="M35" i="5" s="1" a="1"/>
  <c r="M35" i="5" s="1"/>
  <c r="U10" i="5"/>
  <c r="L10" i="5"/>
  <c r="M10" i="5" s="1" a="1"/>
  <c r="M10" i="5" s="1"/>
  <c r="T9" i="5"/>
  <c r="AL10" i="5" s="1"/>
  <c r="S9" i="5"/>
  <c r="AK10" i="5" s="1"/>
  <c r="R9" i="5"/>
  <c r="AJ10" i="5" s="1"/>
  <c r="Q9" i="5"/>
  <c r="AI10" i="5" s="1"/>
  <c r="P9" i="5"/>
  <c r="O9" i="5"/>
  <c r="N9" i="5"/>
  <c r="J9" i="5"/>
  <c r="I9" i="5"/>
  <c r="E9" i="5"/>
  <c r="D9" i="5"/>
  <c r="C9" i="5"/>
  <c r="F2022" i="7"/>
  <c r="E2022" i="7"/>
  <c r="D2022" i="7"/>
  <c r="C2022" i="7"/>
  <c r="B2022" i="7" s="1"/>
  <c r="F2021" i="7"/>
  <c r="E2021" i="7"/>
  <c r="D2021" i="7"/>
  <c r="C2021" i="7"/>
  <c r="B2021" i="7" s="1"/>
  <c r="F2020" i="7"/>
  <c r="E2020" i="7"/>
  <c r="D2020" i="7"/>
  <c r="C2020" i="7"/>
  <c r="B2020" i="7"/>
  <c r="F2019" i="7"/>
  <c r="E2019" i="7"/>
  <c r="D2019" i="7"/>
  <c r="C2019" i="7"/>
  <c r="B2019" i="7" s="1"/>
  <c r="F2018" i="7"/>
  <c r="E2018" i="7"/>
  <c r="D2018" i="7"/>
  <c r="C2018" i="7"/>
  <c r="B2018" i="7" s="1"/>
  <c r="F2017" i="7"/>
  <c r="E2017" i="7"/>
  <c r="D2017" i="7"/>
  <c r="C2017" i="7"/>
  <c r="B2017" i="7" s="1"/>
  <c r="F2016" i="7"/>
  <c r="E2016" i="7"/>
  <c r="D2016" i="7"/>
  <c r="C2016" i="7"/>
  <c r="B2016" i="7" s="1"/>
  <c r="F2015" i="7"/>
  <c r="E2015" i="7"/>
  <c r="D2015" i="7"/>
  <c r="C2015" i="7"/>
  <c r="B2015" i="7" s="1"/>
  <c r="F2014" i="7"/>
  <c r="E2014" i="7"/>
  <c r="D2014" i="7"/>
  <c r="C2014" i="7"/>
  <c r="B2014" i="7" s="1"/>
  <c r="F2013" i="7"/>
  <c r="E2013" i="7"/>
  <c r="D2013" i="7"/>
  <c r="C2013" i="7"/>
  <c r="B2013" i="7" s="1"/>
  <c r="F2012" i="7"/>
  <c r="E2012" i="7"/>
  <c r="D2012" i="7"/>
  <c r="C2012" i="7"/>
  <c r="B2012" i="7" s="1"/>
  <c r="F2011" i="7"/>
  <c r="E2011" i="7"/>
  <c r="D2011" i="7"/>
  <c r="C2011" i="7"/>
  <c r="B2011" i="7" s="1"/>
  <c r="F2010" i="7"/>
  <c r="E2010" i="7"/>
  <c r="D2010" i="7"/>
  <c r="C2010" i="7"/>
  <c r="B2010" i="7" s="1"/>
  <c r="F2009" i="7"/>
  <c r="E2009" i="7"/>
  <c r="D2009" i="7"/>
  <c r="C2009" i="7"/>
  <c r="B2009" i="7" s="1"/>
  <c r="F2008" i="7"/>
  <c r="E2008" i="7"/>
  <c r="D2008" i="7"/>
  <c r="C2008" i="7"/>
  <c r="B2008" i="7" s="1"/>
  <c r="F2007" i="7"/>
  <c r="E2007" i="7"/>
  <c r="D2007" i="7"/>
  <c r="C2007" i="7"/>
  <c r="B2007" i="7" s="1"/>
  <c r="F2006" i="7"/>
  <c r="E2006" i="7"/>
  <c r="D2006" i="7"/>
  <c r="C2006" i="7"/>
  <c r="B2006" i="7" s="1"/>
  <c r="F2005" i="7"/>
  <c r="E2005" i="7"/>
  <c r="D2005" i="7"/>
  <c r="C2005" i="7"/>
  <c r="B2005" i="7" s="1"/>
  <c r="F2004" i="7"/>
  <c r="E2004" i="7"/>
  <c r="D2004" i="7"/>
  <c r="C2004" i="7"/>
  <c r="B2004" i="7"/>
  <c r="F2003" i="7"/>
  <c r="E2003" i="7"/>
  <c r="D2003" i="7"/>
  <c r="C2003" i="7"/>
  <c r="B2003" i="7" s="1"/>
  <c r="F2002" i="7"/>
  <c r="E2002" i="7"/>
  <c r="D2002" i="7"/>
  <c r="C2002" i="7"/>
  <c r="B2002" i="7" s="1"/>
  <c r="F2001" i="7"/>
  <c r="E2001" i="7"/>
  <c r="D2001" i="7"/>
  <c r="C2001" i="7"/>
  <c r="B2001" i="7" s="1"/>
  <c r="F2000" i="7"/>
  <c r="E2000" i="7"/>
  <c r="D2000" i="7"/>
  <c r="C2000" i="7"/>
  <c r="B2000" i="7" s="1"/>
  <c r="F1999" i="7"/>
  <c r="E1999" i="7"/>
  <c r="D1999" i="7"/>
  <c r="C1999" i="7"/>
  <c r="B1999" i="7" s="1"/>
  <c r="F1998" i="7"/>
  <c r="E1998" i="7"/>
  <c r="D1998" i="7"/>
  <c r="C1998" i="7"/>
  <c r="B1998" i="7" s="1"/>
  <c r="F1997" i="7"/>
  <c r="E1997" i="7"/>
  <c r="D1997" i="7"/>
  <c r="C1997" i="7"/>
  <c r="B1997" i="7" s="1"/>
  <c r="F1996" i="7"/>
  <c r="E1996" i="7"/>
  <c r="D1996" i="7"/>
  <c r="C1996" i="7"/>
  <c r="B1996" i="7" s="1"/>
  <c r="F1995" i="7"/>
  <c r="E1995" i="7"/>
  <c r="D1995" i="7"/>
  <c r="C1995" i="7"/>
  <c r="B1995" i="7" s="1"/>
  <c r="F1994" i="7"/>
  <c r="E1994" i="7"/>
  <c r="D1994" i="7"/>
  <c r="C1994" i="7"/>
  <c r="B1994" i="7" s="1"/>
  <c r="F1993" i="7"/>
  <c r="E1993" i="7"/>
  <c r="D1993" i="7"/>
  <c r="C1993" i="7"/>
  <c r="B1993" i="7" s="1"/>
  <c r="F1992" i="7"/>
  <c r="E1992" i="7"/>
  <c r="D1992" i="7"/>
  <c r="C1992" i="7"/>
  <c r="B1992" i="7" s="1"/>
  <c r="F1991" i="7"/>
  <c r="E1991" i="7"/>
  <c r="D1991" i="7"/>
  <c r="C1991" i="7"/>
  <c r="B1991" i="7" s="1"/>
  <c r="F1990" i="7"/>
  <c r="E1990" i="7"/>
  <c r="D1990" i="7"/>
  <c r="C1990" i="7"/>
  <c r="B1990" i="7" s="1"/>
  <c r="F1989" i="7"/>
  <c r="E1989" i="7"/>
  <c r="D1989" i="7"/>
  <c r="C1989" i="7"/>
  <c r="B1989" i="7" s="1"/>
  <c r="F1988" i="7"/>
  <c r="E1988" i="7"/>
  <c r="D1988" i="7"/>
  <c r="C1988" i="7"/>
  <c r="B1988" i="7"/>
  <c r="F1987" i="7"/>
  <c r="E1987" i="7"/>
  <c r="D1987" i="7"/>
  <c r="C1987" i="7"/>
  <c r="B1987" i="7" s="1"/>
  <c r="F1986" i="7"/>
  <c r="E1986" i="7"/>
  <c r="D1986" i="7"/>
  <c r="C1986" i="7"/>
  <c r="B1986" i="7" s="1"/>
  <c r="F1985" i="7"/>
  <c r="E1985" i="7"/>
  <c r="D1985" i="7"/>
  <c r="C1985" i="7"/>
  <c r="B1985" i="7" s="1"/>
  <c r="F1984" i="7"/>
  <c r="E1984" i="7"/>
  <c r="D1984" i="7"/>
  <c r="C1984" i="7"/>
  <c r="B1984" i="7" s="1"/>
  <c r="F1983" i="7"/>
  <c r="E1983" i="7"/>
  <c r="D1983" i="7"/>
  <c r="C1983" i="7"/>
  <c r="B1983" i="7" s="1"/>
  <c r="F1982" i="7"/>
  <c r="E1982" i="7"/>
  <c r="D1982" i="7"/>
  <c r="C1982" i="7"/>
  <c r="B1982" i="7" s="1"/>
  <c r="F1981" i="7"/>
  <c r="E1981" i="7"/>
  <c r="D1981" i="7"/>
  <c r="C1981" i="7"/>
  <c r="B1981" i="7" s="1"/>
  <c r="F1980" i="7"/>
  <c r="E1980" i="7"/>
  <c r="D1980" i="7"/>
  <c r="C1980" i="7"/>
  <c r="B1980" i="7" s="1"/>
  <c r="F1979" i="7"/>
  <c r="E1979" i="7"/>
  <c r="D1979" i="7"/>
  <c r="C1979" i="7"/>
  <c r="B1979" i="7" s="1"/>
  <c r="F1978" i="7"/>
  <c r="E1978" i="7"/>
  <c r="D1978" i="7"/>
  <c r="C1978" i="7"/>
  <c r="B1978" i="7" s="1"/>
  <c r="F1977" i="7"/>
  <c r="E1977" i="7"/>
  <c r="D1977" i="7"/>
  <c r="C1977" i="7"/>
  <c r="B1977" i="7" s="1"/>
  <c r="F1976" i="7"/>
  <c r="E1976" i="7"/>
  <c r="D1976" i="7"/>
  <c r="C1976" i="7"/>
  <c r="B1976" i="7" s="1"/>
  <c r="F1975" i="7"/>
  <c r="E1975" i="7"/>
  <c r="D1975" i="7"/>
  <c r="C1975" i="7"/>
  <c r="B1975" i="7" s="1"/>
  <c r="F1974" i="7"/>
  <c r="E1974" i="7"/>
  <c r="D1974" i="7"/>
  <c r="C1974" i="7"/>
  <c r="B1974" i="7" s="1"/>
  <c r="F1973" i="7"/>
  <c r="E1973" i="7"/>
  <c r="D1973" i="7"/>
  <c r="C1973" i="7"/>
  <c r="B1973" i="7" s="1"/>
  <c r="F1972" i="7"/>
  <c r="E1972" i="7"/>
  <c r="D1972" i="7"/>
  <c r="C1972" i="7"/>
  <c r="B1972" i="7"/>
  <c r="F1971" i="7"/>
  <c r="E1971" i="7"/>
  <c r="D1971" i="7"/>
  <c r="C1971" i="7"/>
  <c r="B1971" i="7" s="1"/>
  <c r="F1970" i="7"/>
  <c r="E1970" i="7"/>
  <c r="D1970" i="7"/>
  <c r="C1970" i="7"/>
  <c r="B1970" i="7" s="1"/>
  <c r="F1969" i="7"/>
  <c r="E1969" i="7"/>
  <c r="D1969" i="7"/>
  <c r="C1969" i="7"/>
  <c r="B1969" i="7" s="1"/>
  <c r="F1968" i="7"/>
  <c r="E1968" i="7"/>
  <c r="D1968" i="7"/>
  <c r="C1968" i="7"/>
  <c r="B1968" i="7" s="1"/>
  <c r="F1967" i="7"/>
  <c r="E1967" i="7"/>
  <c r="D1967" i="7"/>
  <c r="C1967" i="7"/>
  <c r="B1967" i="7" s="1"/>
  <c r="F1966" i="7"/>
  <c r="E1966" i="7"/>
  <c r="D1966" i="7"/>
  <c r="C1966" i="7"/>
  <c r="B1966" i="7" s="1"/>
  <c r="F1965" i="7"/>
  <c r="E1965" i="7"/>
  <c r="D1965" i="7"/>
  <c r="C1965" i="7"/>
  <c r="B1965" i="7" s="1"/>
  <c r="F1964" i="7"/>
  <c r="E1964" i="7"/>
  <c r="D1964" i="7"/>
  <c r="C1964" i="7"/>
  <c r="B1964" i="7" s="1"/>
  <c r="F1963" i="7"/>
  <c r="E1963" i="7"/>
  <c r="D1963" i="7"/>
  <c r="C1963" i="7"/>
  <c r="B1963" i="7" s="1"/>
  <c r="F1962" i="7"/>
  <c r="E1962" i="7"/>
  <c r="D1962" i="7"/>
  <c r="C1962" i="7"/>
  <c r="B1962" i="7" s="1"/>
  <c r="F1961" i="7"/>
  <c r="E1961" i="7"/>
  <c r="D1961" i="7"/>
  <c r="C1961" i="7"/>
  <c r="B1961" i="7" s="1"/>
  <c r="F1960" i="7"/>
  <c r="E1960" i="7"/>
  <c r="D1960" i="7"/>
  <c r="C1960" i="7"/>
  <c r="B1960" i="7" s="1"/>
  <c r="F1959" i="7"/>
  <c r="E1959" i="7"/>
  <c r="D1959" i="7"/>
  <c r="C1959" i="7"/>
  <c r="B1959" i="7" s="1"/>
  <c r="F1958" i="7"/>
  <c r="E1958" i="7"/>
  <c r="D1958" i="7"/>
  <c r="C1958" i="7"/>
  <c r="B1958" i="7" s="1"/>
  <c r="F1957" i="7"/>
  <c r="E1957" i="7"/>
  <c r="D1957" i="7"/>
  <c r="C1957" i="7"/>
  <c r="B1957" i="7" s="1"/>
  <c r="F1956" i="7"/>
  <c r="E1956" i="7"/>
  <c r="D1956" i="7"/>
  <c r="C1956" i="7"/>
  <c r="B1956" i="7"/>
  <c r="F1955" i="7"/>
  <c r="E1955" i="7"/>
  <c r="D1955" i="7"/>
  <c r="C1955" i="7"/>
  <c r="B1955" i="7" s="1"/>
  <c r="F1954" i="7"/>
  <c r="E1954" i="7"/>
  <c r="D1954" i="7"/>
  <c r="C1954" i="7"/>
  <c r="B1954" i="7" s="1"/>
  <c r="F1953" i="7"/>
  <c r="E1953" i="7"/>
  <c r="D1953" i="7"/>
  <c r="C1953" i="7"/>
  <c r="B1953" i="7" s="1"/>
  <c r="F1952" i="7"/>
  <c r="E1952" i="7"/>
  <c r="D1952" i="7"/>
  <c r="C1952" i="7"/>
  <c r="B1952" i="7" s="1"/>
  <c r="F1951" i="7"/>
  <c r="E1951" i="7"/>
  <c r="D1951" i="7"/>
  <c r="C1951" i="7"/>
  <c r="B1951" i="7" s="1"/>
  <c r="F1950" i="7"/>
  <c r="E1950" i="7"/>
  <c r="D1950" i="7"/>
  <c r="C1950" i="7"/>
  <c r="B1950" i="7" s="1"/>
  <c r="F1949" i="7"/>
  <c r="E1949" i="7"/>
  <c r="D1949" i="7"/>
  <c r="C1949" i="7"/>
  <c r="B1949" i="7" s="1"/>
  <c r="F1948" i="7"/>
  <c r="E1948" i="7"/>
  <c r="D1948" i="7"/>
  <c r="C1948" i="7"/>
  <c r="B1948" i="7" s="1"/>
  <c r="F1947" i="7"/>
  <c r="E1947" i="7"/>
  <c r="D1947" i="7"/>
  <c r="C1947" i="7"/>
  <c r="B1947" i="7" s="1"/>
  <c r="F1946" i="7"/>
  <c r="E1946" i="7"/>
  <c r="D1946" i="7"/>
  <c r="C1946" i="7"/>
  <c r="B1946" i="7" s="1"/>
  <c r="F1945" i="7"/>
  <c r="E1945" i="7"/>
  <c r="D1945" i="7"/>
  <c r="C1945" i="7"/>
  <c r="B1945" i="7" s="1"/>
  <c r="F1944" i="7"/>
  <c r="E1944" i="7"/>
  <c r="D1944" i="7"/>
  <c r="C1944" i="7"/>
  <c r="B1944" i="7" s="1"/>
  <c r="F1943" i="7"/>
  <c r="E1943" i="7"/>
  <c r="D1943" i="7"/>
  <c r="C1943" i="7"/>
  <c r="B1943" i="7" s="1"/>
  <c r="F1942" i="7"/>
  <c r="E1942" i="7"/>
  <c r="D1942" i="7"/>
  <c r="C1942" i="7"/>
  <c r="B1942" i="7" s="1"/>
  <c r="F1941" i="7"/>
  <c r="E1941" i="7"/>
  <c r="D1941" i="7"/>
  <c r="C1941" i="7"/>
  <c r="B1941" i="7" s="1"/>
  <c r="F1940" i="7"/>
  <c r="E1940" i="7"/>
  <c r="D1940" i="7"/>
  <c r="C1940" i="7"/>
  <c r="B1940" i="7"/>
  <c r="F1939" i="7"/>
  <c r="E1939" i="7"/>
  <c r="D1939" i="7"/>
  <c r="C1939" i="7"/>
  <c r="B1939" i="7" s="1"/>
  <c r="F1938" i="7"/>
  <c r="E1938" i="7"/>
  <c r="D1938" i="7"/>
  <c r="C1938" i="7"/>
  <c r="B1938" i="7" s="1"/>
  <c r="F1937" i="7"/>
  <c r="E1937" i="7"/>
  <c r="D1937" i="7"/>
  <c r="C1937" i="7"/>
  <c r="B1937" i="7" s="1"/>
  <c r="F1936" i="7"/>
  <c r="E1936" i="7"/>
  <c r="D1936" i="7"/>
  <c r="C1936" i="7"/>
  <c r="B1936" i="7" s="1"/>
  <c r="F1935" i="7"/>
  <c r="E1935" i="7"/>
  <c r="D1935" i="7"/>
  <c r="C1935" i="7"/>
  <c r="B1935" i="7" s="1"/>
  <c r="F1934" i="7"/>
  <c r="E1934" i="7"/>
  <c r="D1934" i="7"/>
  <c r="C1934" i="7"/>
  <c r="B1934" i="7" s="1"/>
  <c r="F1933" i="7"/>
  <c r="E1933" i="7"/>
  <c r="D1933" i="7"/>
  <c r="C1933" i="7"/>
  <c r="B1933" i="7" s="1"/>
  <c r="F1932" i="7"/>
  <c r="E1932" i="7"/>
  <c r="D1932" i="7"/>
  <c r="C1932" i="7"/>
  <c r="B1932" i="7" s="1"/>
  <c r="F1931" i="7"/>
  <c r="E1931" i="7"/>
  <c r="D1931" i="7"/>
  <c r="C1931" i="7"/>
  <c r="B1931" i="7" s="1"/>
  <c r="F1930" i="7"/>
  <c r="E1930" i="7"/>
  <c r="D1930" i="7"/>
  <c r="C1930" i="7"/>
  <c r="B1930" i="7" s="1"/>
  <c r="F1929" i="7"/>
  <c r="E1929" i="7"/>
  <c r="D1929" i="7"/>
  <c r="C1929" i="7"/>
  <c r="B1929" i="7" s="1"/>
  <c r="F1928" i="7"/>
  <c r="E1928" i="7"/>
  <c r="D1928" i="7"/>
  <c r="C1928" i="7"/>
  <c r="B1928" i="7" s="1"/>
  <c r="F1927" i="7"/>
  <c r="E1927" i="7"/>
  <c r="D1927" i="7"/>
  <c r="C1927" i="7"/>
  <c r="B1927" i="7" s="1"/>
  <c r="F1926" i="7"/>
  <c r="E1926" i="7"/>
  <c r="D1926" i="7"/>
  <c r="C1926" i="7"/>
  <c r="B1926" i="7" s="1"/>
  <c r="F1925" i="7"/>
  <c r="E1925" i="7"/>
  <c r="D1925" i="7"/>
  <c r="C1925" i="7"/>
  <c r="B1925" i="7" s="1"/>
  <c r="F1924" i="7"/>
  <c r="E1924" i="7"/>
  <c r="D1924" i="7"/>
  <c r="C1924" i="7"/>
  <c r="B1924" i="7"/>
  <c r="F1923" i="7"/>
  <c r="E1923" i="7"/>
  <c r="D1923" i="7"/>
  <c r="C1923" i="7"/>
  <c r="B1923" i="7" s="1"/>
  <c r="F1922" i="7"/>
  <c r="E1922" i="7"/>
  <c r="D1922" i="7"/>
  <c r="C1922" i="7"/>
  <c r="B1922" i="7" s="1"/>
  <c r="F1921" i="7"/>
  <c r="E1921" i="7"/>
  <c r="D1921" i="7"/>
  <c r="C1921" i="7"/>
  <c r="B1921" i="7" s="1"/>
  <c r="F1920" i="7"/>
  <c r="E1920" i="7"/>
  <c r="D1920" i="7"/>
  <c r="C1920" i="7"/>
  <c r="B1920" i="7" s="1"/>
  <c r="F1919" i="7"/>
  <c r="E1919" i="7"/>
  <c r="D1919" i="7"/>
  <c r="C1919" i="7"/>
  <c r="B1919" i="7" s="1"/>
  <c r="F1918" i="7"/>
  <c r="E1918" i="7"/>
  <c r="D1918" i="7"/>
  <c r="C1918" i="7"/>
  <c r="B1918" i="7" s="1"/>
  <c r="F1917" i="7"/>
  <c r="E1917" i="7"/>
  <c r="D1917" i="7"/>
  <c r="C1917" i="7"/>
  <c r="B1917" i="7" s="1"/>
  <c r="F1916" i="7"/>
  <c r="E1916" i="7"/>
  <c r="D1916" i="7"/>
  <c r="C1916" i="7"/>
  <c r="B1916" i="7" s="1"/>
  <c r="F1915" i="7"/>
  <c r="E1915" i="7"/>
  <c r="D1915" i="7"/>
  <c r="C1915" i="7"/>
  <c r="B1915" i="7" s="1"/>
  <c r="F1914" i="7"/>
  <c r="E1914" i="7"/>
  <c r="D1914" i="7"/>
  <c r="C1914" i="7"/>
  <c r="B1914" i="7" s="1"/>
  <c r="F1913" i="7"/>
  <c r="E1913" i="7"/>
  <c r="D1913" i="7"/>
  <c r="C1913" i="7"/>
  <c r="B1913" i="7" s="1"/>
  <c r="F1912" i="7"/>
  <c r="E1912" i="7"/>
  <c r="D1912" i="7"/>
  <c r="C1912" i="7"/>
  <c r="B1912" i="7" s="1"/>
  <c r="F1911" i="7"/>
  <c r="E1911" i="7"/>
  <c r="D1911" i="7"/>
  <c r="C1911" i="7"/>
  <c r="B1911" i="7" s="1"/>
  <c r="F1910" i="7"/>
  <c r="E1910" i="7"/>
  <c r="D1910" i="7"/>
  <c r="C1910" i="7"/>
  <c r="B1910" i="7" s="1"/>
  <c r="F1909" i="7"/>
  <c r="E1909" i="7"/>
  <c r="D1909" i="7"/>
  <c r="C1909" i="7"/>
  <c r="B1909" i="7" s="1"/>
  <c r="F1908" i="7"/>
  <c r="E1908" i="7"/>
  <c r="D1908" i="7"/>
  <c r="C1908" i="7"/>
  <c r="B1908" i="7"/>
  <c r="F1907" i="7"/>
  <c r="E1907" i="7"/>
  <c r="D1907" i="7"/>
  <c r="C1907" i="7"/>
  <c r="B1907" i="7" s="1"/>
  <c r="F1906" i="7"/>
  <c r="E1906" i="7"/>
  <c r="D1906" i="7"/>
  <c r="C1906" i="7"/>
  <c r="B1906" i="7" s="1"/>
  <c r="F1905" i="7"/>
  <c r="E1905" i="7"/>
  <c r="D1905" i="7"/>
  <c r="C1905" i="7"/>
  <c r="B1905" i="7" s="1"/>
  <c r="F1904" i="7"/>
  <c r="E1904" i="7"/>
  <c r="D1904" i="7"/>
  <c r="C1904" i="7"/>
  <c r="B1904" i="7" s="1"/>
  <c r="F1903" i="7"/>
  <c r="E1903" i="7"/>
  <c r="D1903" i="7"/>
  <c r="C1903" i="7"/>
  <c r="B1903" i="7" s="1"/>
  <c r="F1902" i="7"/>
  <c r="E1902" i="7"/>
  <c r="D1902" i="7"/>
  <c r="C1902" i="7"/>
  <c r="B1902" i="7"/>
  <c r="F1901" i="7"/>
  <c r="E1901" i="7"/>
  <c r="D1901" i="7"/>
  <c r="C1901" i="7"/>
  <c r="B1901" i="7" s="1"/>
  <c r="F1900" i="7"/>
  <c r="E1900" i="7"/>
  <c r="D1900" i="7"/>
  <c r="C1900" i="7"/>
  <c r="B1900" i="7" s="1"/>
  <c r="F1899" i="7"/>
  <c r="E1899" i="7"/>
  <c r="D1899" i="7"/>
  <c r="C1899" i="7"/>
  <c r="B1899" i="7" s="1"/>
  <c r="F1898" i="7"/>
  <c r="E1898" i="7"/>
  <c r="D1898" i="7"/>
  <c r="C1898" i="7"/>
  <c r="B1898" i="7" s="1"/>
  <c r="F1897" i="7"/>
  <c r="E1897" i="7"/>
  <c r="D1897" i="7"/>
  <c r="C1897" i="7"/>
  <c r="B1897" i="7" s="1"/>
  <c r="F1896" i="7"/>
  <c r="E1896" i="7"/>
  <c r="D1896" i="7"/>
  <c r="C1896" i="7"/>
  <c r="B1896" i="7" s="1"/>
  <c r="F1895" i="7"/>
  <c r="E1895" i="7"/>
  <c r="D1895" i="7"/>
  <c r="C1895" i="7"/>
  <c r="B1895" i="7"/>
  <c r="F1894" i="7"/>
  <c r="E1894" i="7"/>
  <c r="D1894" i="7"/>
  <c r="C1894" i="7"/>
  <c r="B1894" i="7" s="1"/>
  <c r="F1893" i="7"/>
  <c r="E1893" i="7"/>
  <c r="D1893" i="7"/>
  <c r="C1893" i="7"/>
  <c r="B1893" i="7" s="1"/>
  <c r="F1892" i="7"/>
  <c r="E1892" i="7"/>
  <c r="D1892" i="7"/>
  <c r="C1892" i="7"/>
  <c r="B1892" i="7" s="1"/>
  <c r="F1891" i="7"/>
  <c r="E1891" i="7"/>
  <c r="D1891" i="7"/>
  <c r="C1891" i="7"/>
  <c r="B1891" i="7" s="1"/>
  <c r="F1890" i="7"/>
  <c r="E1890" i="7"/>
  <c r="D1890" i="7"/>
  <c r="C1890" i="7"/>
  <c r="B1890" i="7" s="1"/>
  <c r="F1889" i="7"/>
  <c r="E1889" i="7"/>
  <c r="D1889" i="7"/>
  <c r="C1889" i="7"/>
  <c r="B1889" i="7" s="1"/>
  <c r="F1888" i="7"/>
  <c r="E1888" i="7"/>
  <c r="D1888" i="7"/>
  <c r="C1888" i="7"/>
  <c r="B1888" i="7"/>
  <c r="F1887" i="7"/>
  <c r="E1887" i="7"/>
  <c r="D1887" i="7"/>
  <c r="C1887" i="7"/>
  <c r="B1887" i="7" s="1"/>
  <c r="F1886" i="7"/>
  <c r="E1886" i="7"/>
  <c r="D1886" i="7"/>
  <c r="C1886" i="7"/>
  <c r="B1886" i="7" s="1"/>
  <c r="F1885" i="7"/>
  <c r="E1885" i="7"/>
  <c r="D1885" i="7"/>
  <c r="C1885" i="7"/>
  <c r="B1885" i="7" s="1"/>
  <c r="F1884" i="7"/>
  <c r="E1884" i="7"/>
  <c r="D1884" i="7"/>
  <c r="C1884" i="7"/>
  <c r="B1884" i="7" s="1"/>
  <c r="F1883" i="7"/>
  <c r="E1883" i="7"/>
  <c r="D1883" i="7"/>
  <c r="C1883" i="7"/>
  <c r="B1883" i="7" s="1"/>
  <c r="F1882" i="7"/>
  <c r="E1882" i="7"/>
  <c r="D1882" i="7"/>
  <c r="C1882" i="7"/>
  <c r="B1882" i="7" s="1"/>
  <c r="F1881" i="7"/>
  <c r="E1881" i="7"/>
  <c r="D1881" i="7"/>
  <c r="C1881" i="7"/>
  <c r="B1881" i="7" s="1"/>
  <c r="F1880" i="7"/>
  <c r="E1880" i="7"/>
  <c r="D1880" i="7"/>
  <c r="C1880" i="7"/>
  <c r="B1880" i="7"/>
  <c r="F1879" i="7"/>
  <c r="E1879" i="7"/>
  <c r="D1879" i="7"/>
  <c r="C1879" i="7"/>
  <c r="B1879" i="7" s="1"/>
  <c r="F1878" i="7"/>
  <c r="E1878" i="7"/>
  <c r="D1878" i="7"/>
  <c r="C1878" i="7"/>
  <c r="B1878" i="7" s="1"/>
  <c r="F1877" i="7"/>
  <c r="E1877" i="7"/>
  <c r="D1877" i="7"/>
  <c r="C1877" i="7"/>
  <c r="B1877" i="7" s="1"/>
  <c r="F1876" i="7"/>
  <c r="E1876" i="7"/>
  <c r="D1876" i="7"/>
  <c r="C1876" i="7"/>
  <c r="B1876" i="7" s="1"/>
  <c r="F1875" i="7"/>
  <c r="E1875" i="7"/>
  <c r="D1875" i="7"/>
  <c r="C1875" i="7"/>
  <c r="B1875" i="7" s="1"/>
  <c r="F1874" i="7"/>
  <c r="E1874" i="7"/>
  <c r="D1874" i="7"/>
  <c r="C1874" i="7"/>
  <c r="B1874" i="7" s="1"/>
  <c r="F1873" i="7"/>
  <c r="E1873" i="7"/>
  <c r="D1873" i="7"/>
  <c r="C1873" i="7"/>
  <c r="B1873" i="7" s="1"/>
  <c r="F1872" i="7"/>
  <c r="E1872" i="7"/>
  <c r="D1872" i="7"/>
  <c r="C1872" i="7"/>
  <c r="B1872" i="7" s="1"/>
  <c r="F1871" i="7"/>
  <c r="E1871" i="7"/>
  <c r="D1871" i="7"/>
  <c r="C1871" i="7"/>
  <c r="B1871" i="7" s="1"/>
  <c r="F1870" i="7"/>
  <c r="E1870" i="7"/>
  <c r="D1870" i="7"/>
  <c r="C1870" i="7"/>
  <c r="B1870" i="7" s="1"/>
  <c r="F1869" i="7"/>
  <c r="E1869" i="7"/>
  <c r="D1869" i="7"/>
  <c r="C1869" i="7"/>
  <c r="B1869" i="7" s="1"/>
  <c r="F1868" i="7"/>
  <c r="E1868" i="7"/>
  <c r="D1868" i="7"/>
  <c r="C1868" i="7"/>
  <c r="B1868" i="7"/>
  <c r="F1867" i="7"/>
  <c r="E1867" i="7"/>
  <c r="D1867" i="7"/>
  <c r="C1867" i="7"/>
  <c r="B1867" i="7" s="1"/>
  <c r="F1866" i="7"/>
  <c r="E1866" i="7"/>
  <c r="D1866" i="7"/>
  <c r="C1866" i="7"/>
  <c r="B1866" i="7" s="1"/>
  <c r="F1865" i="7"/>
  <c r="E1865" i="7"/>
  <c r="D1865" i="7"/>
  <c r="C1865" i="7"/>
  <c r="B1865" i="7" s="1"/>
  <c r="F1864" i="7"/>
  <c r="E1864" i="7"/>
  <c r="D1864" i="7"/>
  <c r="C1864" i="7"/>
  <c r="B1864" i="7"/>
  <c r="F1863" i="7"/>
  <c r="E1863" i="7"/>
  <c r="D1863" i="7"/>
  <c r="C1863" i="7"/>
  <c r="B1863" i="7" s="1"/>
  <c r="F1862" i="7"/>
  <c r="E1862" i="7"/>
  <c r="D1862" i="7"/>
  <c r="C1862" i="7"/>
  <c r="B1862" i="7" s="1"/>
  <c r="F1861" i="7"/>
  <c r="E1861" i="7"/>
  <c r="D1861" i="7"/>
  <c r="C1861" i="7"/>
  <c r="B1861" i="7" s="1"/>
  <c r="F1860" i="7"/>
  <c r="E1860" i="7"/>
  <c r="D1860" i="7"/>
  <c r="C1860" i="7"/>
  <c r="B1860" i="7" s="1"/>
  <c r="F1859" i="7"/>
  <c r="E1859" i="7"/>
  <c r="D1859" i="7"/>
  <c r="C1859" i="7"/>
  <c r="B1859" i="7" s="1"/>
  <c r="F1858" i="7"/>
  <c r="E1858" i="7"/>
  <c r="D1858" i="7"/>
  <c r="C1858" i="7"/>
  <c r="B1858" i="7" s="1"/>
  <c r="F1857" i="7"/>
  <c r="E1857" i="7"/>
  <c r="D1857" i="7"/>
  <c r="C1857" i="7"/>
  <c r="B1857" i="7" s="1"/>
  <c r="F1856" i="7"/>
  <c r="E1856" i="7"/>
  <c r="D1856" i="7"/>
  <c r="C1856" i="7"/>
  <c r="B1856" i="7" s="1"/>
  <c r="F1855" i="7"/>
  <c r="E1855" i="7"/>
  <c r="D1855" i="7"/>
  <c r="C1855" i="7"/>
  <c r="B1855" i="7" s="1"/>
  <c r="F1854" i="7"/>
  <c r="E1854" i="7"/>
  <c r="D1854" i="7"/>
  <c r="C1854" i="7"/>
  <c r="B1854" i="7" s="1"/>
  <c r="F1853" i="7"/>
  <c r="E1853" i="7"/>
  <c r="D1853" i="7"/>
  <c r="C1853" i="7"/>
  <c r="B1853" i="7" s="1"/>
  <c r="F1852" i="7"/>
  <c r="E1852" i="7"/>
  <c r="D1852" i="7"/>
  <c r="C1852" i="7"/>
  <c r="B1852" i="7"/>
  <c r="F1851" i="7"/>
  <c r="E1851" i="7"/>
  <c r="D1851" i="7"/>
  <c r="C1851" i="7"/>
  <c r="B1851" i="7" s="1"/>
  <c r="F1850" i="7"/>
  <c r="E1850" i="7"/>
  <c r="D1850" i="7"/>
  <c r="C1850" i="7"/>
  <c r="B1850" i="7" s="1"/>
  <c r="F1849" i="7"/>
  <c r="E1849" i="7"/>
  <c r="D1849" i="7"/>
  <c r="C1849" i="7"/>
  <c r="B1849" i="7" s="1"/>
  <c r="F1848" i="7"/>
  <c r="E1848" i="7"/>
  <c r="D1848" i="7"/>
  <c r="C1848" i="7"/>
  <c r="B1848" i="7"/>
  <c r="F1847" i="7"/>
  <c r="E1847" i="7"/>
  <c r="D1847" i="7"/>
  <c r="C1847" i="7"/>
  <c r="B1847" i="7" s="1"/>
  <c r="F1846" i="7"/>
  <c r="E1846" i="7"/>
  <c r="D1846" i="7"/>
  <c r="C1846" i="7"/>
  <c r="B1846" i="7" s="1"/>
  <c r="F1845" i="7"/>
  <c r="E1845" i="7"/>
  <c r="D1845" i="7"/>
  <c r="C1845" i="7"/>
  <c r="B1845" i="7" s="1"/>
  <c r="F1844" i="7"/>
  <c r="E1844" i="7"/>
  <c r="D1844" i="7"/>
  <c r="C1844" i="7"/>
  <c r="B1844" i="7" s="1"/>
  <c r="F1843" i="7"/>
  <c r="E1843" i="7"/>
  <c r="D1843" i="7"/>
  <c r="C1843" i="7"/>
  <c r="B1843" i="7" s="1"/>
  <c r="F1842" i="7"/>
  <c r="E1842" i="7"/>
  <c r="D1842" i="7"/>
  <c r="C1842" i="7"/>
  <c r="B1842" i="7" s="1"/>
  <c r="F1841" i="7"/>
  <c r="E1841" i="7"/>
  <c r="D1841" i="7"/>
  <c r="C1841" i="7"/>
  <c r="B1841" i="7" s="1"/>
  <c r="F1840" i="7"/>
  <c r="E1840" i="7"/>
  <c r="D1840" i="7"/>
  <c r="C1840" i="7"/>
  <c r="B1840" i="7" s="1"/>
  <c r="F1839" i="7"/>
  <c r="E1839" i="7"/>
  <c r="D1839" i="7"/>
  <c r="C1839" i="7"/>
  <c r="B1839" i="7" s="1"/>
  <c r="F1838" i="7"/>
  <c r="E1838" i="7"/>
  <c r="D1838" i="7"/>
  <c r="C1838" i="7"/>
  <c r="B1838" i="7"/>
  <c r="F1837" i="7"/>
  <c r="E1837" i="7"/>
  <c r="D1837" i="7"/>
  <c r="C1837" i="7"/>
  <c r="B1837" i="7" s="1"/>
  <c r="F1836" i="7"/>
  <c r="E1836" i="7"/>
  <c r="D1836" i="7"/>
  <c r="C1836" i="7"/>
  <c r="B1836" i="7" s="1"/>
  <c r="F1835" i="7"/>
  <c r="E1835" i="7"/>
  <c r="D1835" i="7"/>
  <c r="C1835" i="7"/>
  <c r="B1835" i="7"/>
  <c r="F1834" i="7"/>
  <c r="E1834" i="7"/>
  <c r="D1834" i="7"/>
  <c r="C1834" i="7"/>
  <c r="B1834" i="7" s="1"/>
  <c r="F1833" i="7"/>
  <c r="E1833" i="7"/>
  <c r="D1833" i="7"/>
  <c r="C1833" i="7"/>
  <c r="B1833" i="7" s="1"/>
  <c r="F1832" i="7"/>
  <c r="E1832" i="7"/>
  <c r="D1832" i="7"/>
  <c r="C1832" i="7"/>
  <c r="B1832" i="7" s="1"/>
  <c r="F1831" i="7"/>
  <c r="E1831" i="7"/>
  <c r="D1831" i="7"/>
  <c r="C1831" i="7"/>
  <c r="B1831" i="7" s="1"/>
  <c r="F1830" i="7"/>
  <c r="E1830" i="7"/>
  <c r="D1830" i="7"/>
  <c r="C1830" i="7"/>
  <c r="B1830" i="7" s="1"/>
  <c r="F1829" i="7"/>
  <c r="E1829" i="7"/>
  <c r="D1829" i="7"/>
  <c r="C1829" i="7"/>
  <c r="B1829" i="7" s="1"/>
  <c r="F1828" i="7"/>
  <c r="E1828" i="7"/>
  <c r="D1828" i="7"/>
  <c r="C1828" i="7"/>
  <c r="B1828" i="7" s="1"/>
  <c r="F1827" i="7"/>
  <c r="E1827" i="7"/>
  <c r="D1827" i="7"/>
  <c r="C1827" i="7"/>
  <c r="B1827" i="7" s="1"/>
  <c r="F1826" i="7"/>
  <c r="E1826" i="7"/>
  <c r="D1826" i="7"/>
  <c r="C1826" i="7"/>
  <c r="B1826" i="7" s="1"/>
  <c r="F1825" i="7"/>
  <c r="E1825" i="7"/>
  <c r="D1825" i="7"/>
  <c r="C1825" i="7"/>
  <c r="B1825" i="7" s="1"/>
  <c r="F1824" i="7"/>
  <c r="E1824" i="7"/>
  <c r="D1824" i="7"/>
  <c r="C1824" i="7"/>
  <c r="B1824" i="7"/>
  <c r="F1823" i="7"/>
  <c r="E1823" i="7"/>
  <c r="D1823" i="7"/>
  <c r="C1823" i="7"/>
  <c r="B1823" i="7" s="1"/>
  <c r="F1822" i="7"/>
  <c r="E1822" i="7"/>
  <c r="D1822" i="7"/>
  <c r="C1822" i="7"/>
  <c r="B1822" i="7" s="1"/>
  <c r="F1821" i="7"/>
  <c r="E1821" i="7"/>
  <c r="D1821" i="7"/>
  <c r="C1821" i="7"/>
  <c r="B1821" i="7" s="1"/>
  <c r="F1820" i="7"/>
  <c r="E1820" i="7"/>
  <c r="D1820" i="7"/>
  <c r="C1820" i="7"/>
  <c r="B1820" i="7"/>
  <c r="F1819" i="7"/>
  <c r="E1819" i="7"/>
  <c r="D1819" i="7"/>
  <c r="C1819" i="7"/>
  <c r="B1819" i="7" s="1"/>
  <c r="F1818" i="7"/>
  <c r="E1818" i="7"/>
  <c r="D1818" i="7"/>
  <c r="C1818" i="7"/>
  <c r="B1818" i="7" s="1"/>
  <c r="F1817" i="7"/>
  <c r="E1817" i="7"/>
  <c r="D1817" i="7"/>
  <c r="C1817" i="7"/>
  <c r="B1817" i="7" s="1"/>
  <c r="F1816" i="7"/>
  <c r="E1816" i="7"/>
  <c r="D1816" i="7"/>
  <c r="C1816" i="7"/>
  <c r="B1816" i="7" s="1"/>
  <c r="F1815" i="7"/>
  <c r="E1815" i="7"/>
  <c r="D1815" i="7"/>
  <c r="C1815" i="7"/>
  <c r="B1815" i="7" s="1"/>
  <c r="F1814" i="7"/>
  <c r="E1814" i="7"/>
  <c r="D1814" i="7"/>
  <c r="C1814" i="7"/>
  <c r="B1814" i="7" s="1"/>
  <c r="F1813" i="7"/>
  <c r="E1813" i="7"/>
  <c r="D1813" i="7"/>
  <c r="C1813" i="7"/>
  <c r="B1813" i="7" s="1"/>
  <c r="F1812" i="7"/>
  <c r="E1812" i="7"/>
  <c r="D1812" i="7"/>
  <c r="C1812" i="7"/>
  <c r="B1812" i="7" s="1"/>
  <c r="F1811" i="7"/>
  <c r="E1811" i="7"/>
  <c r="D1811" i="7"/>
  <c r="C1811" i="7"/>
  <c r="B1811" i="7"/>
  <c r="F1810" i="7"/>
  <c r="E1810" i="7"/>
  <c r="D1810" i="7"/>
  <c r="C1810" i="7"/>
  <c r="B1810" i="7" s="1"/>
  <c r="F1809" i="7"/>
  <c r="E1809" i="7"/>
  <c r="D1809" i="7"/>
  <c r="C1809" i="7"/>
  <c r="B1809" i="7" s="1"/>
  <c r="F1808" i="7"/>
  <c r="E1808" i="7"/>
  <c r="D1808" i="7"/>
  <c r="C1808" i="7"/>
  <c r="B1808" i="7"/>
  <c r="F1807" i="7"/>
  <c r="E1807" i="7"/>
  <c r="D1807" i="7"/>
  <c r="C1807" i="7"/>
  <c r="B1807" i="7" s="1"/>
  <c r="F1806" i="7"/>
  <c r="E1806" i="7"/>
  <c r="D1806" i="7"/>
  <c r="C1806" i="7"/>
  <c r="B1806" i="7" s="1"/>
  <c r="F1805" i="7"/>
  <c r="E1805" i="7"/>
  <c r="D1805" i="7"/>
  <c r="C1805" i="7"/>
  <c r="B1805" i="7" s="1"/>
  <c r="F1804" i="7"/>
  <c r="E1804" i="7"/>
  <c r="D1804" i="7"/>
  <c r="C1804" i="7"/>
  <c r="B1804" i="7" s="1"/>
  <c r="F1803" i="7"/>
  <c r="E1803" i="7"/>
  <c r="D1803" i="7"/>
  <c r="C1803" i="7"/>
  <c r="B1803" i="7" s="1"/>
  <c r="F1802" i="7"/>
  <c r="E1802" i="7"/>
  <c r="D1802" i="7"/>
  <c r="C1802" i="7"/>
  <c r="B1802" i="7" s="1"/>
  <c r="F1801" i="7"/>
  <c r="E1801" i="7"/>
  <c r="D1801" i="7"/>
  <c r="C1801" i="7"/>
  <c r="B1801" i="7" s="1"/>
  <c r="F1800" i="7"/>
  <c r="E1800" i="7"/>
  <c r="D1800" i="7"/>
  <c r="C1800" i="7"/>
  <c r="B1800" i="7" s="1"/>
  <c r="F1799" i="7"/>
  <c r="E1799" i="7"/>
  <c r="D1799" i="7"/>
  <c r="C1799" i="7"/>
  <c r="B1799" i="7" s="1"/>
  <c r="F1798" i="7"/>
  <c r="E1798" i="7"/>
  <c r="D1798" i="7"/>
  <c r="C1798" i="7"/>
  <c r="B1798" i="7"/>
  <c r="F1797" i="7"/>
  <c r="E1797" i="7"/>
  <c r="D1797" i="7"/>
  <c r="C1797" i="7"/>
  <c r="B1797" i="7" s="1"/>
  <c r="F1796" i="7"/>
  <c r="E1796" i="7"/>
  <c r="D1796" i="7"/>
  <c r="C1796" i="7"/>
  <c r="B1796" i="7" s="1"/>
  <c r="F1795" i="7"/>
  <c r="E1795" i="7"/>
  <c r="D1795" i="7"/>
  <c r="C1795" i="7"/>
  <c r="B1795" i="7"/>
  <c r="F1794" i="7"/>
  <c r="E1794" i="7"/>
  <c r="D1794" i="7"/>
  <c r="C1794" i="7"/>
  <c r="B1794" i="7" s="1"/>
  <c r="F1793" i="7"/>
  <c r="E1793" i="7"/>
  <c r="D1793" i="7"/>
  <c r="C1793" i="7"/>
  <c r="B1793" i="7" s="1"/>
  <c r="F1792" i="7"/>
  <c r="E1792" i="7"/>
  <c r="D1792" i="7"/>
  <c r="C1792" i="7"/>
  <c r="B1792" i="7" s="1"/>
  <c r="F1791" i="7"/>
  <c r="E1791" i="7"/>
  <c r="D1791" i="7"/>
  <c r="C1791" i="7"/>
  <c r="B1791" i="7" s="1"/>
  <c r="F1790" i="7"/>
  <c r="E1790" i="7"/>
  <c r="D1790" i="7"/>
  <c r="C1790" i="7"/>
  <c r="B1790" i="7" s="1"/>
  <c r="F1789" i="7"/>
  <c r="E1789" i="7"/>
  <c r="D1789" i="7"/>
  <c r="C1789" i="7"/>
  <c r="B1789" i="7" s="1"/>
  <c r="F1788" i="7"/>
  <c r="E1788" i="7"/>
  <c r="D1788" i="7"/>
  <c r="C1788" i="7"/>
  <c r="B1788" i="7" s="1"/>
  <c r="F1787" i="7"/>
  <c r="E1787" i="7"/>
  <c r="D1787" i="7"/>
  <c r="C1787" i="7"/>
  <c r="B1787" i="7" s="1"/>
  <c r="F1786" i="7"/>
  <c r="E1786" i="7"/>
  <c r="D1786" i="7"/>
  <c r="C1786" i="7"/>
  <c r="B1786" i="7" s="1"/>
  <c r="F1785" i="7"/>
  <c r="E1785" i="7"/>
  <c r="D1785" i="7"/>
  <c r="C1785" i="7"/>
  <c r="B1785" i="7" s="1"/>
  <c r="F1784" i="7"/>
  <c r="E1784" i="7"/>
  <c r="D1784" i="7"/>
  <c r="C1784" i="7"/>
  <c r="B1784" i="7"/>
  <c r="F1783" i="7"/>
  <c r="E1783" i="7"/>
  <c r="D1783" i="7"/>
  <c r="C1783" i="7"/>
  <c r="B1783" i="7" s="1"/>
  <c r="F1782" i="7"/>
  <c r="E1782" i="7"/>
  <c r="D1782" i="7"/>
  <c r="C1782" i="7"/>
  <c r="B1782" i="7"/>
  <c r="F1781" i="7"/>
  <c r="E1781" i="7"/>
  <c r="D1781" i="7"/>
  <c r="C1781" i="7"/>
  <c r="B1781" i="7" s="1"/>
  <c r="F1780" i="7"/>
  <c r="E1780" i="7"/>
  <c r="D1780" i="7"/>
  <c r="C1780" i="7"/>
  <c r="B1780" i="7" s="1"/>
  <c r="F1779" i="7"/>
  <c r="E1779" i="7"/>
  <c r="D1779" i="7"/>
  <c r="C1779" i="7"/>
  <c r="B1779" i="7" s="1"/>
  <c r="F1778" i="7"/>
  <c r="E1778" i="7"/>
  <c r="D1778" i="7"/>
  <c r="C1778" i="7"/>
  <c r="B1778" i="7" s="1"/>
  <c r="F1777" i="7"/>
  <c r="E1777" i="7"/>
  <c r="D1777" i="7"/>
  <c r="C1777" i="7"/>
  <c r="B1777" i="7" s="1"/>
  <c r="F1776" i="7"/>
  <c r="E1776" i="7"/>
  <c r="D1776" i="7"/>
  <c r="C1776" i="7"/>
  <c r="B1776" i="7" s="1"/>
  <c r="F1775" i="7"/>
  <c r="E1775" i="7"/>
  <c r="D1775" i="7"/>
  <c r="C1775" i="7"/>
  <c r="B1775" i="7" s="1"/>
  <c r="F1774" i="7"/>
  <c r="E1774" i="7"/>
  <c r="D1774" i="7"/>
  <c r="C1774" i="7"/>
  <c r="B1774" i="7" s="1"/>
  <c r="F1773" i="7"/>
  <c r="E1773" i="7"/>
  <c r="D1773" i="7"/>
  <c r="C1773" i="7"/>
  <c r="B1773" i="7" s="1"/>
  <c r="F1772" i="7"/>
  <c r="E1772" i="7"/>
  <c r="D1772" i="7"/>
  <c r="C1772" i="7"/>
  <c r="B1772" i="7"/>
  <c r="F1771" i="7"/>
  <c r="E1771" i="7"/>
  <c r="D1771" i="7"/>
  <c r="C1771" i="7"/>
  <c r="B1771" i="7" s="1"/>
  <c r="F1770" i="7"/>
  <c r="E1770" i="7"/>
  <c r="D1770" i="7"/>
  <c r="C1770" i="7"/>
  <c r="B1770" i="7" s="1"/>
  <c r="F1769" i="7"/>
  <c r="E1769" i="7"/>
  <c r="D1769" i="7"/>
  <c r="C1769" i="7"/>
  <c r="B1769" i="7" s="1"/>
  <c r="F1768" i="7"/>
  <c r="E1768" i="7"/>
  <c r="D1768" i="7"/>
  <c r="C1768" i="7"/>
  <c r="B1768" i="7"/>
  <c r="F1767" i="7"/>
  <c r="E1767" i="7"/>
  <c r="D1767" i="7"/>
  <c r="C1767" i="7"/>
  <c r="B1767" i="7" s="1"/>
  <c r="F1766" i="7"/>
  <c r="E1766" i="7"/>
  <c r="D1766" i="7"/>
  <c r="C1766" i="7"/>
  <c r="B1766" i="7" s="1"/>
  <c r="F1765" i="7"/>
  <c r="E1765" i="7"/>
  <c r="D1765" i="7"/>
  <c r="C1765" i="7"/>
  <c r="B1765" i="7" s="1"/>
  <c r="F1764" i="7"/>
  <c r="E1764" i="7"/>
  <c r="D1764" i="7"/>
  <c r="C1764" i="7"/>
  <c r="B1764" i="7" s="1"/>
  <c r="F1763" i="7"/>
  <c r="E1763" i="7"/>
  <c r="D1763" i="7"/>
  <c r="C1763" i="7"/>
  <c r="B1763" i="7" s="1"/>
  <c r="F1762" i="7"/>
  <c r="E1762" i="7"/>
  <c r="D1762" i="7"/>
  <c r="C1762" i="7"/>
  <c r="B1762" i="7" s="1"/>
  <c r="F1761" i="7"/>
  <c r="E1761" i="7"/>
  <c r="D1761" i="7"/>
  <c r="C1761" i="7"/>
  <c r="B1761" i="7" s="1"/>
  <c r="F1760" i="7"/>
  <c r="E1760" i="7"/>
  <c r="D1760" i="7"/>
  <c r="C1760" i="7"/>
  <c r="B1760" i="7"/>
  <c r="F1759" i="7"/>
  <c r="E1759" i="7"/>
  <c r="D1759" i="7"/>
  <c r="C1759" i="7"/>
  <c r="B1759" i="7" s="1"/>
  <c r="F1758" i="7"/>
  <c r="E1758" i="7"/>
  <c r="D1758" i="7"/>
  <c r="C1758" i="7"/>
  <c r="B1758" i="7" s="1"/>
  <c r="F1757" i="7"/>
  <c r="E1757" i="7"/>
  <c r="D1757" i="7"/>
  <c r="C1757" i="7"/>
  <c r="B1757" i="7" s="1"/>
  <c r="F1756" i="7"/>
  <c r="E1756" i="7"/>
  <c r="D1756" i="7"/>
  <c r="C1756" i="7"/>
  <c r="B1756" i="7"/>
  <c r="F1755" i="7"/>
  <c r="E1755" i="7"/>
  <c r="D1755" i="7"/>
  <c r="C1755" i="7"/>
  <c r="B1755" i="7" s="1"/>
  <c r="F1754" i="7"/>
  <c r="E1754" i="7"/>
  <c r="D1754" i="7"/>
  <c r="C1754" i="7"/>
  <c r="B1754" i="7" s="1"/>
  <c r="F1753" i="7"/>
  <c r="E1753" i="7"/>
  <c r="D1753" i="7"/>
  <c r="C1753" i="7"/>
  <c r="B1753" i="7" s="1"/>
  <c r="F1752" i="7"/>
  <c r="E1752" i="7"/>
  <c r="D1752" i="7"/>
  <c r="C1752" i="7"/>
  <c r="B1752" i="7" s="1"/>
  <c r="F1751" i="7"/>
  <c r="E1751" i="7"/>
  <c r="D1751" i="7"/>
  <c r="C1751" i="7"/>
  <c r="B1751" i="7" s="1"/>
  <c r="F1750" i="7"/>
  <c r="E1750" i="7"/>
  <c r="D1750" i="7"/>
  <c r="C1750" i="7"/>
  <c r="B1750" i="7" s="1"/>
  <c r="F1749" i="7"/>
  <c r="E1749" i="7"/>
  <c r="D1749" i="7"/>
  <c r="C1749" i="7"/>
  <c r="B1749" i="7" s="1"/>
  <c r="F1748" i="7"/>
  <c r="E1748" i="7"/>
  <c r="D1748" i="7"/>
  <c r="C1748" i="7"/>
  <c r="B1748" i="7" s="1"/>
  <c r="F1747" i="7"/>
  <c r="E1747" i="7"/>
  <c r="D1747" i="7"/>
  <c r="C1747" i="7"/>
  <c r="B1747" i="7"/>
  <c r="F1746" i="7"/>
  <c r="E1746" i="7"/>
  <c r="D1746" i="7"/>
  <c r="C1746" i="7"/>
  <c r="B1746" i="7" s="1"/>
  <c r="F1745" i="7"/>
  <c r="E1745" i="7"/>
  <c r="D1745" i="7"/>
  <c r="C1745" i="7"/>
  <c r="B1745" i="7" s="1"/>
  <c r="F1744" i="7"/>
  <c r="E1744" i="7"/>
  <c r="D1744" i="7"/>
  <c r="C1744" i="7"/>
  <c r="B1744" i="7"/>
  <c r="F1743" i="7"/>
  <c r="E1743" i="7"/>
  <c r="D1743" i="7"/>
  <c r="C1743" i="7"/>
  <c r="B1743" i="7" s="1"/>
  <c r="F1742" i="7"/>
  <c r="E1742" i="7"/>
  <c r="D1742" i="7"/>
  <c r="C1742" i="7"/>
  <c r="B1742" i="7" s="1"/>
  <c r="F1741" i="7"/>
  <c r="E1741" i="7"/>
  <c r="D1741" i="7"/>
  <c r="C1741" i="7"/>
  <c r="B1741" i="7" s="1"/>
  <c r="F1740" i="7"/>
  <c r="E1740" i="7"/>
  <c r="D1740" i="7"/>
  <c r="C1740" i="7"/>
  <c r="B1740" i="7" s="1"/>
  <c r="F1739" i="7"/>
  <c r="E1739" i="7"/>
  <c r="D1739" i="7"/>
  <c r="C1739" i="7"/>
  <c r="B1739" i="7" s="1"/>
  <c r="F1738" i="7"/>
  <c r="E1738" i="7"/>
  <c r="D1738" i="7"/>
  <c r="C1738" i="7"/>
  <c r="B1738" i="7" s="1"/>
  <c r="F1737" i="7"/>
  <c r="E1737" i="7"/>
  <c r="D1737" i="7"/>
  <c r="C1737" i="7"/>
  <c r="B1737" i="7" s="1"/>
  <c r="F1736" i="7"/>
  <c r="E1736" i="7"/>
  <c r="D1736" i="7"/>
  <c r="C1736" i="7"/>
  <c r="B1736" i="7" s="1"/>
  <c r="F1735" i="7"/>
  <c r="E1735" i="7"/>
  <c r="D1735" i="7"/>
  <c r="C1735" i="7"/>
  <c r="B1735" i="7" s="1"/>
  <c r="F1734" i="7"/>
  <c r="E1734" i="7"/>
  <c r="D1734" i="7"/>
  <c r="C1734" i="7"/>
  <c r="B1734" i="7"/>
  <c r="F1733" i="7"/>
  <c r="E1733" i="7"/>
  <c r="D1733" i="7"/>
  <c r="C1733" i="7"/>
  <c r="B1733" i="7" s="1"/>
  <c r="F1732" i="7"/>
  <c r="E1732" i="7"/>
  <c r="D1732" i="7"/>
  <c r="C1732" i="7"/>
  <c r="B1732" i="7" s="1"/>
  <c r="F1731" i="7"/>
  <c r="E1731" i="7"/>
  <c r="D1731" i="7"/>
  <c r="C1731" i="7"/>
  <c r="B1731" i="7"/>
  <c r="F1730" i="7"/>
  <c r="E1730" i="7"/>
  <c r="D1730" i="7"/>
  <c r="C1730" i="7"/>
  <c r="B1730" i="7" s="1"/>
  <c r="F1729" i="7"/>
  <c r="E1729" i="7"/>
  <c r="D1729" i="7"/>
  <c r="C1729" i="7"/>
  <c r="B1729" i="7" s="1"/>
  <c r="F1728" i="7"/>
  <c r="E1728" i="7"/>
  <c r="D1728" i="7"/>
  <c r="C1728" i="7"/>
  <c r="B1728" i="7" s="1"/>
  <c r="F1727" i="7"/>
  <c r="E1727" i="7"/>
  <c r="D1727" i="7"/>
  <c r="C1727" i="7"/>
  <c r="B1727" i="7" s="1"/>
  <c r="F1726" i="7"/>
  <c r="E1726" i="7"/>
  <c r="D1726" i="7"/>
  <c r="C1726" i="7"/>
  <c r="B1726" i="7" s="1"/>
  <c r="F1725" i="7"/>
  <c r="E1725" i="7"/>
  <c r="D1725" i="7"/>
  <c r="C1725" i="7"/>
  <c r="B1725" i="7" s="1"/>
  <c r="F1724" i="7"/>
  <c r="E1724" i="7"/>
  <c r="D1724" i="7"/>
  <c r="C1724" i="7"/>
  <c r="B1724" i="7" s="1"/>
  <c r="F1723" i="7"/>
  <c r="E1723" i="7"/>
  <c r="D1723" i="7"/>
  <c r="C1723" i="7"/>
  <c r="B1723" i="7" s="1"/>
  <c r="F1722" i="7"/>
  <c r="E1722" i="7"/>
  <c r="D1722" i="7"/>
  <c r="C1722" i="7"/>
  <c r="B1722" i="7" s="1"/>
  <c r="F1721" i="7"/>
  <c r="E1721" i="7"/>
  <c r="D1721" i="7"/>
  <c r="C1721" i="7"/>
  <c r="B1721" i="7" s="1"/>
  <c r="F1720" i="7"/>
  <c r="E1720" i="7"/>
  <c r="D1720" i="7"/>
  <c r="C1720" i="7"/>
  <c r="B1720" i="7"/>
  <c r="F1719" i="7"/>
  <c r="E1719" i="7"/>
  <c r="D1719" i="7"/>
  <c r="C1719" i="7"/>
  <c r="B1719" i="7" s="1"/>
  <c r="F1718" i="7"/>
  <c r="E1718" i="7"/>
  <c r="D1718" i="7"/>
  <c r="C1718" i="7"/>
  <c r="B1718" i="7"/>
  <c r="F1717" i="7"/>
  <c r="E1717" i="7"/>
  <c r="D1717" i="7"/>
  <c r="C1717" i="7"/>
  <c r="B1717" i="7" s="1"/>
  <c r="F1716" i="7"/>
  <c r="E1716" i="7"/>
  <c r="D1716" i="7"/>
  <c r="C1716" i="7"/>
  <c r="B1716" i="7" s="1"/>
  <c r="F1715" i="7"/>
  <c r="E1715" i="7"/>
  <c r="D1715" i="7"/>
  <c r="C1715" i="7"/>
  <c r="B1715" i="7" s="1"/>
  <c r="F1714" i="7"/>
  <c r="E1714" i="7"/>
  <c r="D1714" i="7"/>
  <c r="C1714" i="7"/>
  <c r="B1714" i="7" s="1"/>
  <c r="F1713" i="7"/>
  <c r="E1713" i="7"/>
  <c r="D1713" i="7"/>
  <c r="C1713" i="7"/>
  <c r="B1713" i="7" s="1"/>
  <c r="F1712" i="7"/>
  <c r="E1712" i="7"/>
  <c r="D1712" i="7"/>
  <c r="C1712" i="7"/>
  <c r="B1712" i="7" s="1"/>
  <c r="F1711" i="7"/>
  <c r="E1711" i="7"/>
  <c r="D1711" i="7"/>
  <c r="C1711" i="7"/>
  <c r="B1711" i="7" s="1"/>
  <c r="F1710" i="7"/>
  <c r="E1710" i="7"/>
  <c r="D1710" i="7"/>
  <c r="C1710" i="7"/>
  <c r="B1710" i="7" s="1"/>
  <c r="F1709" i="7"/>
  <c r="E1709" i="7"/>
  <c r="D1709" i="7"/>
  <c r="C1709" i="7"/>
  <c r="B1709" i="7" s="1"/>
  <c r="F1708" i="7"/>
  <c r="E1708" i="7"/>
  <c r="D1708" i="7"/>
  <c r="C1708" i="7"/>
  <c r="B1708" i="7"/>
  <c r="F1707" i="7"/>
  <c r="E1707" i="7"/>
  <c r="D1707" i="7"/>
  <c r="C1707" i="7"/>
  <c r="B1707" i="7" s="1"/>
  <c r="F1706" i="7"/>
  <c r="E1706" i="7"/>
  <c r="D1706" i="7"/>
  <c r="C1706" i="7"/>
  <c r="B1706" i="7" s="1"/>
  <c r="F1705" i="7"/>
  <c r="E1705" i="7"/>
  <c r="D1705" i="7"/>
  <c r="C1705" i="7"/>
  <c r="B1705" i="7" s="1"/>
  <c r="F1704" i="7"/>
  <c r="E1704" i="7"/>
  <c r="D1704" i="7"/>
  <c r="C1704" i="7"/>
  <c r="B1704" i="7"/>
  <c r="F1703" i="7"/>
  <c r="E1703" i="7"/>
  <c r="D1703" i="7"/>
  <c r="C1703" i="7"/>
  <c r="B1703" i="7" s="1"/>
  <c r="F1702" i="7"/>
  <c r="E1702" i="7"/>
  <c r="D1702" i="7"/>
  <c r="C1702" i="7"/>
  <c r="B1702" i="7" s="1"/>
  <c r="F1701" i="7"/>
  <c r="E1701" i="7"/>
  <c r="D1701" i="7"/>
  <c r="C1701" i="7"/>
  <c r="B1701" i="7" s="1"/>
  <c r="F1700" i="7"/>
  <c r="E1700" i="7"/>
  <c r="D1700" i="7"/>
  <c r="C1700" i="7"/>
  <c r="B1700" i="7" s="1"/>
  <c r="F1699" i="7"/>
  <c r="E1699" i="7"/>
  <c r="D1699" i="7"/>
  <c r="C1699" i="7"/>
  <c r="B1699" i="7" s="1"/>
  <c r="F1698" i="7"/>
  <c r="E1698" i="7"/>
  <c r="D1698" i="7"/>
  <c r="C1698" i="7"/>
  <c r="B1698" i="7" s="1"/>
  <c r="F1697" i="7"/>
  <c r="E1697" i="7"/>
  <c r="D1697" i="7"/>
  <c r="C1697" i="7"/>
  <c r="B1697" i="7" s="1"/>
  <c r="F1696" i="7"/>
  <c r="E1696" i="7"/>
  <c r="D1696" i="7"/>
  <c r="C1696" i="7"/>
  <c r="B1696" i="7"/>
  <c r="F1695" i="7"/>
  <c r="E1695" i="7"/>
  <c r="D1695" i="7"/>
  <c r="C1695" i="7"/>
  <c r="B1695" i="7" s="1"/>
  <c r="F1694" i="7"/>
  <c r="E1694" i="7"/>
  <c r="D1694" i="7"/>
  <c r="C1694" i="7"/>
  <c r="B1694" i="7" s="1"/>
  <c r="F1693" i="7"/>
  <c r="E1693" i="7"/>
  <c r="D1693" i="7"/>
  <c r="C1693" i="7"/>
  <c r="B1693" i="7" s="1"/>
  <c r="F1692" i="7"/>
  <c r="E1692" i="7"/>
  <c r="D1692" i="7"/>
  <c r="C1692" i="7"/>
  <c r="B1692" i="7"/>
  <c r="F1691" i="7"/>
  <c r="E1691" i="7"/>
  <c r="D1691" i="7"/>
  <c r="C1691" i="7"/>
  <c r="B1691" i="7" s="1"/>
  <c r="F1690" i="7"/>
  <c r="E1690" i="7"/>
  <c r="D1690" i="7"/>
  <c r="C1690" i="7"/>
  <c r="B1690" i="7" s="1"/>
  <c r="F1689" i="7"/>
  <c r="E1689" i="7"/>
  <c r="D1689" i="7"/>
  <c r="C1689" i="7"/>
  <c r="B1689" i="7" s="1"/>
  <c r="F1688" i="7"/>
  <c r="E1688" i="7"/>
  <c r="D1688" i="7"/>
  <c r="C1688" i="7"/>
  <c r="B1688" i="7" s="1"/>
  <c r="F1687" i="7"/>
  <c r="E1687" i="7"/>
  <c r="D1687" i="7"/>
  <c r="C1687" i="7"/>
  <c r="B1687" i="7" s="1"/>
  <c r="F1686" i="7"/>
  <c r="E1686" i="7"/>
  <c r="D1686" i="7"/>
  <c r="C1686" i="7"/>
  <c r="B1686" i="7" s="1"/>
  <c r="F1685" i="7"/>
  <c r="E1685" i="7"/>
  <c r="D1685" i="7"/>
  <c r="C1685" i="7"/>
  <c r="B1685" i="7" s="1"/>
  <c r="F1684" i="7"/>
  <c r="E1684" i="7"/>
  <c r="D1684" i="7"/>
  <c r="C1684" i="7"/>
  <c r="B1684" i="7" s="1"/>
  <c r="F1683" i="7"/>
  <c r="E1683" i="7"/>
  <c r="D1683" i="7"/>
  <c r="C1683" i="7"/>
  <c r="B1683" i="7" s="1"/>
  <c r="F1682" i="7"/>
  <c r="E1682" i="7"/>
  <c r="D1682" i="7"/>
  <c r="C1682" i="7"/>
  <c r="B1682" i="7"/>
  <c r="F1681" i="7"/>
  <c r="E1681" i="7"/>
  <c r="D1681" i="7"/>
  <c r="C1681" i="7"/>
  <c r="B1681" i="7" s="1"/>
  <c r="F1680" i="7"/>
  <c r="E1680" i="7"/>
  <c r="D1680" i="7"/>
  <c r="C1680" i="7"/>
  <c r="B1680" i="7" s="1"/>
  <c r="F1679" i="7"/>
  <c r="E1679" i="7"/>
  <c r="D1679" i="7"/>
  <c r="C1679" i="7"/>
  <c r="B1679" i="7"/>
  <c r="F1678" i="7"/>
  <c r="E1678" i="7"/>
  <c r="D1678" i="7"/>
  <c r="C1678" i="7"/>
  <c r="B1678" i="7" s="1"/>
  <c r="F1677" i="7"/>
  <c r="E1677" i="7"/>
  <c r="D1677" i="7"/>
  <c r="C1677" i="7"/>
  <c r="B1677" i="7" s="1"/>
  <c r="F1676" i="7"/>
  <c r="E1676" i="7"/>
  <c r="D1676" i="7"/>
  <c r="C1676" i="7"/>
  <c r="B1676" i="7" s="1"/>
  <c r="F1675" i="7"/>
  <c r="E1675" i="7"/>
  <c r="D1675" i="7"/>
  <c r="C1675" i="7"/>
  <c r="B1675" i="7" s="1"/>
  <c r="F1674" i="7"/>
  <c r="E1674" i="7"/>
  <c r="D1674" i="7"/>
  <c r="C1674" i="7"/>
  <c r="B1674" i="7"/>
  <c r="F1673" i="7"/>
  <c r="E1673" i="7"/>
  <c r="D1673" i="7"/>
  <c r="C1673" i="7"/>
  <c r="B1673" i="7" s="1"/>
  <c r="F1672" i="7"/>
  <c r="E1672" i="7"/>
  <c r="D1672" i="7"/>
  <c r="C1672" i="7"/>
  <c r="B1672" i="7" s="1"/>
  <c r="F1671" i="7"/>
  <c r="E1671" i="7"/>
  <c r="D1671" i="7"/>
  <c r="C1671" i="7"/>
  <c r="B1671" i="7"/>
  <c r="F1670" i="7"/>
  <c r="E1670" i="7"/>
  <c r="D1670" i="7"/>
  <c r="C1670" i="7"/>
  <c r="B1670" i="7" s="1"/>
  <c r="F1669" i="7"/>
  <c r="E1669" i="7"/>
  <c r="D1669" i="7"/>
  <c r="C1669" i="7"/>
  <c r="B1669" i="7"/>
  <c r="F1668" i="7"/>
  <c r="E1668" i="7"/>
  <c r="D1668" i="7"/>
  <c r="C1668" i="7"/>
  <c r="B1668" i="7" s="1"/>
  <c r="F1667" i="7"/>
  <c r="E1667" i="7"/>
  <c r="D1667" i="7"/>
  <c r="C1667" i="7"/>
  <c r="B1667" i="7" s="1"/>
  <c r="F1666" i="7"/>
  <c r="E1666" i="7"/>
  <c r="D1666" i="7"/>
  <c r="C1666" i="7"/>
  <c r="B1666" i="7" s="1"/>
  <c r="F1665" i="7"/>
  <c r="E1665" i="7"/>
  <c r="D1665" i="7"/>
  <c r="C1665" i="7"/>
  <c r="B1665" i="7" s="1"/>
  <c r="F1664" i="7"/>
  <c r="E1664" i="7"/>
  <c r="D1664" i="7"/>
  <c r="C1664" i="7"/>
  <c r="B1664" i="7" s="1"/>
  <c r="F1663" i="7"/>
  <c r="E1663" i="7"/>
  <c r="D1663" i="7"/>
  <c r="C1663" i="7"/>
  <c r="B1663" i="7"/>
  <c r="F1662" i="7"/>
  <c r="E1662" i="7"/>
  <c r="D1662" i="7"/>
  <c r="C1662" i="7"/>
  <c r="B1662" i="7" s="1"/>
  <c r="F1661" i="7"/>
  <c r="E1661" i="7"/>
  <c r="D1661" i="7"/>
  <c r="C1661" i="7"/>
  <c r="B1661" i="7"/>
  <c r="F1660" i="7"/>
  <c r="E1660" i="7"/>
  <c r="D1660" i="7"/>
  <c r="C1660" i="7"/>
  <c r="B1660" i="7" s="1"/>
  <c r="F1659" i="7"/>
  <c r="E1659" i="7"/>
  <c r="D1659" i="7"/>
  <c r="C1659" i="7"/>
  <c r="B1659" i="7" s="1"/>
  <c r="F1658" i="7"/>
  <c r="E1658" i="7"/>
  <c r="D1658" i="7"/>
  <c r="C1658" i="7"/>
  <c r="B1658" i="7"/>
  <c r="F1657" i="7"/>
  <c r="E1657" i="7"/>
  <c r="D1657" i="7"/>
  <c r="C1657" i="7"/>
  <c r="B1657" i="7" s="1"/>
  <c r="F1656" i="7"/>
  <c r="E1656" i="7"/>
  <c r="D1656" i="7"/>
  <c r="C1656" i="7"/>
  <c r="B1656" i="7" s="1"/>
  <c r="F1655" i="7"/>
  <c r="E1655" i="7"/>
  <c r="D1655" i="7"/>
  <c r="C1655" i="7"/>
  <c r="B1655" i="7" s="1"/>
  <c r="F1654" i="7"/>
  <c r="E1654" i="7"/>
  <c r="D1654" i="7"/>
  <c r="C1654" i="7"/>
  <c r="B1654" i="7" s="1"/>
  <c r="F1653" i="7"/>
  <c r="E1653" i="7"/>
  <c r="D1653" i="7"/>
  <c r="C1653" i="7"/>
  <c r="B1653" i="7"/>
  <c r="F1652" i="7"/>
  <c r="E1652" i="7"/>
  <c r="D1652" i="7"/>
  <c r="C1652" i="7"/>
  <c r="B1652" i="7" s="1"/>
  <c r="F1651" i="7"/>
  <c r="E1651" i="7"/>
  <c r="D1651" i="7"/>
  <c r="C1651" i="7"/>
  <c r="B1651" i="7" s="1"/>
  <c r="F1650" i="7"/>
  <c r="E1650" i="7"/>
  <c r="D1650" i="7"/>
  <c r="C1650" i="7"/>
  <c r="B1650" i="7"/>
  <c r="F1649" i="7"/>
  <c r="E1649" i="7"/>
  <c r="D1649" i="7"/>
  <c r="C1649" i="7"/>
  <c r="B1649" i="7" s="1"/>
  <c r="F1648" i="7"/>
  <c r="E1648" i="7"/>
  <c r="D1648" i="7"/>
  <c r="C1648" i="7"/>
  <c r="B1648" i="7" s="1"/>
  <c r="F1647" i="7"/>
  <c r="E1647" i="7"/>
  <c r="D1647" i="7"/>
  <c r="C1647" i="7"/>
  <c r="B1647" i="7"/>
  <c r="F1646" i="7"/>
  <c r="E1646" i="7"/>
  <c r="D1646" i="7"/>
  <c r="C1646" i="7"/>
  <c r="B1646" i="7" s="1"/>
  <c r="F1645" i="7"/>
  <c r="E1645" i="7"/>
  <c r="D1645" i="7"/>
  <c r="C1645" i="7"/>
  <c r="B1645" i="7" s="1"/>
  <c r="F1644" i="7"/>
  <c r="E1644" i="7"/>
  <c r="D1644" i="7"/>
  <c r="C1644" i="7"/>
  <c r="B1644" i="7" s="1"/>
  <c r="F1643" i="7"/>
  <c r="E1643" i="7"/>
  <c r="D1643" i="7"/>
  <c r="C1643" i="7"/>
  <c r="B1643" i="7" s="1"/>
  <c r="F1642" i="7"/>
  <c r="E1642" i="7"/>
  <c r="D1642" i="7"/>
  <c r="C1642" i="7"/>
  <c r="B1642" i="7"/>
  <c r="F1641" i="7"/>
  <c r="E1641" i="7"/>
  <c r="D1641" i="7"/>
  <c r="C1641" i="7"/>
  <c r="B1641" i="7" s="1"/>
  <c r="F1640" i="7"/>
  <c r="E1640" i="7"/>
  <c r="D1640" i="7"/>
  <c r="C1640" i="7"/>
  <c r="B1640" i="7" s="1"/>
  <c r="F1639" i="7"/>
  <c r="E1639" i="7"/>
  <c r="D1639" i="7"/>
  <c r="C1639" i="7"/>
  <c r="B1639" i="7"/>
  <c r="F1638" i="7"/>
  <c r="E1638" i="7"/>
  <c r="D1638" i="7"/>
  <c r="C1638" i="7"/>
  <c r="B1638" i="7" s="1"/>
  <c r="F1637" i="7"/>
  <c r="E1637" i="7"/>
  <c r="D1637" i="7"/>
  <c r="C1637" i="7"/>
  <c r="B1637" i="7"/>
  <c r="F1636" i="7"/>
  <c r="E1636" i="7"/>
  <c r="D1636" i="7"/>
  <c r="C1636" i="7"/>
  <c r="B1636" i="7" s="1"/>
  <c r="F1635" i="7"/>
  <c r="E1635" i="7"/>
  <c r="D1635" i="7"/>
  <c r="C1635" i="7"/>
  <c r="B1635" i="7" s="1"/>
  <c r="F1634" i="7"/>
  <c r="E1634" i="7"/>
  <c r="D1634" i="7"/>
  <c r="C1634" i="7"/>
  <c r="B1634" i="7" s="1"/>
  <c r="F1633" i="7"/>
  <c r="E1633" i="7"/>
  <c r="D1633" i="7"/>
  <c r="C1633" i="7"/>
  <c r="B1633" i="7" s="1"/>
  <c r="F1632" i="7"/>
  <c r="E1632" i="7"/>
  <c r="D1632" i="7"/>
  <c r="C1632" i="7"/>
  <c r="B1632" i="7" s="1"/>
  <c r="F1631" i="7"/>
  <c r="E1631" i="7"/>
  <c r="D1631" i="7"/>
  <c r="C1631" i="7"/>
  <c r="B1631" i="7"/>
  <c r="F1630" i="7"/>
  <c r="E1630" i="7"/>
  <c r="D1630" i="7"/>
  <c r="C1630" i="7"/>
  <c r="B1630" i="7" s="1"/>
  <c r="F1629" i="7"/>
  <c r="E1629" i="7"/>
  <c r="D1629" i="7"/>
  <c r="C1629" i="7"/>
  <c r="B1629" i="7"/>
  <c r="F1628" i="7"/>
  <c r="E1628" i="7"/>
  <c r="D1628" i="7"/>
  <c r="C1628" i="7"/>
  <c r="B1628" i="7" s="1"/>
  <c r="F1627" i="7"/>
  <c r="E1627" i="7"/>
  <c r="D1627" i="7"/>
  <c r="C1627" i="7"/>
  <c r="B1627" i="7" s="1"/>
  <c r="F1626" i="7"/>
  <c r="E1626" i="7"/>
  <c r="D1626" i="7"/>
  <c r="C1626" i="7"/>
  <c r="B1626" i="7"/>
  <c r="F1625" i="7"/>
  <c r="E1625" i="7"/>
  <c r="D1625" i="7"/>
  <c r="C1625" i="7"/>
  <c r="B1625" i="7" s="1"/>
  <c r="F1624" i="7"/>
  <c r="E1624" i="7"/>
  <c r="D1624" i="7"/>
  <c r="C1624" i="7"/>
  <c r="B1624" i="7" s="1"/>
  <c r="F1623" i="7"/>
  <c r="E1623" i="7"/>
  <c r="D1623" i="7"/>
  <c r="C1623" i="7"/>
  <c r="B1623" i="7" s="1"/>
  <c r="F1622" i="7"/>
  <c r="E1622" i="7"/>
  <c r="D1622" i="7"/>
  <c r="C1622" i="7"/>
  <c r="B1622" i="7" s="1"/>
  <c r="F1621" i="7"/>
  <c r="E1621" i="7"/>
  <c r="D1621" i="7"/>
  <c r="C1621" i="7"/>
  <c r="B1621" i="7"/>
  <c r="F1620" i="7"/>
  <c r="E1620" i="7"/>
  <c r="D1620" i="7"/>
  <c r="C1620" i="7"/>
  <c r="B1620" i="7" s="1"/>
  <c r="F1619" i="7"/>
  <c r="E1619" i="7"/>
  <c r="D1619" i="7"/>
  <c r="C1619" i="7"/>
  <c r="B1619" i="7" s="1"/>
  <c r="F1618" i="7"/>
  <c r="E1618" i="7"/>
  <c r="D1618" i="7"/>
  <c r="C1618" i="7"/>
  <c r="B1618" i="7"/>
  <c r="F1617" i="7"/>
  <c r="E1617" i="7"/>
  <c r="D1617" i="7"/>
  <c r="C1617" i="7"/>
  <c r="B1617" i="7" s="1"/>
  <c r="F1616" i="7"/>
  <c r="E1616" i="7"/>
  <c r="D1616" i="7"/>
  <c r="C1616" i="7"/>
  <c r="B1616" i="7" s="1"/>
  <c r="F1615" i="7"/>
  <c r="E1615" i="7"/>
  <c r="D1615" i="7"/>
  <c r="C1615" i="7"/>
  <c r="B1615" i="7"/>
  <c r="F1614" i="7"/>
  <c r="E1614" i="7"/>
  <c r="D1614" i="7"/>
  <c r="C1614" i="7"/>
  <c r="B1614" i="7" s="1"/>
  <c r="F1613" i="7"/>
  <c r="E1613" i="7"/>
  <c r="D1613" i="7"/>
  <c r="C1613" i="7"/>
  <c r="B1613" i="7" s="1"/>
  <c r="F1612" i="7"/>
  <c r="E1612" i="7"/>
  <c r="D1612" i="7"/>
  <c r="C1612" i="7"/>
  <c r="B1612" i="7" s="1"/>
  <c r="F1611" i="7"/>
  <c r="E1611" i="7"/>
  <c r="D1611" i="7"/>
  <c r="C1611" i="7"/>
  <c r="B1611" i="7" s="1"/>
  <c r="F1610" i="7"/>
  <c r="E1610" i="7"/>
  <c r="D1610" i="7"/>
  <c r="C1610" i="7"/>
  <c r="B1610" i="7"/>
  <c r="F1609" i="7"/>
  <c r="E1609" i="7"/>
  <c r="D1609" i="7"/>
  <c r="C1609" i="7"/>
  <c r="B1609" i="7" s="1"/>
  <c r="F1608" i="7"/>
  <c r="E1608" i="7"/>
  <c r="D1608" i="7"/>
  <c r="C1608" i="7"/>
  <c r="B1608" i="7" s="1"/>
  <c r="F1607" i="7"/>
  <c r="E1607" i="7"/>
  <c r="D1607" i="7"/>
  <c r="C1607" i="7"/>
  <c r="B1607" i="7"/>
  <c r="F1606" i="7"/>
  <c r="E1606" i="7"/>
  <c r="D1606" i="7"/>
  <c r="C1606" i="7"/>
  <c r="B1606" i="7" s="1"/>
  <c r="F1605" i="7"/>
  <c r="E1605" i="7"/>
  <c r="D1605" i="7"/>
  <c r="C1605" i="7"/>
  <c r="B1605" i="7"/>
  <c r="F1604" i="7"/>
  <c r="E1604" i="7"/>
  <c r="D1604" i="7"/>
  <c r="C1604" i="7"/>
  <c r="B1604" i="7" s="1"/>
  <c r="F1603" i="7"/>
  <c r="E1603" i="7"/>
  <c r="D1603" i="7"/>
  <c r="C1603" i="7"/>
  <c r="B1603" i="7" s="1"/>
  <c r="F1602" i="7"/>
  <c r="E1602" i="7"/>
  <c r="D1602" i="7"/>
  <c r="C1602" i="7"/>
  <c r="B1602" i="7" s="1"/>
  <c r="F1601" i="7"/>
  <c r="E1601" i="7"/>
  <c r="D1601" i="7"/>
  <c r="C1601" i="7"/>
  <c r="B1601" i="7" s="1"/>
  <c r="F1600" i="7"/>
  <c r="E1600" i="7"/>
  <c r="D1600" i="7"/>
  <c r="C1600" i="7"/>
  <c r="B1600" i="7" s="1"/>
  <c r="F1599" i="7"/>
  <c r="E1599" i="7"/>
  <c r="D1599" i="7"/>
  <c r="C1599" i="7"/>
  <c r="B1599" i="7"/>
  <c r="F1598" i="7"/>
  <c r="E1598" i="7"/>
  <c r="D1598" i="7"/>
  <c r="C1598" i="7"/>
  <c r="B1598" i="7" s="1"/>
  <c r="F1597" i="7"/>
  <c r="E1597" i="7"/>
  <c r="D1597" i="7"/>
  <c r="C1597" i="7"/>
  <c r="B1597" i="7"/>
  <c r="F1596" i="7"/>
  <c r="E1596" i="7"/>
  <c r="D1596" i="7"/>
  <c r="C1596" i="7"/>
  <c r="B1596" i="7" s="1"/>
  <c r="F1595" i="7"/>
  <c r="E1595" i="7"/>
  <c r="D1595" i="7"/>
  <c r="C1595" i="7"/>
  <c r="B1595" i="7" s="1"/>
  <c r="F1594" i="7"/>
  <c r="E1594" i="7"/>
  <c r="D1594" i="7"/>
  <c r="C1594" i="7"/>
  <c r="B1594" i="7"/>
  <c r="F1593" i="7"/>
  <c r="E1593" i="7"/>
  <c r="D1593" i="7"/>
  <c r="C1593" i="7"/>
  <c r="B1593" i="7" s="1"/>
  <c r="F1592" i="7"/>
  <c r="E1592" i="7"/>
  <c r="D1592" i="7"/>
  <c r="C1592" i="7"/>
  <c r="B1592" i="7" s="1"/>
  <c r="F1591" i="7"/>
  <c r="E1591" i="7"/>
  <c r="D1591" i="7"/>
  <c r="C1591" i="7"/>
  <c r="B1591" i="7" s="1"/>
  <c r="F1590" i="7"/>
  <c r="E1590" i="7"/>
  <c r="D1590" i="7"/>
  <c r="C1590" i="7"/>
  <c r="B1590" i="7" s="1"/>
  <c r="F1589" i="7"/>
  <c r="E1589" i="7"/>
  <c r="D1589" i="7"/>
  <c r="C1589" i="7"/>
  <c r="B1589" i="7" s="1"/>
  <c r="F1588" i="7"/>
  <c r="E1588" i="7"/>
  <c r="D1588" i="7"/>
  <c r="C1588" i="7"/>
  <c r="B1588" i="7" s="1"/>
  <c r="F1587" i="7"/>
  <c r="E1587" i="7"/>
  <c r="D1587" i="7"/>
  <c r="C1587" i="7"/>
  <c r="B1587" i="7" s="1"/>
  <c r="F1586" i="7"/>
  <c r="E1586" i="7"/>
  <c r="D1586" i="7"/>
  <c r="C1586" i="7"/>
  <c r="B1586" i="7"/>
  <c r="F1585" i="7"/>
  <c r="E1585" i="7"/>
  <c r="D1585" i="7"/>
  <c r="C1585" i="7"/>
  <c r="B1585" i="7" s="1"/>
  <c r="F1584" i="7"/>
  <c r="E1584" i="7"/>
  <c r="D1584" i="7"/>
  <c r="C1584" i="7"/>
  <c r="B1584" i="7" s="1"/>
  <c r="F1583" i="7"/>
  <c r="E1583" i="7"/>
  <c r="D1583" i="7"/>
  <c r="C1583" i="7"/>
  <c r="B1583" i="7"/>
  <c r="F1582" i="7"/>
  <c r="E1582" i="7"/>
  <c r="D1582" i="7"/>
  <c r="C1582" i="7"/>
  <c r="B1582" i="7" s="1"/>
  <c r="F1581" i="7"/>
  <c r="E1581" i="7"/>
  <c r="D1581" i="7"/>
  <c r="C1581" i="7"/>
  <c r="B1581" i="7" s="1"/>
  <c r="F1580" i="7"/>
  <c r="E1580" i="7"/>
  <c r="D1580" i="7"/>
  <c r="C1580" i="7"/>
  <c r="B1580" i="7" s="1"/>
  <c r="F1579" i="7"/>
  <c r="E1579" i="7"/>
  <c r="D1579" i="7"/>
  <c r="C1579" i="7"/>
  <c r="B1579" i="7" s="1"/>
  <c r="F1578" i="7"/>
  <c r="E1578" i="7"/>
  <c r="D1578" i="7"/>
  <c r="C1578" i="7"/>
  <c r="B1578" i="7" s="1"/>
  <c r="F1577" i="7"/>
  <c r="E1577" i="7"/>
  <c r="D1577" i="7"/>
  <c r="C1577" i="7"/>
  <c r="B1577" i="7" s="1"/>
  <c r="F1576" i="7"/>
  <c r="E1576" i="7"/>
  <c r="D1576" i="7"/>
  <c r="C1576" i="7"/>
  <c r="B1576" i="7" s="1"/>
  <c r="F1575" i="7"/>
  <c r="E1575" i="7"/>
  <c r="D1575" i="7"/>
  <c r="C1575" i="7"/>
  <c r="B1575" i="7"/>
  <c r="F1574" i="7"/>
  <c r="E1574" i="7"/>
  <c r="D1574" i="7"/>
  <c r="C1574" i="7"/>
  <c r="B1574" i="7" s="1"/>
  <c r="F1573" i="7"/>
  <c r="E1573" i="7"/>
  <c r="D1573" i="7"/>
  <c r="C1573" i="7"/>
  <c r="B1573" i="7"/>
  <c r="F1572" i="7"/>
  <c r="E1572" i="7"/>
  <c r="D1572" i="7"/>
  <c r="C1572" i="7"/>
  <c r="B1572" i="7" s="1"/>
  <c r="F1571" i="7"/>
  <c r="E1571" i="7"/>
  <c r="D1571" i="7"/>
  <c r="C1571" i="7"/>
  <c r="B1571" i="7" s="1"/>
  <c r="F1570" i="7"/>
  <c r="E1570" i="7"/>
  <c r="D1570" i="7"/>
  <c r="C1570" i="7"/>
  <c r="B1570" i="7" s="1"/>
  <c r="F1569" i="7"/>
  <c r="E1569" i="7"/>
  <c r="D1569" i="7"/>
  <c r="C1569" i="7"/>
  <c r="B1569" i="7" s="1"/>
  <c r="F1568" i="7"/>
  <c r="E1568" i="7"/>
  <c r="D1568" i="7"/>
  <c r="C1568" i="7"/>
  <c r="B1568" i="7" s="1"/>
  <c r="F1567" i="7"/>
  <c r="E1567" i="7"/>
  <c r="D1567" i="7"/>
  <c r="C1567" i="7"/>
  <c r="B1567" i="7" s="1"/>
  <c r="F1566" i="7"/>
  <c r="E1566" i="7"/>
  <c r="D1566" i="7"/>
  <c r="C1566" i="7"/>
  <c r="B1566" i="7" s="1"/>
  <c r="F1565" i="7"/>
  <c r="E1565" i="7"/>
  <c r="D1565" i="7"/>
  <c r="C1565" i="7"/>
  <c r="B1565" i="7"/>
  <c r="F1564" i="7"/>
  <c r="E1564" i="7"/>
  <c r="D1564" i="7"/>
  <c r="C1564" i="7"/>
  <c r="B1564" i="7" s="1"/>
  <c r="F1563" i="7"/>
  <c r="E1563" i="7"/>
  <c r="D1563" i="7"/>
  <c r="C1563" i="7"/>
  <c r="B1563" i="7" s="1"/>
  <c r="F1562" i="7"/>
  <c r="E1562" i="7"/>
  <c r="D1562" i="7"/>
  <c r="C1562" i="7"/>
  <c r="B1562" i="7"/>
  <c r="F1561" i="7"/>
  <c r="E1561" i="7"/>
  <c r="D1561" i="7"/>
  <c r="C1561" i="7"/>
  <c r="B1561" i="7" s="1"/>
  <c r="F1560" i="7"/>
  <c r="E1560" i="7"/>
  <c r="D1560" i="7"/>
  <c r="C1560" i="7"/>
  <c r="B1560" i="7" s="1"/>
  <c r="F1559" i="7"/>
  <c r="E1559" i="7"/>
  <c r="D1559" i="7"/>
  <c r="C1559" i="7"/>
  <c r="B1559" i="7" s="1"/>
  <c r="F1558" i="7"/>
  <c r="E1558" i="7"/>
  <c r="D1558" i="7"/>
  <c r="C1558" i="7"/>
  <c r="B1558" i="7" s="1"/>
  <c r="F1557" i="7"/>
  <c r="E1557" i="7"/>
  <c r="D1557" i="7"/>
  <c r="C1557" i="7"/>
  <c r="B1557" i="7" s="1"/>
  <c r="F1556" i="7"/>
  <c r="E1556" i="7"/>
  <c r="D1556" i="7"/>
  <c r="C1556" i="7"/>
  <c r="B1556" i="7" s="1"/>
  <c r="F1555" i="7"/>
  <c r="E1555" i="7"/>
  <c r="D1555" i="7"/>
  <c r="C1555" i="7"/>
  <c r="B1555" i="7" s="1"/>
  <c r="F1554" i="7"/>
  <c r="E1554" i="7"/>
  <c r="D1554" i="7"/>
  <c r="C1554" i="7"/>
  <c r="B1554" i="7"/>
  <c r="F1553" i="7"/>
  <c r="E1553" i="7"/>
  <c r="D1553" i="7"/>
  <c r="C1553" i="7"/>
  <c r="B1553" i="7" s="1"/>
  <c r="F1552" i="7"/>
  <c r="E1552" i="7"/>
  <c r="D1552" i="7"/>
  <c r="C1552" i="7"/>
  <c r="B1552" i="7" s="1"/>
  <c r="F1551" i="7"/>
  <c r="E1551" i="7"/>
  <c r="D1551" i="7"/>
  <c r="C1551" i="7"/>
  <c r="B1551" i="7"/>
  <c r="F1550" i="7"/>
  <c r="E1550" i="7"/>
  <c r="D1550" i="7"/>
  <c r="C1550" i="7"/>
  <c r="B1550" i="7" s="1"/>
  <c r="F1549" i="7"/>
  <c r="E1549" i="7"/>
  <c r="D1549" i="7"/>
  <c r="C1549" i="7"/>
  <c r="B1549" i="7" s="1"/>
  <c r="F1548" i="7"/>
  <c r="E1548" i="7"/>
  <c r="D1548" i="7"/>
  <c r="C1548" i="7"/>
  <c r="B1548" i="7" s="1"/>
  <c r="F1547" i="7"/>
  <c r="E1547" i="7"/>
  <c r="D1547" i="7"/>
  <c r="C1547" i="7"/>
  <c r="B1547" i="7" s="1"/>
  <c r="F1546" i="7"/>
  <c r="E1546" i="7"/>
  <c r="D1546" i="7"/>
  <c r="C1546" i="7"/>
  <c r="B1546" i="7" s="1"/>
  <c r="F1545" i="7"/>
  <c r="E1545" i="7"/>
  <c r="D1545" i="7"/>
  <c r="C1545" i="7"/>
  <c r="B1545" i="7" s="1"/>
  <c r="F1544" i="7"/>
  <c r="E1544" i="7"/>
  <c r="D1544" i="7"/>
  <c r="C1544" i="7"/>
  <c r="B1544" i="7" s="1"/>
  <c r="F1543" i="7"/>
  <c r="E1543" i="7"/>
  <c r="D1543" i="7"/>
  <c r="C1543" i="7"/>
  <c r="B1543" i="7"/>
  <c r="F1542" i="7"/>
  <c r="E1542" i="7"/>
  <c r="D1542" i="7"/>
  <c r="C1542" i="7"/>
  <c r="B1542" i="7" s="1"/>
  <c r="F1541" i="7"/>
  <c r="E1541" i="7"/>
  <c r="D1541" i="7"/>
  <c r="C1541" i="7"/>
  <c r="B1541" i="7"/>
  <c r="F1540" i="7"/>
  <c r="E1540" i="7"/>
  <c r="D1540" i="7"/>
  <c r="C1540" i="7"/>
  <c r="B1540" i="7" s="1"/>
  <c r="F1539" i="7"/>
  <c r="E1539" i="7"/>
  <c r="D1539" i="7"/>
  <c r="C1539" i="7"/>
  <c r="B1539" i="7" s="1"/>
  <c r="F1538" i="7"/>
  <c r="E1538" i="7"/>
  <c r="D1538" i="7"/>
  <c r="C1538" i="7"/>
  <c r="B1538" i="7" s="1"/>
  <c r="F1537" i="7"/>
  <c r="E1537" i="7"/>
  <c r="D1537" i="7"/>
  <c r="C1537" i="7"/>
  <c r="B1537" i="7" s="1"/>
  <c r="F1536" i="7"/>
  <c r="E1536" i="7"/>
  <c r="D1536" i="7"/>
  <c r="C1536" i="7"/>
  <c r="B1536" i="7" s="1"/>
  <c r="F1535" i="7"/>
  <c r="E1535" i="7"/>
  <c r="D1535" i="7"/>
  <c r="C1535" i="7"/>
  <c r="B1535" i="7" s="1"/>
  <c r="F1534" i="7"/>
  <c r="E1534" i="7"/>
  <c r="D1534" i="7"/>
  <c r="C1534" i="7"/>
  <c r="B1534" i="7" s="1"/>
  <c r="F1533" i="7"/>
  <c r="E1533" i="7"/>
  <c r="D1533" i="7"/>
  <c r="C1533" i="7"/>
  <c r="B1533" i="7"/>
  <c r="F1532" i="7"/>
  <c r="E1532" i="7"/>
  <c r="D1532" i="7"/>
  <c r="C1532" i="7"/>
  <c r="B1532" i="7" s="1"/>
  <c r="F1531" i="7"/>
  <c r="E1531" i="7"/>
  <c r="D1531" i="7"/>
  <c r="C1531" i="7"/>
  <c r="B1531" i="7" s="1"/>
  <c r="F1530" i="7"/>
  <c r="E1530" i="7"/>
  <c r="D1530" i="7"/>
  <c r="C1530" i="7"/>
  <c r="B1530" i="7"/>
  <c r="F1529" i="7"/>
  <c r="E1529" i="7"/>
  <c r="D1529" i="7"/>
  <c r="C1529" i="7"/>
  <c r="B1529" i="7" s="1"/>
  <c r="F1528" i="7"/>
  <c r="E1528" i="7"/>
  <c r="D1528" i="7"/>
  <c r="C1528" i="7"/>
  <c r="B1528" i="7" s="1"/>
  <c r="F1527" i="7"/>
  <c r="E1527" i="7"/>
  <c r="D1527" i="7"/>
  <c r="C1527" i="7"/>
  <c r="B1527" i="7" s="1"/>
  <c r="F1526" i="7"/>
  <c r="E1526" i="7"/>
  <c r="D1526" i="7"/>
  <c r="C1526" i="7"/>
  <c r="B1526" i="7" s="1"/>
  <c r="F1525" i="7"/>
  <c r="E1525" i="7"/>
  <c r="D1525" i="7"/>
  <c r="C1525" i="7"/>
  <c r="B1525" i="7" s="1"/>
  <c r="F1524" i="7"/>
  <c r="E1524" i="7"/>
  <c r="D1524" i="7"/>
  <c r="C1524" i="7"/>
  <c r="B1524" i="7" s="1"/>
  <c r="F1523" i="7"/>
  <c r="E1523" i="7"/>
  <c r="D1523" i="7"/>
  <c r="C1523" i="7"/>
  <c r="B1523" i="7" s="1"/>
  <c r="F1522" i="7"/>
  <c r="E1522" i="7"/>
  <c r="D1522" i="7"/>
  <c r="C1522" i="7"/>
  <c r="B1522" i="7"/>
  <c r="F1521" i="7"/>
  <c r="E1521" i="7"/>
  <c r="D1521" i="7"/>
  <c r="C1521" i="7"/>
  <c r="B1521" i="7" s="1"/>
  <c r="F1520" i="7"/>
  <c r="E1520" i="7"/>
  <c r="D1520" i="7"/>
  <c r="C1520" i="7"/>
  <c r="B1520" i="7" s="1"/>
  <c r="F1519" i="7"/>
  <c r="E1519" i="7"/>
  <c r="D1519" i="7"/>
  <c r="C1519" i="7"/>
  <c r="B1519" i="7"/>
  <c r="F1518" i="7"/>
  <c r="E1518" i="7"/>
  <c r="D1518" i="7"/>
  <c r="C1518" i="7"/>
  <c r="B1518" i="7" s="1"/>
  <c r="F1517" i="7"/>
  <c r="E1517" i="7"/>
  <c r="D1517" i="7"/>
  <c r="C1517" i="7"/>
  <c r="B1517" i="7" s="1"/>
  <c r="F1516" i="7"/>
  <c r="E1516" i="7"/>
  <c r="D1516" i="7"/>
  <c r="C1516" i="7"/>
  <c r="B1516" i="7" s="1"/>
  <c r="F1515" i="7"/>
  <c r="E1515" i="7"/>
  <c r="D1515" i="7"/>
  <c r="C1515" i="7"/>
  <c r="B1515" i="7" s="1"/>
  <c r="F1514" i="7"/>
  <c r="E1514" i="7"/>
  <c r="D1514" i="7"/>
  <c r="C1514" i="7"/>
  <c r="B1514" i="7" s="1"/>
  <c r="F1513" i="7"/>
  <c r="E1513" i="7"/>
  <c r="D1513" i="7"/>
  <c r="C1513" i="7"/>
  <c r="B1513" i="7" s="1"/>
  <c r="F1512" i="7"/>
  <c r="E1512" i="7"/>
  <c r="D1512" i="7"/>
  <c r="C1512" i="7"/>
  <c r="B1512" i="7" s="1"/>
  <c r="F1511" i="7"/>
  <c r="E1511" i="7"/>
  <c r="D1511" i="7"/>
  <c r="C1511" i="7"/>
  <c r="B1511" i="7"/>
  <c r="F1510" i="7"/>
  <c r="E1510" i="7"/>
  <c r="D1510" i="7"/>
  <c r="C1510" i="7"/>
  <c r="B1510" i="7" s="1"/>
  <c r="F1509" i="7"/>
  <c r="E1509" i="7"/>
  <c r="D1509" i="7"/>
  <c r="C1509" i="7"/>
  <c r="B1509" i="7"/>
  <c r="F1508" i="7"/>
  <c r="E1508" i="7"/>
  <c r="D1508" i="7"/>
  <c r="C1508" i="7"/>
  <c r="B1508" i="7" s="1"/>
  <c r="F1507" i="7"/>
  <c r="E1507" i="7"/>
  <c r="D1507" i="7"/>
  <c r="C1507" i="7"/>
  <c r="B1507" i="7" s="1"/>
  <c r="F1506" i="7"/>
  <c r="E1506" i="7"/>
  <c r="D1506" i="7"/>
  <c r="C1506" i="7"/>
  <c r="B1506" i="7" s="1"/>
  <c r="F1505" i="7"/>
  <c r="E1505" i="7"/>
  <c r="D1505" i="7"/>
  <c r="C1505" i="7"/>
  <c r="B1505" i="7" s="1"/>
  <c r="F1504" i="7"/>
  <c r="E1504" i="7"/>
  <c r="D1504" i="7"/>
  <c r="C1504" i="7"/>
  <c r="B1504" i="7" s="1"/>
  <c r="F1503" i="7"/>
  <c r="E1503" i="7"/>
  <c r="D1503" i="7"/>
  <c r="C1503" i="7"/>
  <c r="B1503" i="7" s="1"/>
  <c r="F1502" i="7"/>
  <c r="E1502" i="7"/>
  <c r="D1502" i="7"/>
  <c r="C1502" i="7"/>
  <c r="B1502" i="7" s="1"/>
  <c r="F1501" i="7"/>
  <c r="E1501" i="7"/>
  <c r="D1501" i="7"/>
  <c r="C1501" i="7"/>
  <c r="B1501" i="7"/>
  <c r="F1500" i="7"/>
  <c r="E1500" i="7"/>
  <c r="D1500" i="7"/>
  <c r="C1500" i="7"/>
  <c r="B1500" i="7" s="1"/>
  <c r="F1499" i="7"/>
  <c r="E1499" i="7"/>
  <c r="D1499" i="7"/>
  <c r="C1499" i="7"/>
  <c r="B1499" i="7" s="1"/>
  <c r="F1498" i="7"/>
  <c r="E1498" i="7"/>
  <c r="D1498" i="7"/>
  <c r="C1498" i="7"/>
  <c r="B1498" i="7" s="1"/>
  <c r="F1497" i="7"/>
  <c r="E1497" i="7"/>
  <c r="D1497" i="7"/>
  <c r="C1497" i="7"/>
  <c r="B1497" i="7"/>
  <c r="F1496" i="7"/>
  <c r="E1496" i="7"/>
  <c r="D1496" i="7"/>
  <c r="C1496" i="7"/>
  <c r="B1496" i="7" s="1"/>
  <c r="F1495" i="7"/>
  <c r="E1495" i="7"/>
  <c r="D1495" i="7"/>
  <c r="C1495" i="7"/>
  <c r="B1495" i="7" s="1"/>
  <c r="F1494" i="7"/>
  <c r="E1494" i="7"/>
  <c r="D1494" i="7"/>
  <c r="C1494" i="7"/>
  <c r="B1494" i="7" s="1"/>
  <c r="F1493" i="7"/>
  <c r="E1493" i="7"/>
  <c r="D1493" i="7"/>
  <c r="C1493" i="7"/>
  <c r="B1493" i="7" s="1"/>
  <c r="F1492" i="7"/>
  <c r="E1492" i="7"/>
  <c r="D1492" i="7"/>
  <c r="C1492" i="7"/>
  <c r="B1492" i="7" s="1"/>
  <c r="F1491" i="7"/>
  <c r="E1491" i="7"/>
  <c r="D1491" i="7"/>
  <c r="C1491" i="7"/>
  <c r="B1491" i="7" s="1"/>
  <c r="F1490" i="7"/>
  <c r="E1490" i="7"/>
  <c r="D1490" i="7"/>
  <c r="C1490" i="7"/>
  <c r="B1490" i="7"/>
  <c r="F1489" i="7"/>
  <c r="E1489" i="7"/>
  <c r="D1489" i="7"/>
  <c r="C1489" i="7"/>
  <c r="B1489" i="7" s="1"/>
  <c r="F1488" i="7"/>
  <c r="E1488" i="7"/>
  <c r="D1488" i="7"/>
  <c r="C1488" i="7"/>
  <c r="B1488" i="7" s="1"/>
  <c r="F1487" i="7"/>
  <c r="E1487" i="7"/>
  <c r="D1487" i="7"/>
  <c r="C1487" i="7"/>
  <c r="B1487" i="7" s="1"/>
  <c r="F1486" i="7"/>
  <c r="E1486" i="7"/>
  <c r="D1486" i="7"/>
  <c r="C1486" i="7"/>
  <c r="B1486" i="7"/>
  <c r="F1485" i="7"/>
  <c r="E1485" i="7"/>
  <c r="D1485" i="7"/>
  <c r="C1485" i="7"/>
  <c r="B1485" i="7" s="1"/>
  <c r="F1484" i="7"/>
  <c r="E1484" i="7"/>
  <c r="D1484" i="7"/>
  <c r="C1484" i="7"/>
  <c r="B1484" i="7" s="1"/>
  <c r="F1483" i="7"/>
  <c r="E1483" i="7"/>
  <c r="D1483" i="7"/>
  <c r="C1483" i="7"/>
  <c r="B1483" i="7" s="1"/>
  <c r="F1482" i="7"/>
  <c r="E1482" i="7"/>
  <c r="D1482" i="7"/>
  <c r="C1482" i="7"/>
  <c r="B1482" i="7" s="1"/>
  <c r="F1481" i="7"/>
  <c r="E1481" i="7"/>
  <c r="D1481" i="7"/>
  <c r="C1481" i="7"/>
  <c r="B1481" i="7" s="1"/>
  <c r="F1480" i="7"/>
  <c r="E1480" i="7"/>
  <c r="D1480" i="7"/>
  <c r="C1480" i="7"/>
  <c r="B1480" i="7" s="1"/>
  <c r="F1479" i="7"/>
  <c r="E1479" i="7"/>
  <c r="D1479" i="7"/>
  <c r="C1479" i="7"/>
  <c r="B1479" i="7"/>
  <c r="F1478" i="7"/>
  <c r="E1478" i="7"/>
  <c r="D1478" i="7"/>
  <c r="C1478" i="7"/>
  <c r="B1478" i="7" s="1"/>
  <c r="F1477" i="7"/>
  <c r="E1477" i="7"/>
  <c r="D1477" i="7"/>
  <c r="C1477" i="7"/>
  <c r="B1477" i="7" s="1"/>
  <c r="F1476" i="7"/>
  <c r="E1476" i="7"/>
  <c r="D1476" i="7"/>
  <c r="C1476" i="7"/>
  <c r="B1476" i="7" s="1"/>
  <c r="F1475" i="7"/>
  <c r="E1475" i="7"/>
  <c r="D1475" i="7"/>
  <c r="C1475" i="7"/>
  <c r="B1475" i="7" s="1"/>
  <c r="F1474" i="7"/>
  <c r="E1474" i="7"/>
  <c r="D1474" i="7"/>
  <c r="C1474" i="7"/>
  <c r="B1474" i="7"/>
  <c r="F1473" i="7"/>
  <c r="E1473" i="7"/>
  <c r="D1473" i="7"/>
  <c r="C1473" i="7"/>
  <c r="B1473" i="7" s="1"/>
  <c r="F1472" i="7"/>
  <c r="E1472" i="7"/>
  <c r="D1472" i="7"/>
  <c r="C1472" i="7"/>
  <c r="B1472" i="7" s="1"/>
  <c r="F1471" i="7"/>
  <c r="E1471" i="7"/>
  <c r="D1471" i="7"/>
  <c r="C1471" i="7"/>
  <c r="B1471" i="7" s="1"/>
  <c r="F1470" i="7"/>
  <c r="E1470" i="7"/>
  <c r="D1470" i="7"/>
  <c r="C1470" i="7"/>
  <c r="B1470" i="7" s="1"/>
  <c r="F1469" i="7"/>
  <c r="E1469" i="7"/>
  <c r="D1469" i="7"/>
  <c r="C1469" i="7"/>
  <c r="B1469" i="7"/>
  <c r="F1468" i="7"/>
  <c r="E1468" i="7"/>
  <c r="D1468" i="7"/>
  <c r="C1468" i="7"/>
  <c r="B1468" i="7" s="1"/>
  <c r="F1467" i="7"/>
  <c r="E1467" i="7"/>
  <c r="D1467" i="7"/>
  <c r="C1467" i="7"/>
  <c r="B1467" i="7" s="1"/>
  <c r="F1466" i="7"/>
  <c r="E1466" i="7"/>
  <c r="D1466" i="7"/>
  <c r="C1466" i="7"/>
  <c r="B1466" i="7" s="1"/>
  <c r="F1465" i="7"/>
  <c r="E1465" i="7"/>
  <c r="D1465" i="7"/>
  <c r="C1465" i="7"/>
  <c r="B1465" i="7" s="1"/>
  <c r="F1464" i="7"/>
  <c r="E1464" i="7"/>
  <c r="D1464" i="7"/>
  <c r="C1464" i="7"/>
  <c r="B1464" i="7" s="1"/>
  <c r="F1463" i="7"/>
  <c r="E1463" i="7"/>
  <c r="D1463" i="7"/>
  <c r="C1463" i="7"/>
  <c r="B1463" i="7"/>
  <c r="F1462" i="7"/>
  <c r="E1462" i="7"/>
  <c r="D1462" i="7"/>
  <c r="C1462" i="7"/>
  <c r="B1462" i="7" s="1"/>
  <c r="F1461" i="7"/>
  <c r="E1461" i="7"/>
  <c r="D1461" i="7"/>
  <c r="C1461" i="7"/>
  <c r="B1461" i="7" s="1"/>
  <c r="F1460" i="7"/>
  <c r="E1460" i="7"/>
  <c r="D1460" i="7"/>
  <c r="C1460" i="7"/>
  <c r="B1460" i="7" s="1"/>
  <c r="F1459" i="7"/>
  <c r="E1459" i="7"/>
  <c r="D1459" i="7"/>
  <c r="C1459" i="7"/>
  <c r="B1459" i="7" s="1"/>
  <c r="F1458" i="7"/>
  <c r="E1458" i="7"/>
  <c r="D1458" i="7"/>
  <c r="C1458" i="7"/>
  <c r="B1458" i="7" s="1"/>
  <c r="F1457" i="7"/>
  <c r="E1457" i="7"/>
  <c r="D1457" i="7"/>
  <c r="C1457" i="7"/>
  <c r="B1457" i="7" s="1"/>
  <c r="F1456" i="7"/>
  <c r="E1456" i="7"/>
  <c r="D1456" i="7"/>
  <c r="C1456" i="7"/>
  <c r="B1456" i="7" s="1"/>
  <c r="F1455" i="7"/>
  <c r="E1455" i="7"/>
  <c r="D1455" i="7"/>
  <c r="C1455" i="7"/>
  <c r="B1455" i="7" s="1"/>
  <c r="F1454" i="7"/>
  <c r="E1454" i="7"/>
  <c r="D1454" i="7"/>
  <c r="C1454" i="7"/>
  <c r="B1454" i="7"/>
  <c r="F1453" i="7"/>
  <c r="E1453" i="7"/>
  <c r="D1453" i="7"/>
  <c r="C1453" i="7"/>
  <c r="B1453" i="7" s="1"/>
  <c r="F1452" i="7"/>
  <c r="E1452" i="7"/>
  <c r="D1452" i="7"/>
  <c r="C1452" i="7"/>
  <c r="B1452" i="7" s="1"/>
  <c r="F1451" i="7"/>
  <c r="E1451" i="7"/>
  <c r="D1451" i="7"/>
  <c r="C1451" i="7"/>
  <c r="B1451" i="7" s="1"/>
  <c r="F1450" i="7"/>
  <c r="E1450" i="7"/>
  <c r="D1450" i="7"/>
  <c r="C1450" i="7"/>
  <c r="B1450" i="7" s="1"/>
  <c r="F1449" i="7"/>
  <c r="E1449" i="7"/>
  <c r="D1449" i="7"/>
  <c r="C1449" i="7"/>
  <c r="B1449" i="7" s="1"/>
  <c r="F1448" i="7"/>
  <c r="E1448" i="7"/>
  <c r="D1448" i="7"/>
  <c r="C1448" i="7"/>
  <c r="B1448" i="7" s="1"/>
  <c r="F1447" i="7"/>
  <c r="E1447" i="7"/>
  <c r="D1447" i="7"/>
  <c r="C1447" i="7"/>
  <c r="B1447" i="7" s="1"/>
  <c r="F1446" i="7"/>
  <c r="E1446" i="7"/>
  <c r="D1446" i="7"/>
  <c r="C1446" i="7"/>
  <c r="B1446" i="7" s="1"/>
  <c r="F1445" i="7"/>
  <c r="E1445" i="7"/>
  <c r="D1445" i="7"/>
  <c r="C1445" i="7"/>
  <c r="B1445" i="7" s="1"/>
  <c r="F1444" i="7"/>
  <c r="E1444" i="7"/>
  <c r="D1444" i="7"/>
  <c r="C1444" i="7"/>
  <c r="B1444" i="7" s="1"/>
  <c r="F1443" i="7"/>
  <c r="E1443" i="7"/>
  <c r="D1443" i="7"/>
  <c r="C1443" i="7"/>
  <c r="B1443" i="7" s="1"/>
  <c r="F1442" i="7"/>
  <c r="E1442" i="7"/>
  <c r="D1442" i="7"/>
  <c r="C1442" i="7"/>
  <c r="B1442" i="7"/>
  <c r="F1441" i="7"/>
  <c r="E1441" i="7"/>
  <c r="D1441" i="7"/>
  <c r="C1441" i="7"/>
  <c r="B1441" i="7" s="1"/>
  <c r="F1440" i="7"/>
  <c r="E1440" i="7"/>
  <c r="D1440" i="7"/>
  <c r="C1440" i="7"/>
  <c r="B1440" i="7" s="1"/>
  <c r="F1439" i="7"/>
  <c r="E1439" i="7"/>
  <c r="D1439" i="7"/>
  <c r="C1439" i="7"/>
  <c r="B1439" i="7" s="1"/>
  <c r="F1438" i="7"/>
  <c r="E1438" i="7"/>
  <c r="D1438" i="7"/>
  <c r="C1438" i="7"/>
  <c r="B1438" i="7" s="1"/>
  <c r="F1437" i="7"/>
  <c r="E1437" i="7"/>
  <c r="D1437" i="7"/>
  <c r="C1437" i="7"/>
  <c r="B1437" i="7" s="1"/>
  <c r="F1436" i="7"/>
  <c r="E1436" i="7"/>
  <c r="D1436" i="7"/>
  <c r="C1436" i="7"/>
  <c r="B1436" i="7" s="1"/>
  <c r="F1435" i="7"/>
  <c r="E1435" i="7"/>
  <c r="D1435" i="7"/>
  <c r="C1435" i="7"/>
  <c r="B1435" i="7" s="1"/>
  <c r="F1434" i="7"/>
  <c r="E1434" i="7"/>
  <c r="D1434" i="7"/>
  <c r="C1434" i="7"/>
  <c r="B1434" i="7" s="1"/>
  <c r="F1433" i="7"/>
  <c r="E1433" i="7"/>
  <c r="D1433" i="7"/>
  <c r="C1433" i="7"/>
  <c r="B1433" i="7" s="1"/>
  <c r="F1432" i="7"/>
  <c r="E1432" i="7"/>
  <c r="D1432" i="7"/>
  <c r="C1432" i="7"/>
  <c r="B1432" i="7" s="1"/>
  <c r="F1431" i="7"/>
  <c r="E1431" i="7"/>
  <c r="D1431" i="7"/>
  <c r="C1431" i="7"/>
  <c r="B1431" i="7" s="1"/>
  <c r="F1430" i="7"/>
  <c r="E1430" i="7"/>
  <c r="D1430" i="7"/>
  <c r="C1430" i="7"/>
  <c r="B1430" i="7" s="1"/>
  <c r="F1429" i="7"/>
  <c r="E1429" i="7"/>
  <c r="D1429" i="7"/>
  <c r="C1429" i="7"/>
  <c r="B1429" i="7" s="1"/>
  <c r="F1428" i="7"/>
  <c r="E1428" i="7"/>
  <c r="D1428" i="7"/>
  <c r="C1428" i="7"/>
  <c r="B1428" i="7" s="1"/>
  <c r="F1427" i="7"/>
  <c r="E1427" i="7"/>
  <c r="D1427" i="7"/>
  <c r="C1427" i="7"/>
  <c r="B1427" i="7" s="1"/>
  <c r="F1426" i="7"/>
  <c r="E1426" i="7"/>
  <c r="D1426" i="7"/>
  <c r="C1426" i="7"/>
  <c r="B1426" i="7"/>
  <c r="F1425" i="7"/>
  <c r="E1425" i="7"/>
  <c r="D1425" i="7"/>
  <c r="C1425" i="7"/>
  <c r="B1425" i="7" s="1"/>
  <c r="F1424" i="7"/>
  <c r="E1424" i="7"/>
  <c r="D1424" i="7"/>
  <c r="C1424" i="7"/>
  <c r="B1424" i="7" s="1"/>
  <c r="F1423" i="7"/>
  <c r="E1423" i="7"/>
  <c r="D1423" i="7"/>
  <c r="C1423" i="7"/>
  <c r="B1423" i="7" s="1"/>
  <c r="F1422" i="7"/>
  <c r="E1422" i="7"/>
  <c r="D1422" i="7"/>
  <c r="C1422" i="7"/>
  <c r="B1422" i="7" s="1"/>
  <c r="F1421" i="7"/>
  <c r="E1421" i="7"/>
  <c r="D1421" i="7"/>
  <c r="C1421" i="7"/>
  <c r="B1421" i="7" s="1"/>
  <c r="F1420" i="7"/>
  <c r="E1420" i="7"/>
  <c r="D1420" i="7"/>
  <c r="C1420" i="7"/>
  <c r="B1420" i="7" s="1"/>
  <c r="F1419" i="7"/>
  <c r="E1419" i="7"/>
  <c r="D1419" i="7"/>
  <c r="C1419" i="7"/>
  <c r="B1419" i="7" s="1"/>
  <c r="F1418" i="7"/>
  <c r="E1418" i="7"/>
  <c r="D1418" i="7"/>
  <c r="C1418" i="7"/>
  <c r="B1418" i="7" s="1"/>
  <c r="F1417" i="7"/>
  <c r="E1417" i="7"/>
  <c r="D1417" i="7"/>
  <c r="C1417" i="7"/>
  <c r="B1417" i="7" s="1"/>
  <c r="F1416" i="7"/>
  <c r="E1416" i="7"/>
  <c r="D1416" i="7"/>
  <c r="C1416" i="7"/>
  <c r="B1416" i="7" s="1"/>
  <c r="F1415" i="7"/>
  <c r="E1415" i="7"/>
  <c r="D1415" i="7"/>
  <c r="C1415" i="7"/>
  <c r="B1415" i="7" s="1"/>
  <c r="F1414" i="7"/>
  <c r="E1414" i="7"/>
  <c r="D1414" i="7"/>
  <c r="C1414" i="7"/>
  <c r="B1414" i="7" s="1"/>
  <c r="F1413" i="7"/>
  <c r="E1413" i="7"/>
  <c r="D1413" i="7"/>
  <c r="C1413" i="7"/>
  <c r="B1413" i="7" s="1"/>
  <c r="F1412" i="7"/>
  <c r="E1412" i="7"/>
  <c r="D1412" i="7"/>
  <c r="C1412" i="7"/>
  <c r="B1412" i="7" s="1"/>
  <c r="F1411" i="7"/>
  <c r="E1411" i="7"/>
  <c r="D1411" i="7"/>
  <c r="C1411" i="7"/>
  <c r="B1411" i="7" s="1"/>
  <c r="F1410" i="7"/>
  <c r="E1410" i="7"/>
  <c r="D1410" i="7"/>
  <c r="C1410" i="7"/>
  <c r="B1410" i="7"/>
  <c r="F1409" i="7"/>
  <c r="E1409" i="7"/>
  <c r="D1409" i="7"/>
  <c r="C1409" i="7"/>
  <c r="B1409" i="7" s="1"/>
  <c r="F1408" i="7"/>
  <c r="E1408" i="7"/>
  <c r="D1408" i="7"/>
  <c r="C1408" i="7"/>
  <c r="B1408" i="7" s="1"/>
  <c r="F1407" i="7"/>
  <c r="E1407" i="7"/>
  <c r="D1407" i="7"/>
  <c r="C1407" i="7"/>
  <c r="B1407" i="7" s="1"/>
  <c r="F1406" i="7"/>
  <c r="E1406" i="7"/>
  <c r="D1406" i="7"/>
  <c r="C1406" i="7"/>
  <c r="B1406" i="7" s="1"/>
  <c r="F1405" i="7"/>
  <c r="E1405" i="7"/>
  <c r="D1405" i="7"/>
  <c r="C1405" i="7"/>
  <c r="B1405" i="7" s="1"/>
  <c r="F1404" i="7"/>
  <c r="E1404" i="7"/>
  <c r="D1404" i="7"/>
  <c r="C1404" i="7"/>
  <c r="B1404" i="7" s="1"/>
  <c r="F1403" i="7"/>
  <c r="E1403" i="7"/>
  <c r="D1403" i="7"/>
  <c r="C1403" i="7"/>
  <c r="B1403" i="7" s="1"/>
  <c r="F1402" i="7"/>
  <c r="E1402" i="7"/>
  <c r="D1402" i="7"/>
  <c r="C1402" i="7"/>
  <c r="B1402" i="7" s="1"/>
  <c r="F1401" i="7"/>
  <c r="E1401" i="7"/>
  <c r="D1401" i="7"/>
  <c r="C1401" i="7"/>
  <c r="B1401" i="7" s="1"/>
  <c r="F1400" i="7"/>
  <c r="E1400" i="7"/>
  <c r="D1400" i="7"/>
  <c r="C1400" i="7"/>
  <c r="B1400" i="7" s="1"/>
  <c r="F1399" i="7"/>
  <c r="E1399" i="7"/>
  <c r="D1399" i="7"/>
  <c r="C1399" i="7"/>
  <c r="B1399" i="7" s="1"/>
  <c r="F1398" i="7"/>
  <c r="E1398" i="7"/>
  <c r="D1398" i="7"/>
  <c r="C1398" i="7"/>
  <c r="B1398" i="7" s="1"/>
  <c r="F1397" i="7"/>
  <c r="E1397" i="7"/>
  <c r="D1397" i="7"/>
  <c r="C1397" i="7"/>
  <c r="B1397" i="7" s="1"/>
  <c r="F1396" i="7"/>
  <c r="E1396" i="7"/>
  <c r="D1396" i="7"/>
  <c r="C1396" i="7"/>
  <c r="B1396" i="7" s="1"/>
  <c r="F1395" i="7"/>
  <c r="E1395" i="7"/>
  <c r="D1395" i="7"/>
  <c r="C1395" i="7"/>
  <c r="B1395" i="7" s="1"/>
  <c r="F1394" i="7"/>
  <c r="E1394" i="7"/>
  <c r="D1394" i="7"/>
  <c r="C1394" i="7"/>
  <c r="B1394" i="7" s="1"/>
  <c r="F1393" i="7"/>
  <c r="E1393" i="7"/>
  <c r="D1393" i="7"/>
  <c r="C1393" i="7"/>
  <c r="B1393" i="7" s="1"/>
  <c r="F1392" i="7"/>
  <c r="E1392" i="7"/>
  <c r="D1392" i="7"/>
  <c r="C1392" i="7"/>
  <c r="B1392" i="7" s="1"/>
  <c r="F1391" i="7"/>
  <c r="E1391" i="7"/>
  <c r="D1391" i="7"/>
  <c r="C1391" i="7"/>
  <c r="B1391" i="7" s="1"/>
  <c r="F1390" i="7"/>
  <c r="E1390" i="7"/>
  <c r="D1390" i="7"/>
  <c r="C1390" i="7"/>
  <c r="B1390" i="7" s="1"/>
  <c r="F1389" i="7"/>
  <c r="E1389" i="7"/>
  <c r="D1389" i="7"/>
  <c r="C1389" i="7"/>
  <c r="B1389" i="7" s="1"/>
  <c r="F1388" i="7"/>
  <c r="E1388" i="7"/>
  <c r="D1388" i="7"/>
  <c r="C1388" i="7"/>
  <c r="B1388" i="7" s="1"/>
  <c r="F1387" i="7"/>
  <c r="E1387" i="7"/>
  <c r="D1387" i="7"/>
  <c r="C1387" i="7"/>
  <c r="B1387" i="7" s="1"/>
  <c r="F1386" i="7"/>
  <c r="E1386" i="7"/>
  <c r="D1386" i="7"/>
  <c r="C1386" i="7"/>
  <c r="B1386" i="7" s="1"/>
  <c r="F1385" i="7"/>
  <c r="E1385" i="7"/>
  <c r="D1385" i="7"/>
  <c r="C1385" i="7"/>
  <c r="B1385" i="7" s="1"/>
  <c r="F1384" i="7"/>
  <c r="E1384" i="7"/>
  <c r="D1384" i="7"/>
  <c r="C1384" i="7"/>
  <c r="B1384" i="7" s="1"/>
  <c r="F1383" i="7"/>
  <c r="E1383" i="7"/>
  <c r="D1383" i="7"/>
  <c r="C1383" i="7"/>
  <c r="B1383" i="7" s="1"/>
  <c r="F1382" i="7"/>
  <c r="E1382" i="7"/>
  <c r="D1382" i="7"/>
  <c r="C1382" i="7"/>
  <c r="B1382" i="7" s="1"/>
  <c r="F1381" i="7"/>
  <c r="E1381" i="7"/>
  <c r="D1381" i="7"/>
  <c r="C1381" i="7"/>
  <c r="B1381" i="7" s="1"/>
  <c r="F1380" i="7"/>
  <c r="E1380" i="7"/>
  <c r="D1380" i="7"/>
  <c r="C1380" i="7"/>
  <c r="B1380" i="7" s="1"/>
  <c r="F1379" i="7"/>
  <c r="E1379" i="7"/>
  <c r="D1379" i="7"/>
  <c r="C1379" i="7"/>
  <c r="B1379" i="7" s="1"/>
  <c r="F1378" i="7"/>
  <c r="E1378" i="7"/>
  <c r="D1378" i="7"/>
  <c r="C1378" i="7"/>
  <c r="B1378" i="7"/>
  <c r="F1377" i="7"/>
  <c r="E1377" i="7"/>
  <c r="D1377" i="7"/>
  <c r="C1377" i="7"/>
  <c r="B1377" i="7" s="1"/>
  <c r="F1376" i="7"/>
  <c r="E1376" i="7"/>
  <c r="D1376" i="7"/>
  <c r="C1376" i="7"/>
  <c r="B1376" i="7" s="1"/>
  <c r="F1375" i="7"/>
  <c r="E1375" i="7"/>
  <c r="D1375" i="7"/>
  <c r="C1375" i="7"/>
  <c r="B1375" i="7" s="1"/>
  <c r="F1374" i="7"/>
  <c r="E1374" i="7"/>
  <c r="D1374" i="7"/>
  <c r="C1374" i="7"/>
  <c r="B1374" i="7" s="1"/>
  <c r="F1373" i="7"/>
  <c r="E1373" i="7"/>
  <c r="D1373" i="7"/>
  <c r="C1373" i="7"/>
  <c r="B1373" i="7" s="1"/>
  <c r="F1372" i="7"/>
  <c r="E1372" i="7"/>
  <c r="D1372" i="7"/>
  <c r="C1372" i="7"/>
  <c r="B1372" i="7" s="1"/>
  <c r="F1371" i="7"/>
  <c r="E1371" i="7"/>
  <c r="D1371" i="7"/>
  <c r="C1371" i="7"/>
  <c r="B1371" i="7" s="1"/>
  <c r="F1370" i="7"/>
  <c r="E1370" i="7"/>
  <c r="D1370" i="7"/>
  <c r="C1370" i="7"/>
  <c r="B1370" i="7" s="1"/>
  <c r="F1369" i="7"/>
  <c r="E1369" i="7"/>
  <c r="D1369" i="7"/>
  <c r="C1369" i="7"/>
  <c r="B1369" i="7" s="1"/>
  <c r="F1368" i="7"/>
  <c r="E1368" i="7"/>
  <c r="D1368" i="7"/>
  <c r="C1368" i="7"/>
  <c r="B1368" i="7" s="1"/>
  <c r="F1367" i="7"/>
  <c r="E1367" i="7"/>
  <c r="D1367" i="7"/>
  <c r="C1367" i="7"/>
  <c r="B1367" i="7" s="1"/>
  <c r="F1366" i="7"/>
  <c r="E1366" i="7"/>
  <c r="D1366" i="7"/>
  <c r="C1366" i="7"/>
  <c r="B1366" i="7" s="1"/>
  <c r="F1365" i="7"/>
  <c r="E1365" i="7"/>
  <c r="D1365" i="7"/>
  <c r="C1365" i="7"/>
  <c r="B1365" i="7" s="1"/>
  <c r="F1364" i="7"/>
  <c r="E1364" i="7"/>
  <c r="D1364" i="7"/>
  <c r="C1364" i="7"/>
  <c r="B1364" i="7" s="1"/>
  <c r="F1363" i="7"/>
  <c r="E1363" i="7"/>
  <c r="D1363" i="7"/>
  <c r="C1363" i="7"/>
  <c r="B1363" i="7" s="1"/>
  <c r="F1362" i="7"/>
  <c r="E1362" i="7"/>
  <c r="D1362" i="7"/>
  <c r="C1362" i="7"/>
  <c r="B1362" i="7" s="1"/>
  <c r="F1361" i="7"/>
  <c r="E1361" i="7"/>
  <c r="D1361" i="7"/>
  <c r="C1361" i="7"/>
  <c r="B1361" i="7" s="1"/>
  <c r="F1360" i="7"/>
  <c r="E1360" i="7"/>
  <c r="D1360" i="7"/>
  <c r="C1360" i="7"/>
  <c r="B1360" i="7" s="1"/>
  <c r="F1359" i="7"/>
  <c r="E1359" i="7"/>
  <c r="D1359" i="7"/>
  <c r="C1359" i="7"/>
  <c r="B1359" i="7" s="1"/>
  <c r="F1358" i="7"/>
  <c r="E1358" i="7"/>
  <c r="D1358" i="7"/>
  <c r="C1358" i="7"/>
  <c r="B1358" i="7" s="1"/>
  <c r="F1357" i="7"/>
  <c r="E1357" i="7"/>
  <c r="D1357" i="7"/>
  <c r="C1357" i="7"/>
  <c r="B1357" i="7" s="1"/>
  <c r="F1356" i="7"/>
  <c r="E1356" i="7"/>
  <c r="D1356" i="7"/>
  <c r="C1356" i="7"/>
  <c r="B1356" i="7" s="1"/>
  <c r="F1355" i="7"/>
  <c r="E1355" i="7"/>
  <c r="D1355" i="7"/>
  <c r="C1355" i="7"/>
  <c r="B1355" i="7" s="1"/>
  <c r="F1354" i="7"/>
  <c r="E1354" i="7"/>
  <c r="D1354" i="7"/>
  <c r="C1354" i="7"/>
  <c r="B1354" i="7" s="1"/>
  <c r="F1353" i="7"/>
  <c r="E1353" i="7"/>
  <c r="D1353" i="7"/>
  <c r="C1353" i="7"/>
  <c r="B1353" i="7" s="1"/>
  <c r="F1352" i="7"/>
  <c r="E1352" i="7"/>
  <c r="D1352" i="7"/>
  <c r="C1352" i="7"/>
  <c r="B1352" i="7" s="1"/>
  <c r="F1351" i="7"/>
  <c r="E1351" i="7"/>
  <c r="D1351" i="7"/>
  <c r="C1351" i="7"/>
  <c r="B1351" i="7" s="1"/>
  <c r="F1350" i="7"/>
  <c r="E1350" i="7"/>
  <c r="D1350" i="7"/>
  <c r="C1350" i="7"/>
  <c r="B1350" i="7" s="1"/>
  <c r="F1349" i="7"/>
  <c r="E1349" i="7"/>
  <c r="D1349" i="7"/>
  <c r="C1349" i="7"/>
  <c r="B1349" i="7" s="1"/>
  <c r="F1348" i="7"/>
  <c r="E1348" i="7"/>
  <c r="D1348" i="7"/>
  <c r="C1348" i="7"/>
  <c r="B1348" i="7" s="1"/>
  <c r="F1347" i="7"/>
  <c r="E1347" i="7"/>
  <c r="D1347" i="7"/>
  <c r="C1347" i="7"/>
  <c r="B1347" i="7" s="1"/>
  <c r="F1346" i="7"/>
  <c r="E1346" i="7"/>
  <c r="D1346" i="7"/>
  <c r="C1346" i="7"/>
  <c r="B1346" i="7"/>
  <c r="F1345" i="7"/>
  <c r="E1345" i="7"/>
  <c r="D1345" i="7"/>
  <c r="C1345" i="7"/>
  <c r="B1345" i="7" s="1"/>
  <c r="F1344" i="7"/>
  <c r="E1344" i="7"/>
  <c r="D1344" i="7"/>
  <c r="C1344" i="7"/>
  <c r="B1344" i="7" s="1"/>
  <c r="F1343" i="7"/>
  <c r="E1343" i="7"/>
  <c r="D1343" i="7"/>
  <c r="C1343" i="7"/>
  <c r="B1343" i="7" s="1"/>
  <c r="F1342" i="7"/>
  <c r="E1342" i="7"/>
  <c r="D1342" i="7"/>
  <c r="C1342" i="7"/>
  <c r="B1342" i="7" s="1"/>
  <c r="F1341" i="7"/>
  <c r="E1341" i="7"/>
  <c r="D1341" i="7"/>
  <c r="C1341" i="7"/>
  <c r="B1341" i="7" s="1"/>
  <c r="F1340" i="7"/>
  <c r="E1340" i="7"/>
  <c r="D1340" i="7"/>
  <c r="C1340" i="7"/>
  <c r="B1340" i="7" s="1"/>
  <c r="F1339" i="7"/>
  <c r="E1339" i="7"/>
  <c r="D1339" i="7"/>
  <c r="C1339" i="7"/>
  <c r="B1339" i="7" s="1"/>
  <c r="F1338" i="7"/>
  <c r="E1338" i="7"/>
  <c r="D1338" i="7"/>
  <c r="C1338" i="7"/>
  <c r="B1338" i="7" s="1"/>
  <c r="F1337" i="7"/>
  <c r="E1337" i="7"/>
  <c r="D1337" i="7"/>
  <c r="C1337" i="7"/>
  <c r="B1337" i="7" s="1"/>
  <c r="F1336" i="7"/>
  <c r="E1336" i="7"/>
  <c r="D1336" i="7"/>
  <c r="C1336" i="7"/>
  <c r="B1336" i="7" s="1"/>
  <c r="F1335" i="7"/>
  <c r="E1335" i="7"/>
  <c r="D1335" i="7"/>
  <c r="C1335" i="7"/>
  <c r="B1335" i="7" s="1"/>
  <c r="F1334" i="7"/>
  <c r="E1334" i="7"/>
  <c r="D1334" i="7"/>
  <c r="C1334" i="7"/>
  <c r="B1334" i="7" s="1"/>
  <c r="F1333" i="7"/>
  <c r="E1333" i="7"/>
  <c r="D1333" i="7"/>
  <c r="C1333" i="7"/>
  <c r="B1333" i="7" s="1"/>
  <c r="F1332" i="7"/>
  <c r="E1332" i="7"/>
  <c r="D1332" i="7"/>
  <c r="C1332" i="7"/>
  <c r="B1332" i="7" s="1"/>
  <c r="F1331" i="7"/>
  <c r="E1331" i="7"/>
  <c r="D1331" i="7"/>
  <c r="C1331" i="7"/>
  <c r="B1331" i="7" s="1"/>
  <c r="F1330" i="7"/>
  <c r="E1330" i="7"/>
  <c r="D1330" i="7"/>
  <c r="C1330" i="7"/>
  <c r="B1330" i="7" s="1"/>
  <c r="F1329" i="7"/>
  <c r="E1329" i="7"/>
  <c r="D1329" i="7"/>
  <c r="C1329" i="7"/>
  <c r="B1329" i="7" s="1"/>
  <c r="F1328" i="7"/>
  <c r="E1328" i="7"/>
  <c r="D1328" i="7"/>
  <c r="C1328" i="7"/>
  <c r="B1328" i="7" s="1"/>
  <c r="F1327" i="7"/>
  <c r="E1327" i="7"/>
  <c r="D1327" i="7"/>
  <c r="C1327" i="7"/>
  <c r="B1327" i="7" s="1"/>
  <c r="F1326" i="7"/>
  <c r="E1326" i="7"/>
  <c r="D1326" i="7"/>
  <c r="C1326" i="7"/>
  <c r="B1326" i="7" s="1"/>
  <c r="F1325" i="7"/>
  <c r="E1325" i="7"/>
  <c r="D1325" i="7"/>
  <c r="C1325" i="7"/>
  <c r="B1325" i="7" s="1"/>
  <c r="F1324" i="7"/>
  <c r="E1324" i="7"/>
  <c r="D1324" i="7"/>
  <c r="C1324" i="7"/>
  <c r="B1324" i="7" s="1"/>
  <c r="F1323" i="7"/>
  <c r="E1323" i="7"/>
  <c r="D1323" i="7"/>
  <c r="C1323" i="7"/>
  <c r="B1323" i="7" s="1"/>
  <c r="F1322" i="7"/>
  <c r="E1322" i="7"/>
  <c r="D1322" i="7"/>
  <c r="C1322" i="7"/>
  <c r="B1322" i="7" s="1"/>
  <c r="F1321" i="7"/>
  <c r="E1321" i="7"/>
  <c r="D1321" i="7"/>
  <c r="C1321" i="7"/>
  <c r="B1321" i="7" s="1"/>
  <c r="F1320" i="7"/>
  <c r="E1320" i="7"/>
  <c r="D1320" i="7"/>
  <c r="C1320" i="7"/>
  <c r="B1320" i="7" s="1"/>
  <c r="F1319" i="7"/>
  <c r="E1319" i="7"/>
  <c r="D1319" i="7"/>
  <c r="C1319" i="7"/>
  <c r="B1319" i="7" s="1"/>
  <c r="F1318" i="7"/>
  <c r="E1318" i="7"/>
  <c r="D1318" i="7"/>
  <c r="C1318" i="7"/>
  <c r="B1318" i="7" s="1"/>
  <c r="F1317" i="7"/>
  <c r="E1317" i="7"/>
  <c r="D1317" i="7"/>
  <c r="C1317" i="7"/>
  <c r="B1317" i="7" s="1"/>
  <c r="F1316" i="7"/>
  <c r="E1316" i="7"/>
  <c r="D1316" i="7"/>
  <c r="C1316" i="7"/>
  <c r="B1316" i="7" s="1"/>
  <c r="F1315" i="7"/>
  <c r="E1315" i="7"/>
  <c r="D1315" i="7"/>
  <c r="C1315" i="7"/>
  <c r="B1315" i="7" s="1"/>
  <c r="F1314" i="7"/>
  <c r="E1314" i="7"/>
  <c r="D1314" i="7"/>
  <c r="C1314" i="7"/>
  <c r="B1314" i="7"/>
  <c r="F1313" i="7"/>
  <c r="E1313" i="7"/>
  <c r="D1313" i="7"/>
  <c r="C1313" i="7"/>
  <c r="B1313" i="7" s="1"/>
  <c r="F1312" i="7"/>
  <c r="E1312" i="7"/>
  <c r="D1312" i="7"/>
  <c r="C1312" i="7"/>
  <c r="B1312" i="7" s="1"/>
  <c r="F1311" i="7"/>
  <c r="E1311" i="7"/>
  <c r="D1311" i="7"/>
  <c r="C1311" i="7"/>
  <c r="B1311" i="7" s="1"/>
  <c r="F1310" i="7"/>
  <c r="E1310" i="7"/>
  <c r="D1310" i="7"/>
  <c r="C1310" i="7"/>
  <c r="B1310" i="7" s="1"/>
  <c r="F1309" i="7"/>
  <c r="E1309" i="7"/>
  <c r="D1309" i="7"/>
  <c r="C1309" i="7"/>
  <c r="B1309" i="7" s="1"/>
  <c r="F1308" i="7"/>
  <c r="E1308" i="7"/>
  <c r="D1308" i="7"/>
  <c r="C1308" i="7"/>
  <c r="B1308" i="7" s="1"/>
  <c r="F1307" i="7"/>
  <c r="E1307" i="7"/>
  <c r="D1307" i="7"/>
  <c r="C1307" i="7"/>
  <c r="B1307" i="7" s="1"/>
  <c r="F1306" i="7"/>
  <c r="E1306" i="7"/>
  <c r="D1306" i="7"/>
  <c r="C1306" i="7"/>
  <c r="B1306" i="7" s="1"/>
  <c r="F1305" i="7"/>
  <c r="E1305" i="7"/>
  <c r="D1305" i="7"/>
  <c r="C1305" i="7"/>
  <c r="B1305" i="7" s="1"/>
  <c r="F1304" i="7"/>
  <c r="E1304" i="7"/>
  <c r="D1304" i="7"/>
  <c r="C1304" i="7"/>
  <c r="B1304" i="7" s="1"/>
  <c r="F1303" i="7"/>
  <c r="E1303" i="7"/>
  <c r="D1303" i="7"/>
  <c r="C1303" i="7"/>
  <c r="B1303" i="7" s="1"/>
  <c r="F1302" i="7"/>
  <c r="E1302" i="7"/>
  <c r="D1302" i="7"/>
  <c r="C1302" i="7"/>
  <c r="B1302" i="7" s="1"/>
  <c r="F1301" i="7"/>
  <c r="E1301" i="7"/>
  <c r="D1301" i="7"/>
  <c r="C1301" i="7"/>
  <c r="B1301" i="7" s="1"/>
  <c r="F1300" i="7"/>
  <c r="E1300" i="7"/>
  <c r="D1300" i="7"/>
  <c r="C1300" i="7"/>
  <c r="B1300" i="7" s="1"/>
  <c r="F1299" i="7"/>
  <c r="E1299" i="7"/>
  <c r="D1299" i="7"/>
  <c r="C1299" i="7"/>
  <c r="B1299" i="7" s="1"/>
  <c r="F1298" i="7"/>
  <c r="E1298" i="7"/>
  <c r="D1298" i="7"/>
  <c r="C1298" i="7"/>
  <c r="B1298" i="7" s="1"/>
  <c r="F1297" i="7"/>
  <c r="E1297" i="7"/>
  <c r="D1297" i="7"/>
  <c r="C1297" i="7"/>
  <c r="B1297" i="7" s="1"/>
  <c r="F1296" i="7"/>
  <c r="E1296" i="7"/>
  <c r="D1296" i="7"/>
  <c r="C1296" i="7"/>
  <c r="B1296" i="7" s="1"/>
  <c r="F1295" i="7"/>
  <c r="E1295" i="7"/>
  <c r="D1295" i="7"/>
  <c r="C1295" i="7"/>
  <c r="B1295" i="7" s="1"/>
  <c r="F1294" i="7"/>
  <c r="E1294" i="7"/>
  <c r="D1294" i="7"/>
  <c r="C1294" i="7"/>
  <c r="B1294" i="7" s="1"/>
  <c r="F1293" i="7"/>
  <c r="E1293" i="7"/>
  <c r="D1293" i="7"/>
  <c r="C1293" i="7"/>
  <c r="B1293" i="7" s="1"/>
  <c r="F1292" i="7"/>
  <c r="E1292" i="7"/>
  <c r="D1292" i="7"/>
  <c r="C1292" i="7"/>
  <c r="B1292" i="7" s="1"/>
  <c r="F1291" i="7"/>
  <c r="E1291" i="7"/>
  <c r="D1291" i="7"/>
  <c r="C1291" i="7"/>
  <c r="B1291" i="7" s="1"/>
  <c r="F1290" i="7"/>
  <c r="E1290" i="7"/>
  <c r="D1290" i="7"/>
  <c r="C1290" i="7"/>
  <c r="B1290" i="7" s="1"/>
  <c r="F1289" i="7"/>
  <c r="E1289" i="7"/>
  <c r="D1289" i="7"/>
  <c r="C1289" i="7"/>
  <c r="B1289" i="7" s="1"/>
  <c r="F1288" i="7"/>
  <c r="E1288" i="7"/>
  <c r="D1288" i="7"/>
  <c r="C1288" i="7"/>
  <c r="B1288" i="7" s="1"/>
  <c r="F1287" i="7"/>
  <c r="E1287" i="7"/>
  <c r="D1287" i="7"/>
  <c r="C1287" i="7"/>
  <c r="B1287" i="7" s="1"/>
  <c r="F1286" i="7"/>
  <c r="E1286" i="7"/>
  <c r="D1286" i="7"/>
  <c r="C1286" i="7"/>
  <c r="B1286" i="7" s="1"/>
  <c r="F1285" i="7"/>
  <c r="E1285" i="7"/>
  <c r="D1285" i="7"/>
  <c r="C1285" i="7"/>
  <c r="B1285" i="7" s="1"/>
  <c r="F1284" i="7"/>
  <c r="E1284" i="7"/>
  <c r="D1284" i="7"/>
  <c r="C1284" i="7"/>
  <c r="B1284" i="7" s="1"/>
  <c r="F1283" i="7"/>
  <c r="E1283" i="7"/>
  <c r="D1283" i="7"/>
  <c r="C1283" i="7"/>
  <c r="B1283" i="7" s="1"/>
  <c r="F1282" i="7"/>
  <c r="E1282" i="7"/>
  <c r="D1282" i="7"/>
  <c r="C1282" i="7"/>
  <c r="B1282" i="7"/>
  <c r="F1281" i="7"/>
  <c r="E1281" i="7"/>
  <c r="D1281" i="7"/>
  <c r="C1281" i="7"/>
  <c r="B1281" i="7" s="1"/>
  <c r="F1280" i="7"/>
  <c r="E1280" i="7"/>
  <c r="D1280" i="7"/>
  <c r="C1280" i="7"/>
  <c r="B1280" i="7" s="1"/>
  <c r="F1279" i="7"/>
  <c r="E1279" i="7"/>
  <c r="D1279" i="7"/>
  <c r="C1279" i="7"/>
  <c r="B1279" i="7" s="1"/>
  <c r="F1278" i="7"/>
  <c r="E1278" i="7"/>
  <c r="D1278" i="7"/>
  <c r="C1278" i="7"/>
  <c r="B1278" i="7" s="1"/>
  <c r="F1277" i="7"/>
  <c r="E1277" i="7"/>
  <c r="D1277" i="7"/>
  <c r="C1277" i="7"/>
  <c r="B1277" i="7" s="1"/>
  <c r="F1276" i="7"/>
  <c r="E1276" i="7"/>
  <c r="D1276" i="7"/>
  <c r="C1276" i="7"/>
  <c r="B1276" i="7" s="1"/>
  <c r="F1275" i="7"/>
  <c r="E1275" i="7"/>
  <c r="D1275" i="7"/>
  <c r="C1275" i="7"/>
  <c r="B1275" i="7" s="1"/>
  <c r="F1274" i="7"/>
  <c r="E1274" i="7"/>
  <c r="D1274" i="7"/>
  <c r="C1274" i="7"/>
  <c r="B1274" i="7" s="1"/>
  <c r="F1273" i="7"/>
  <c r="E1273" i="7"/>
  <c r="D1273" i="7"/>
  <c r="C1273" i="7"/>
  <c r="B1273" i="7" s="1"/>
  <c r="F1272" i="7"/>
  <c r="E1272" i="7"/>
  <c r="D1272" i="7"/>
  <c r="C1272" i="7"/>
  <c r="B1272" i="7" s="1"/>
  <c r="F1271" i="7"/>
  <c r="E1271" i="7"/>
  <c r="D1271" i="7"/>
  <c r="C1271" i="7"/>
  <c r="B1271" i="7" s="1"/>
  <c r="F1270" i="7"/>
  <c r="E1270" i="7"/>
  <c r="D1270" i="7"/>
  <c r="C1270" i="7"/>
  <c r="B1270" i="7" s="1"/>
  <c r="F1269" i="7"/>
  <c r="E1269" i="7"/>
  <c r="D1269" i="7"/>
  <c r="C1269" i="7"/>
  <c r="B1269" i="7" s="1"/>
  <c r="F1268" i="7"/>
  <c r="E1268" i="7"/>
  <c r="D1268" i="7"/>
  <c r="C1268" i="7"/>
  <c r="B1268" i="7" s="1"/>
  <c r="F1267" i="7"/>
  <c r="E1267" i="7"/>
  <c r="D1267" i="7"/>
  <c r="C1267" i="7"/>
  <c r="B1267" i="7" s="1"/>
  <c r="F1266" i="7"/>
  <c r="E1266" i="7"/>
  <c r="D1266" i="7"/>
  <c r="C1266" i="7"/>
  <c r="B1266" i="7" s="1"/>
  <c r="F1265" i="7"/>
  <c r="E1265" i="7"/>
  <c r="D1265" i="7"/>
  <c r="C1265" i="7"/>
  <c r="B1265" i="7" s="1"/>
  <c r="F1264" i="7"/>
  <c r="E1264" i="7"/>
  <c r="D1264" i="7"/>
  <c r="C1264" i="7"/>
  <c r="B1264" i="7" s="1"/>
  <c r="F1263" i="7"/>
  <c r="E1263" i="7"/>
  <c r="D1263" i="7"/>
  <c r="C1263" i="7"/>
  <c r="B1263" i="7" s="1"/>
  <c r="F1262" i="7"/>
  <c r="E1262" i="7"/>
  <c r="D1262" i="7"/>
  <c r="C1262" i="7"/>
  <c r="B1262" i="7" s="1"/>
  <c r="F1261" i="7"/>
  <c r="E1261" i="7"/>
  <c r="D1261" i="7"/>
  <c r="C1261" i="7"/>
  <c r="B1261" i="7" s="1"/>
  <c r="F1260" i="7"/>
  <c r="E1260" i="7"/>
  <c r="D1260" i="7"/>
  <c r="C1260" i="7"/>
  <c r="B1260" i="7" s="1"/>
  <c r="F1259" i="7"/>
  <c r="E1259" i="7"/>
  <c r="D1259" i="7"/>
  <c r="C1259" i="7"/>
  <c r="B1259" i="7" s="1"/>
  <c r="F1258" i="7"/>
  <c r="E1258" i="7"/>
  <c r="D1258" i="7"/>
  <c r="C1258" i="7"/>
  <c r="B1258" i="7" s="1"/>
  <c r="F1257" i="7"/>
  <c r="E1257" i="7"/>
  <c r="D1257" i="7"/>
  <c r="C1257" i="7"/>
  <c r="B1257" i="7" s="1"/>
  <c r="F1256" i="7"/>
  <c r="E1256" i="7"/>
  <c r="D1256" i="7"/>
  <c r="C1256" i="7"/>
  <c r="B1256" i="7" s="1"/>
  <c r="F1255" i="7"/>
  <c r="E1255" i="7"/>
  <c r="D1255" i="7"/>
  <c r="C1255" i="7"/>
  <c r="B1255" i="7" s="1"/>
  <c r="F1254" i="7"/>
  <c r="E1254" i="7"/>
  <c r="D1254" i="7"/>
  <c r="C1254" i="7"/>
  <c r="B1254" i="7" s="1"/>
  <c r="F1253" i="7"/>
  <c r="E1253" i="7"/>
  <c r="D1253" i="7"/>
  <c r="C1253" i="7"/>
  <c r="B1253" i="7" s="1"/>
  <c r="F1252" i="7"/>
  <c r="E1252" i="7"/>
  <c r="D1252" i="7"/>
  <c r="C1252" i="7"/>
  <c r="B1252" i="7" s="1"/>
  <c r="F1251" i="7"/>
  <c r="E1251" i="7"/>
  <c r="D1251" i="7"/>
  <c r="C1251" i="7"/>
  <c r="B1251" i="7" s="1"/>
  <c r="F1250" i="7"/>
  <c r="E1250" i="7"/>
  <c r="D1250" i="7"/>
  <c r="C1250" i="7"/>
  <c r="B1250" i="7" s="1"/>
  <c r="F1249" i="7"/>
  <c r="E1249" i="7"/>
  <c r="D1249" i="7"/>
  <c r="C1249" i="7"/>
  <c r="B1249" i="7" s="1"/>
  <c r="F1248" i="7"/>
  <c r="E1248" i="7"/>
  <c r="D1248" i="7"/>
  <c r="C1248" i="7"/>
  <c r="B1248" i="7" s="1"/>
  <c r="F1247" i="7"/>
  <c r="E1247" i="7"/>
  <c r="D1247" i="7"/>
  <c r="C1247" i="7"/>
  <c r="B1247" i="7" s="1"/>
  <c r="F1246" i="7"/>
  <c r="E1246" i="7"/>
  <c r="D1246" i="7"/>
  <c r="C1246" i="7"/>
  <c r="B1246" i="7" s="1"/>
  <c r="F1245" i="7"/>
  <c r="E1245" i="7"/>
  <c r="D1245" i="7"/>
  <c r="C1245" i="7"/>
  <c r="B1245" i="7" s="1"/>
  <c r="F1244" i="7"/>
  <c r="E1244" i="7"/>
  <c r="D1244" i="7"/>
  <c r="C1244" i="7"/>
  <c r="B1244" i="7" s="1"/>
  <c r="F1243" i="7"/>
  <c r="E1243" i="7"/>
  <c r="D1243" i="7"/>
  <c r="C1243" i="7"/>
  <c r="B1243" i="7" s="1"/>
  <c r="F1242" i="7"/>
  <c r="E1242" i="7"/>
  <c r="D1242" i="7"/>
  <c r="C1242" i="7"/>
  <c r="B1242" i="7" s="1"/>
  <c r="F1241" i="7"/>
  <c r="E1241" i="7"/>
  <c r="D1241" i="7"/>
  <c r="C1241" i="7"/>
  <c r="B1241" i="7" s="1"/>
  <c r="F1240" i="7"/>
  <c r="E1240" i="7"/>
  <c r="D1240" i="7"/>
  <c r="C1240" i="7"/>
  <c r="B1240" i="7" s="1"/>
  <c r="F1239" i="7"/>
  <c r="E1239" i="7"/>
  <c r="D1239" i="7"/>
  <c r="C1239" i="7"/>
  <c r="B1239" i="7" s="1"/>
  <c r="F1238" i="7"/>
  <c r="E1238" i="7"/>
  <c r="D1238" i="7"/>
  <c r="C1238" i="7"/>
  <c r="B1238" i="7" s="1"/>
  <c r="F1237" i="7"/>
  <c r="E1237" i="7"/>
  <c r="D1237" i="7"/>
  <c r="C1237" i="7"/>
  <c r="B1237" i="7" s="1"/>
  <c r="F1236" i="7"/>
  <c r="E1236" i="7"/>
  <c r="D1236" i="7"/>
  <c r="C1236" i="7"/>
  <c r="B1236" i="7" s="1"/>
  <c r="F1235" i="7"/>
  <c r="E1235" i="7"/>
  <c r="D1235" i="7"/>
  <c r="C1235" i="7"/>
  <c r="B1235" i="7" s="1"/>
  <c r="F1234" i="7"/>
  <c r="E1234" i="7"/>
  <c r="D1234" i="7"/>
  <c r="C1234" i="7"/>
  <c r="B1234" i="7"/>
  <c r="F1233" i="7"/>
  <c r="E1233" i="7"/>
  <c r="D1233" i="7"/>
  <c r="C1233" i="7"/>
  <c r="B1233" i="7" s="1"/>
  <c r="F1232" i="7"/>
  <c r="E1232" i="7"/>
  <c r="D1232" i="7"/>
  <c r="C1232" i="7"/>
  <c r="B1232" i="7" s="1"/>
  <c r="F1231" i="7"/>
  <c r="E1231" i="7"/>
  <c r="D1231" i="7"/>
  <c r="C1231" i="7"/>
  <c r="B1231" i="7" s="1"/>
  <c r="F1230" i="7"/>
  <c r="E1230" i="7"/>
  <c r="D1230" i="7"/>
  <c r="C1230" i="7"/>
  <c r="B1230" i="7" s="1"/>
  <c r="F1229" i="7"/>
  <c r="E1229" i="7"/>
  <c r="D1229" i="7"/>
  <c r="C1229" i="7"/>
  <c r="B1229" i="7" s="1"/>
  <c r="F1228" i="7"/>
  <c r="E1228" i="7"/>
  <c r="D1228" i="7"/>
  <c r="C1228" i="7"/>
  <c r="B1228" i="7" s="1"/>
  <c r="F1227" i="7"/>
  <c r="E1227" i="7"/>
  <c r="D1227" i="7"/>
  <c r="C1227" i="7"/>
  <c r="B1227" i="7" s="1"/>
  <c r="F1226" i="7"/>
  <c r="E1226" i="7"/>
  <c r="D1226" i="7"/>
  <c r="C1226" i="7"/>
  <c r="B1226" i="7" s="1"/>
  <c r="F1225" i="7"/>
  <c r="E1225" i="7"/>
  <c r="D1225" i="7"/>
  <c r="C1225" i="7"/>
  <c r="B1225" i="7" s="1"/>
  <c r="F1224" i="7"/>
  <c r="E1224" i="7"/>
  <c r="D1224" i="7"/>
  <c r="C1224" i="7"/>
  <c r="B1224" i="7" s="1"/>
  <c r="F1223" i="7"/>
  <c r="E1223" i="7"/>
  <c r="D1223" i="7"/>
  <c r="C1223" i="7"/>
  <c r="B1223" i="7" s="1"/>
  <c r="F1222" i="7"/>
  <c r="E1222" i="7"/>
  <c r="D1222" i="7"/>
  <c r="C1222" i="7"/>
  <c r="B1222" i="7" s="1"/>
  <c r="F1221" i="7"/>
  <c r="E1221" i="7"/>
  <c r="D1221" i="7"/>
  <c r="C1221" i="7"/>
  <c r="B1221" i="7" s="1"/>
  <c r="F1220" i="7"/>
  <c r="E1220" i="7"/>
  <c r="D1220" i="7"/>
  <c r="C1220" i="7"/>
  <c r="B1220" i="7" s="1"/>
  <c r="F1219" i="7"/>
  <c r="E1219" i="7"/>
  <c r="D1219" i="7"/>
  <c r="C1219" i="7"/>
  <c r="B1219" i="7" s="1"/>
  <c r="F1218" i="7"/>
  <c r="E1218" i="7"/>
  <c r="D1218" i="7"/>
  <c r="C1218" i="7"/>
  <c r="B1218" i="7" s="1"/>
  <c r="F1217" i="7"/>
  <c r="E1217" i="7"/>
  <c r="D1217" i="7"/>
  <c r="C1217" i="7"/>
  <c r="B1217" i="7" s="1"/>
  <c r="F1216" i="7"/>
  <c r="E1216" i="7"/>
  <c r="D1216" i="7"/>
  <c r="C1216" i="7"/>
  <c r="B1216" i="7" s="1"/>
  <c r="F1215" i="7"/>
  <c r="E1215" i="7"/>
  <c r="D1215" i="7"/>
  <c r="C1215" i="7"/>
  <c r="B1215" i="7" s="1"/>
  <c r="F1214" i="7"/>
  <c r="E1214" i="7"/>
  <c r="D1214" i="7"/>
  <c r="C1214" i="7"/>
  <c r="B1214" i="7"/>
  <c r="F1213" i="7"/>
  <c r="E1213" i="7"/>
  <c r="D1213" i="7"/>
  <c r="C1213" i="7"/>
  <c r="B1213" i="7" s="1"/>
  <c r="F1212" i="7"/>
  <c r="E1212" i="7"/>
  <c r="D1212" i="7"/>
  <c r="C1212" i="7"/>
  <c r="B1212" i="7" s="1"/>
  <c r="F1211" i="7"/>
  <c r="E1211" i="7"/>
  <c r="D1211" i="7"/>
  <c r="C1211" i="7"/>
  <c r="B1211" i="7" s="1"/>
  <c r="F1210" i="7"/>
  <c r="E1210" i="7"/>
  <c r="D1210" i="7"/>
  <c r="C1210" i="7"/>
  <c r="B1210" i="7" s="1"/>
  <c r="F1209" i="7"/>
  <c r="E1209" i="7"/>
  <c r="D1209" i="7"/>
  <c r="C1209" i="7"/>
  <c r="B1209" i="7" s="1"/>
  <c r="F1208" i="7"/>
  <c r="E1208" i="7"/>
  <c r="D1208" i="7"/>
  <c r="C1208" i="7"/>
  <c r="B1208" i="7" s="1"/>
  <c r="F1207" i="7"/>
  <c r="E1207" i="7"/>
  <c r="D1207" i="7"/>
  <c r="C1207" i="7"/>
  <c r="B1207" i="7" s="1"/>
  <c r="F1206" i="7"/>
  <c r="E1206" i="7"/>
  <c r="D1206" i="7"/>
  <c r="C1206" i="7"/>
  <c r="B1206" i="7" s="1"/>
  <c r="F1205" i="7"/>
  <c r="E1205" i="7"/>
  <c r="D1205" i="7"/>
  <c r="C1205" i="7"/>
  <c r="B1205" i="7" s="1"/>
  <c r="F1204" i="7"/>
  <c r="E1204" i="7"/>
  <c r="D1204" i="7"/>
  <c r="C1204" i="7"/>
  <c r="B1204" i="7" s="1"/>
  <c r="F1203" i="7"/>
  <c r="E1203" i="7"/>
  <c r="D1203" i="7"/>
  <c r="C1203" i="7"/>
  <c r="B1203" i="7" s="1"/>
  <c r="F1202" i="7"/>
  <c r="E1202" i="7"/>
  <c r="D1202" i="7"/>
  <c r="C1202" i="7"/>
  <c r="B1202" i="7" s="1"/>
  <c r="F1201" i="7"/>
  <c r="E1201" i="7"/>
  <c r="D1201" i="7"/>
  <c r="C1201" i="7"/>
  <c r="B1201" i="7" s="1"/>
  <c r="F1200" i="7"/>
  <c r="E1200" i="7"/>
  <c r="D1200" i="7"/>
  <c r="C1200" i="7"/>
  <c r="B1200" i="7" s="1"/>
  <c r="F1199" i="7"/>
  <c r="E1199" i="7"/>
  <c r="D1199" i="7"/>
  <c r="C1199" i="7"/>
  <c r="B1199" i="7" s="1"/>
  <c r="F1198" i="7"/>
  <c r="E1198" i="7"/>
  <c r="D1198" i="7"/>
  <c r="C1198" i="7"/>
  <c r="B1198" i="7" s="1"/>
  <c r="F1197" i="7"/>
  <c r="E1197" i="7"/>
  <c r="D1197" i="7"/>
  <c r="C1197" i="7"/>
  <c r="B1197" i="7" s="1"/>
  <c r="F1196" i="7"/>
  <c r="E1196" i="7"/>
  <c r="D1196" i="7"/>
  <c r="C1196" i="7"/>
  <c r="B1196" i="7" s="1"/>
  <c r="F1195" i="7"/>
  <c r="E1195" i="7"/>
  <c r="D1195" i="7"/>
  <c r="C1195" i="7"/>
  <c r="B1195" i="7" s="1"/>
  <c r="F1194" i="7"/>
  <c r="E1194" i="7"/>
  <c r="D1194" i="7"/>
  <c r="C1194" i="7"/>
  <c r="B1194" i="7" s="1"/>
  <c r="F1193" i="7"/>
  <c r="E1193" i="7"/>
  <c r="D1193" i="7"/>
  <c r="C1193" i="7"/>
  <c r="B1193" i="7" s="1"/>
  <c r="F1192" i="7"/>
  <c r="E1192" i="7"/>
  <c r="D1192" i="7"/>
  <c r="C1192" i="7"/>
  <c r="B1192" i="7" s="1"/>
  <c r="F1191" i="7"/>
  <c r="E1191" i="7"/>
  <c r="D1191" i="7"/>
  <c r="C1191" i="7"/>
  <c r="B1191" i="7" s="1"/>
  <c r="F1190" i="7"/>
  <c r="E1190" i="7"/>
  <c r="D1190" i="7"/>
  <c r="C1190" i="7"/>
  <c r="B1190" i="7" s="1"/>
  <c r="F1189" i="7"/>
  <c r="E1189" i="7"/>
  <c r="D1189" i="7"/>
  <c r="C1189" i="7"/>
  <c r="B1189" i="7" s="1"/>
  <c r="F1188" i="7"/>
  <c r="E1188" i="7"/>
  <c r="D1188" i="7"/>
  <c r="C1188" i="7"/>
  <c r="B1188" i="7" s="1"/>
  <c r="F1187" i="7"/>
  <c r="E1187" i="7"/>
  <c r="D1187" i="7"/>
  <c r="C1187" i="7"/>
  <c r="B1187" i="7" s="1"/>
  <c r="F1186" i="7"/>
  <c r="E1186" i="7"/>
  <c r="D1186" i="7"/>
  <c r="C1186" i="7"/>
  <c r="B1186" i="7" s="1"/>
  <c r="F1185" i="7"/>
  <c r="E1185" i="7"/>
  <c r="D1185" i="7"/>
  <c r="C1185" i="7"/>
  <c r="B1185" i="7" s="1"/>
  <c r="F1184" i="7"/>
  <c r="E1184" i="7"/>
  <c r="D1184" i="7"/>
  <c r="C1184" i="7"/>
  <c r="B1184" i="7" s="1"/>
  <c r="F1183" i="7"/>
  <c r="E1183" i="7"/>
  <c r="D1183" i="7"/>
  <c r="C1183" i="7"/>
  <c r="B1183" i="7" s="1"/>
  <c r="F1182" i="7"/>
  <c r="E1182" i="7"/>
  <c r="D1182" i="7"/>
  <c r="C1182" i="7"/>
  <c r="B1182" i="7"/>
  <c r="F1181" i="7"/>
  <c r="E1181" i="7"/>
  <c r="D1181" i="7"/>
  <c r="C1181" i="7"/>
  <c r="B1181" i="7" s="1"/>
  <c r="F1180" i="7"/>
  <c r="E1180" i="7"/>
  <c r="D1180" i="7"/>
  <c r="C1180" i="7"/>
  <c r="B1180" i="7" s="1"/>
  <c r="F1179" i="7"/>
  <c r="E1179" i="7"/>
  <c r="D1179" i="7"/>
  <c r="C1179" i="7"/>
  <c r="B1179" i="7" s="1"/>
  <c r="F1178" i="7"/>
  <c r="E1178" i="7"/>
  <c r="D1178" i="7"/>
  <c r="C1178" i="7"/>
  <c r="B1178" i="7" s="1"/>
  <c r="F1177" i="7"/>
  <c r="E1177" i="7"/>
  <c r="D1177" i="7"/>
  <c r="C1177" i="7"/>
  <c r="B1177" i="7" s="1"/>
  <c r="F1176" i="7"/>
  <c r="E1176" i="7"/>
  <c r="D1176" i="7"/>
  <c r="C1176" i="7"/>
  <c r="B1176" i="7" s="1"/>
  <c r="F1175" i="7"/>
  <c r="E1175" i="7"/>
  <c r="D1175" i="7"/>
  <c r="C1175" i="7"/>
  <c r="B1175" i="7" s="1"/>
  <c r="F1174" i="7"/>
  <c r="E1174" i="7"/>
  <c r="D1174" i="7"/>
  <c r="C1174" i="7"/>
  <c r="B1174" i="7" s="1"/>
  <c r="F1173" i="7"/>
  <c r="E1173" i="7"/>
  <c r="D1173" i="7"/>
  <c r="C1173" i="7"/>
  <c r="B1173" i="7" s="1"/>
  <c r="F1172" i="7"/>
  <c r="E1172" i="7"/>
  <c r="D1172" i="7"/>
  <c r="C1172" i="7"/>
  <c r="B1172" i="7" s="1"/>
  <c r="F1171" i="7"/>
  <c r="E1171" i="7"/>
  <c r="D1171" i="7"/>
  <c r="C1171" i="7"/>
  <c r="B1171" i="7" s="1"/>
  <c r="F1170" i="7"/>
  <c r="E1170" i="7"/>
  <c r="D1170" i="7"/>
  <c r="C1170" i="7"/>
  <c r="B1170" i="7" s="1"/>
  <c r="F1169" i="7"/>
  <c r="E1169" i="7"/>
  <c r="D1169" i="7"/>
  <c r="C1169" i="7"/>
  <c r="B1169" i="7" s="1"/>
  <c r="F1168" i="7"/>
  <c r="E1168" i="7"/>
  <c r="D1168" i="7"/>
  <c r="C1168" i="7"/>
  <c r="B1168" i="7" s="1"/>
  <c r="F1167" i="7"/>
  <c r="E1167" i="7"/>
  <c r="D1167" i="7"/>
  <c r="C1167" i="7"/>
  <c r="B1167" i="7" s="1"/>
  <c r="F1166" i="7"/>
  <c r="E1166" i="7"/>
  <c r="D1166" i="7"/>
  <c r="C1166" i="7"/>
  <c r="B1166" i="7"/>
  <c r="F1165" i="7"/>
  <c r="E1165" i="7"/>
  <c r="D1165" i="7"/>
  <c r="C1165" i="7"/>
  <c r="B1165" i="7" s="1"/>
  <c r="F1164" i="7"/>
  <c r="E1164" i="7"/>
  <c r="D1164" i="7"/>
  <c r="C1164" i="7"/>
  <c r="B1164" i="7" s="1"/>
  <c r="F1163" i="7"/>
  <c r="E1163" i="7"/>
  <c r="D1163" i="7"/>
  <c r="C1163" i="7"/>
  <c r="B1163" i="7" s="1"/>
  <c r="F1162" i="7"/>
  <c r="E1162" i="7"/>
  <c r="D1162" i="7"/>
  <c r="C1162" i="7"/>
  <c r="B1162" i="7" s="1"/>
  <c r="F1161" i="7"/>
  <c r="E1161" i="7"/>
  <c r="D1161" i="7"/>
  <c r="C1161" i="7"/>
  <c r="B1161" i="7" s="1"/>
  <c r="F1160" i="7"/>
  <c r="E1160" i="7"/>
  <c r="D1160" i="7"/>
  <c r="C1160" i="7"/>
  <c r="B1160" i="7" s="1"/>
  <c r="F1159" i="7"/>
  <c r="E1159" i="7"/>
  <c r="D1159" i="7"/>
  <c r="C1159" i="7"/>
  <c r="B1159" i="7" s="1"/>
  <c r="F1158" i="7"/>
  <c r="E1158" i="7"/>
  <c r="D1158" i="7"/>
  <c r="C1158" i="7"/>
  <c r="B1158" i="7" s="1"/>
  <c r="F1157" i="7"/>
  <c r="E1157" i="7"/>
  <c r="D1157" i="7"/>
  <c r="C1157" i="7"/>
  <c r="B1157" i="7" s="1"/>
  <c r="F1156" i="7"/>
  <c r="E1156" i="7"/>
  <c r="D1156" i="7"/>
  <c r="C1156" i="7"/>
  <c r="B1156" i="7" s="1"/>
  <c r="F1155" i="7"/>
  <c r="E1155" i="7"/>
  <c r="D1155" i="7"/>
  <c r="C1155" i="7"/>
  <c r="B1155" i="7" s="1"/>
  <c r="F1154" i="7"/>
  <c r="E1154" i="7"/>
  <c r="D1154" i="7"/>
  <c r="C1154" i="7"/>
  <c r="B1154" i="7" s="1"/>
  <c r="F1153" i="7"/>
  <c r="E1153" i="7"/>
  <c r="D1153" i="7"/>
  <c r="C1153" i="7"/>
  <c r="B1153" i="7" s="1"/>
  <c r="F1152" i="7"/>
  <c r="E1152" i="7"/>
  <c r="D1152" i="7"/>
  <c r="C1152" i="7"/>
  <c r="B1152" i="7" s="1"/>
  <c r="F1151" i="7"/>
  <c r="E1151" i="7"/>
  <c r="D1151" i="7"/>
  <c r="C1151" i="7"/>
  <c r="B1151" i="7" s="1"/>
  <c r="F1150" i="7"/>
  <c r="E1150" i="7"/>
  <c r="D1150" i="7"/>
  <c r="C1150" i="7"/>
  <c r="B1150" i="7"/>
  <c r="F1149" i="7"/>
  <c r="E1149" i="7"/>
  <c r="D1149" i="7"/>
  <c r="C1149" i="7"/>
  <c r="B1149" i="7" s="1"/>
  <c r="F1148" i="7"/>
  <c r="E1148" i="7"/>
  <c r="D1148" i="7"/>
  <c r="C1148" i="7"/>
  <c r="B1148" i="7" s="1"/>
  <c r="F1147" i="7"/>
  <c r="E1147" i="7"/>
  <c r="D1147" i="7"/>
  <c r="C1147" i="7"/>
  <c r="B1147" i="7" s="1"/>
  <c r="F1146" i="7"/>
  <c r="E1146" i="7"/>
  <c r="D1146" i="7"/>
  <c r="C1146" i="7"/>
  <c r="B1146" i="7" s="1"/>
  <c r="F1145" i="7"/>
  <c r="E1145" i="7"/>
  <c r="D1145" i="7"/>
  <c r="C1145" i="7"/>
  <c r="B1145" i="7" s="1"/>
  <c r="F1144" i="7"/>
  <c r="E1144" i="7"/>
  <c r="D1144" i="7"/>
  <c r="C1144" i="7"/>
  <c r="B1144" i="7" s="1"/>
  <c r="F1143" i="7"/>
  <c r="E1143" i="7"/>
  <c r="D1143" i="7"/>
  <c r="C1143" i="7"/>
  <c r="B1143" i="7" s="1"/>
  <c r="F1142" i="7"/>
  <c r="E1142" i="7"/>
  <c r="D1142" i="7"/>
  <c r="C1142" i="7"/>
  <c r="B1142" i="7" s="1"/>
  <c r="F1141" i="7"/>
  <c r="E1141" i="7"/>
  <c r="D1141" i="7"/>
  <c r="C1141" i="7"/>
  <c r="B1141" i="7" s="1"/>
  <c r="F1140" i="7"/>
  <c r="E1140" i="7"/>
  <c r="D1140" i="7"/>
  <c r="C1140" i="7"/>
  <c r="B1140" i="7" s="1"/>
  <c r="F1139" i="7"/>
  <c r="E1139" i="7"/>
  <c r="D1139" i="7"/>
  <c r="C1139" i="7"/>
  <c r="B1139" i="7" s="1"/>
  <c r="F1138" i="7"/>
  <c r="E1138" i="7"/>
  <c r="D1138" i="7"/>
  <c r="C1138" i="7"/>
  <c r="B1138" i="7" s="1"/>
  <c r="F1137" i="7"/>
  <c r="E1137" i="7"/>
  <c r="D1137" i="7"/>
  <c r="C1137" i="7"/>
  <c r="B1137" i="7" s="1"/>
  <c r="F1136" i="7"/>
  <c r="E1136" i="7"/>
  <c r="D1136" i="7"/>
  <c r="C1136" i="7"/>
  <c r="B1136" i="7" s="1"/>
  <c r="F1135" i="7"/>
  <c r="E1135" i="7"/>
  <c r="D1135" i="7"/>
  <c r="C1135" i="7"/>
  <c r="B1135" i="7" s="1"/>
  <c r="F1134" i="7"/>
  <c r="E1134" i="7"/>
  <c r="D1134" i="7"/>
  <c r="C1134" i="7"/>
  <c r="B1134" i="7"/>
  <c r="F1133" i="7"/>
  <c r="E1133" i="7"/>
  <c r="D1133" i="7"/>
  <c r="C1133" i="7"/>
  <c r="B1133" i="7" s="1"/>
  <c r="F1132" i="7"/>
  <c r="E1132" i="7"/>
  <c r="D1132" i="7"/>
  <c r="C1132" i="7"/>
  <c r="B1132" i="7" s="1"/>
  <c r="F1131" i="7"/>
  <c r="E1131" i="7"/>
  <c r="D1131" i="7"/>
  <c r="C1131" i="7"/>
  <c r="B1131" i="7" s="1"/>
  <c r="F1130" i="7"/>
  <c r="E1130" i="7"/>
  <c r="D1130" i="7"/>
  <c r="C1130" i="7"/>
  <c r="B1130" i="7" s="1"/>
  <c r="F1129" i="7"/>
  <c r="E1129" i="7"/>
  <c r="D1129" i="7"/>
  <c r="C1129" i="7"/>
  <c r="B1129" i="7" s="1"/>
  <c r="F1128" i="7"/>
  <c r="E1128" i="7"/>
  <c r="D1128" i="7"/>
  <c r="C1128" i="7"/>
  <c r="B1128" i="7" s="1"/>
  <c r="F1127" i="7"/>
  <c r="E1127" i="7"/>
  <c r="D1127" i="7"/>
  <c r="C1127" i="7"/>
  <c r="B1127" i="7" s="1"/>
  <c r="F1126" i="7"/>
  <c r="E1126" i="7"/>
  <c r="D1126" i="7"/>
  <c r="C1126" i="7"/>
  <c r="B1126" i="7"/>
  <c r="F1125" i="7"/>
  <c r="E1125" i="7"/>
  <c r="D1125" i="7"/>
  <c r="C1125" i="7"/>
  <c r="B1125" i="7" s="1"/>
  <c r="F1124" i="7"/>
  <c r="E1124" i="7"/>
  <c r="D1124" i="7"/>
  <c r="C1124" i="7"/>
  <c r="B1124" i="7" s="1"/>
  <c r="F1123" i="7"/>
  <c r="E1123" i="7"/>
  <c r="D1123" i="7"/>
  <c r="C1123" i="7"/>
  <c r="B1123" i="7" s="1"/>
  <c r="F1122" i="7"/>
  <c r="E1122" i="7"/>
  <c r="D1122" i="7"/>
  <c r="C1122" i="7"/>
  <c r="B1122" i="7" s="1"/>
  <c r="F1121" i="7"/>
  <c r="E1121" i="7"/>
  <c r="D1121" i="7"/>
  <c r="C1121" i="7"/>
  <c r="B1121" i="7" s="1"/>
  <c r="F1120" i="7"/>
  <c r="E1120" i="7"/>
  <c r="D1120" i="7"/>
  <c r="C1120" i="7"/>
  <c r="B1120" i="7" s="1"/>
  <c r="F1119" i="7"/>
  <c r="E1119" i="7"/>
  <c r="D1119" i="7"/>
  <c r="C1119" i="7"/>
  <c r="B1119" i="7" s="1"/>
  <c r="F1118" i="7"/>
  <c r="E1118" i="7"/>
  <c r="D1118" i="7"/>
  <c r="C1118" i="7"/>
  <c r="B1118" i="7"/>
  <c r="F1117" i="7"/>
  <c r="E1117" i="7"/>
  <c r="D1117" i="7"/>
  <c r="C1117" i="7"/>
  <c r="B1117" i="7" s="1"/>
  <c r="F1116" i="7"/>
  <c r="E1116" i="7"/>
  <c r="D1116" i="7"/>
  <c r="C1116" i="7"/>
  <c r="B1116" i="7" s="1"/>
  <c r="F1115" i="7"/>
  <c r="E1115" i="7"/>
  <c r="D1115" i="7"/>
  <c r="C1115" i="7"/>
  <c r="B1115" i="7" s="1"/>
  <c r="F1114" i="7"/>
  <c r="E1114" i="7"/>
  <c r="D1114" i="7"/>
  <c r="C1114" i="7"/>
  <c r="B1114" i="7" s="1"/>
  <c r="F1113" i="7"/>
  <c r="E1113" i="7"/>
  <c r="D1113" i="7"/>
  <c r="C1113" i="7"/>
  <c r="B1113" i="7" s="1"/>
  <c r="F1112" i="7"/>
  <c r="E1112" i="7"/>
  <c r="D1112" i="7"/>
  <c r="C1112" i="7"/>
  <c r="B1112" i="7" s="1"/>
  <c r="F1111" i="7"/>
  <c r="E1111" i="7"/>
  <c r="D1111" i="7"/>
  <c r="C1111" i="7"/>
  <c r="B1111" i="7" s="1"/>
  <c r="F1110" i="7"/>
  <c r="E1110" i="7"/>
  <c r="D1110" i="7"/>
  <c r="C1110" i="7"/>
  <c r="B1110" i="7"/>
  <c r="F1109" i="7"/>
  <c r="E1109" i="7"/>
  <c r="D1109" i="7"/>
  <c r="C1109" i="7"/>
  <c r="B1109" i="7" s="1"/>
  <c r="F1108" i="7"/>
  <c r="E1108" i="7"/>
  <c r="D1108" i="7"/>
  <c r="C1108" i="7"/>
  <c r="B1108" i="7" s="1"/>
  <c r="F1107" i="7"/>
  <c r="E1107" i="7"/>
  <c r="D1107" i="7"/>
  <c r="C1107" i="7"/>
  <c r="B1107" i="7" s="1"/>
  <c r="F1106" i="7"/>
  <c r="E1106" i="7"/>
  <c r="D1106" i="7"/>
  <c r="C1106" i="7"/>
  <c r="B1106" i="7" s="1"/>
  <c r="F1105" i="7"/>
  <c r="E1105" i="7"/>
  <c r="D1105" i="7"/>
  <c r="C1105" i="7"/>
  <c r="B1105" i="7" s="1"/>
  <c r="F1104" i="7"/>
  <c r="E1104" i="7"/>
  <c r="D1104" i="7"/>
  <c r="C1104" i="7"/>
  <c r="B1104" i="7" s="1"/>
  <c r="F1103" i="7"/>
  <c r="E1103" i="7"/>
  <c r="D1103" i="7"/>
  <c r="C1103" i="7"/>
  <c r="B1103" i="7" s="1"/>
  <c r="F1102" i="7"/>
  <c r="E1102" i="7"/>
  <c r="D1102" i="7"/>
  <c r="C1102" i="7"/>
  <c r="B1102" i="7"/>
  <c r="F1101" i="7"/>
  <c r="E1101" i="7"/>
  <c r="D1101" i="7"/>
  <c r="C1101" i="7"/>
  <c r="B1101" i="7" s="1"/>
  <c r="F1100" i="7"/>
  <c r="E1100" i="7"/>
  <c r="D1100" i="7"/>
  <c r="C1100" i="7"/>
  <c r="B1100" i="7" s="1"/>
  <c r="F1099" i="7"/>
  <c r="E1099" i="7"/>
  <c r="D1099" i="7"/>
  <c r="C1099" i="7"/>
  <c r="B1099" i="7" s="1"/>
  <c r="F1098" i="7"/>
  <c r="E1098" i="7"/>
  <c r="D1098" i="7"/>
  <c r="C1098" i="7"/>
  <c r="B1098" i="7" s="1"/>
  <c r="F1097" i="7"/>
  <c r="E1097" i="7"/>
  <c r="D1097" i="7"/>
  <c r="C1097" i="7"/>
  <c r="B1097" i="7" s="1"/>
  <c r="F1096" i="7"/>
  <c r="E1096" i="7"/>
  <c r="D1096" i="7"/>
  <c r="C1096" i="7"/>
  <c r="B1096" i="7" s="1"/>
  <c r="F1095" i="7"/>
  <c r="E1095" i="7"/>
  <c r="D1095" i="7"/>
  <c r="C1095" i="7"/>
  <c r="B1095" i="7" s="1"/>
  <c r="F1094" i="7"/>
  <c r="E1094" i="7"/>
  <c r="D1094" i="7"/>
  <c r="C1094" i="7"/>
  <c r="B1094" i="7"/>
  <c r="F1093" i="7"/>
  <c r="E1093" i="7"/>
  <c r="D1093" i="7"/>
  <c r="C1093" i="7"/>
  <c r="B1093" i="7" s="1"/>
  <c r="F1092" i="7"/>
  <c r="E1092" i="7"/>
  <c r="D1092" i="7"/>
  <c r="C1092" i="7"/>
  <c r="B1092" i="7" s="1"/>
  <c r="F1091" i="7"/>
  <c r="E1091" i="7"/>
  <c r="D1091" i="7"/>
  <c r="C1091" i="7"/>
  <c r="B1091" i="7" s="1"/>
  <c r="F1090" i="7"/>
  <c r="E1090" i="7"/>
  <c r="D1090" i="7"/>
  <c r="C1090" i="7"/>
  <c r="B1090" i="7" s="1"/>
  <c r="F1089" i="7"/>
  <c r="E1089" i="7"/>
  <c r="D1089" i="7"/>
  <c r="C1089" i="7"/>
  <c r="B1089" i="7" s="1"/>
  <c r="F1088" i="7"/>
  <c r="E1088" i="7"/>
  <c r="D1088" i="7"/>
  <c r="C1088" i="7"/>
  <c r="B1088" i="7" s="1"/>
  <c r="F1087" i="7"/>
  <c r="E1087" i="7"/>
  <c r="D1087" i="7"/>
  <c r="C1087" i="7"/>
  <c r="B1087" i="7" s="1"/>
  <c r="F1086" i="7"/>
  <c r="E1086" i="7"/>
  <c r="D1086" i="7"/>
  <c r="C1086" i="7"/>
  <c r="B1086" i="7"/>
  <c r="F1085" i="7"/>
  <c r="E1085" i="7"/>
  <c r="D1085" i="7"/>
  <c r="C1085" i="7"/>
  <c r="B1085" i="7" s="1"/>
  <c r="F1084" i="7"/>
  <c r="E1084" i="7"/>
  <c r="D1084" i="7"/>
  <c r="C1084" i="7"/>
  <c r="B1084" i="7" s="1"/>
  <c r="F1083" i="7"/>
  <c r="E1083" i="7"/>
  <c r="D1083" i="7"/>
  <c r="C1083" i="7"/>
  <c r="B1083" i="7" s="1"/>
  <c r="F1082" i="7"/>
  <c r="E1082" i="7"/>
  <c r="D1082" i="7"/>
  <c r="C1082" i="7"/>
  <c r="B1082" i="7" s="1"/>
  <c r="F1081" i="7"/>
  <c r="E1081" i="7"/>
  <c r="D1081" i="7"/>
  <c r="C1081" i="7"/>
  <c r="B1081" i="7" s="1"/>
  <c r="F1080" i="7"/>
  <c r="E1080" i="7"/>
  <c r="D1080" i="7"/>
  <c r="C1080" i="7"/>
  <c r="B1080" i="7" s="1"/>
  <c r="F1079" i="7"/>
  <c r="E1079" i="7"/>
  <c r="D1079" i="7"/>
  <c r="C1079" i="7"/>
  <c r="B1079" i="7" s="1"/>
  <c r="F1078" i="7"/>
  <c r="E1078" i="7"/>
  <c r="D1078" i="7"/>
  <c r="C1078" i="7"/>
  <c r="B1078" i="7"/>
  <c r="F1077" i="7"/>
  <c r="E1077" i="7"/>
  <c r="D1077" i="7"/>
  <c r="C1077" i="7"/>
  <c r="B1077" i="7" s="1"/>
  <c r="F1076" i="7"/>
  <c r="E1076" i="7"/>
  <c r="D1076" i="7"/>
  <c r="C1076" i="7"/>
  <c r="B1076" i="7" s="1"/>
  <c r="F1075" i="7"/>
  <c r="E1075" i="7"/>
  <c r="D1075" i="7"/>
  <c r="C1075" i="7"/>
  <c r="B1075" i="7" s="1"/>
  <c r="F1074" i="7"/>
  <c r="E1074" i="7"/>
  <c r="D1074" i="7"/>
  <c r="C1074" i="7"/>
  <c r="B1074" i="7" s="1"/>
  <c r="F1073" i="7"/>
  <c r="E1073" i="7"/>
  <c r="D1073" i="7"/>
  <c r="C1073" i="7"/>
  <c r="B1073" i="7" s="1"/>
  <c r="F1072" i="7"/>
  <c r="E1072" i="7"/>
  <c r="D1072" i="7"/>
  <c r="C1072" i="7"/>
  <c r="B1072" i="7" s="1"/>
  <c r="F1071" i="7"/>
  <c r="E1071" i="7"/>
  <c r="D1071" i="7"/>
  <c r="C1071" i="7"/>
  <c r="B1071" i="7" s="1"/>
  <c r="F1070" i="7"/>
  <c r="E1070" i="7"/>
  <c r="D1070" i="7"/>
  <c r="C1070" i="7"/>
  <c r="B1070" i="7"/>
  <c r="F1069" i="7"/>
  <c r="E1069" i="7"/>
  <c r="D1069" i="7"/>
  <c r="C1069" i="7"/>
  <c r="B1069" i="7" s="1"/>
  <c r="F1068" i="7"/>
  <c r="E1068" i="7"/>
  <c r="D1068" i="7"/>
  <c r="C1068" i="7"/>
  <c r="B1068" i="7" s="1"/>
  <c r="F1067" i="7"/>
  <c r="E1067" i="7"/>
  <c r="D1067" i="7"/>
  <c r="C1067" i="7"/>
  <c r="B1067" i="7" s="1"/>
  <c r="F1066" i="7"/>
  <c r="E1066" i="7"/>
  <c r="D1066" i="7"/>
  <c r="C1066" i="7"/>
  <c r="B1066" i="7" s="1"/>
  <c r="F1065" i="7"/>
  <c r="E1065" i="7"/>
  <c r="D1065" i="7"/>
  <c r="C1065" i="7"/>
  <c r="B1065" i="7" s="1"/>
  <c r="F1064" i="7"/>
  <c r="E1064" i="7"/>
  <c r="D1064" i="7"/>
  <c r="C1064" i="7"/>
  <c r="B1064" i="7" s="1"/>
  <c r="F1063" i="7"/>
  <c r="E1063" i="7"/>
  <c r="D1063" i="7"/>
  <c r="C1063" i="7"/>
  <c r="B1063" i="7" s="1"/>
  <c r="F1062" i="7"/>
  <c r="E1062" i="7"/>
  <c r="D1062" i="7"/>
  <c r="C1062" i="7"/>
  <c r="B1062" i="7"/>
  <c r="F1061" i="7"/>
  <c r="E1061" i="7"/>
  <c r="D1061" i="7"/>
  <c r="C1061" i="7"/>
  <c r="B1061" i="7" s="1"/>
  <c r="F1060" i="7"/>
  <c r="E1060" i="7"/>
  <c r="D1060" i="7"/>
  <c r="C1060" i="7"/>
  <c r="B1060" i="7" s="1"/>
  <c r="F1059" i="7"/>
  <c r="E1059" i="7"/>
  <c r="D1059" i="7"/>
  <c r="C1059" i="7"/>
  <c r="B1059" i="7" s="1"/>
  <c r="F1058" i="7"/>
  <c r="E1058" i="7"/>
  <c r="D1058" i="7"/>
  <c r="C1058" i="7"/>
  <c r="B1058" i="7" s="1"/>
  <c r="F1057" i="7"/>
  <c r="E1057" i="7"/>
  <c r="D1057" i="7"/>
  <c r="C1057" i="7"/>
  <c r="B1057" i="7" s="1"/>
  <c r="F1056" i="7"/>
  <c r="E1056" i="7"/>
  <c r="D1056" i="7"/>
  <c r="C1056" i="7"/>
  <c r="B1056" i="7" s="1"/>
  <c r="F1055" i="7"/>
  <c r="E1055" i="7"/>
  <c r="D1055" i="7"/>
  <c r="C1055" i="7"/>
  <c r="B1055" i="7" s="1"/>
  <c r="F1054" i="7"/>
  <c r="E1054" i="7"/>
  <c r="D1054" i="7"/>
  <c r="C1054" i="7"/>
  <c r="B1054" i="7"/>
  <c r="F1053" i="7"/>
  <c r="E1053" i="7"/>
  <c r="D1053" i="7"/>
  <c r="C1053" i="7"/>
  <c r="B1053" i="7" s="1"/>
  <c r="F1052" i="7"/>
  <c r="E1052" i="7"/>
  <c r="D1052" i="7"/>
  <c r="C1052" i="7"/>
  <c r="B1052" i="7" s="1"/>
  <c r="F1051" i="7"/>
  <c r="E1051" i="7"/>
  <c r="D1051" i="7"/>
  <c r="C1051" i="7"/>
  <c r="B1051" i="7" s="1"/>
  <c r="F1050" i="7"/>
  <c r="E1050" i="7"/>
  <c r="D1050" i="7"/>
  <c r="C1050" i="7"/>
  <c r="B1050" i="7" s="1"/>
  <c r="F1049" i="7"/>
  <c r="E1049" i="7"/>
  <c r="D1049" i="7"/>
  <c r="C1049" i="7"/>
  <c r="B1049" i="7" s="1"/>
  <c r="F1048" i="7"/>
  <c r="E1048" i="7"/>
  <c r="D1048" i="7"/>
  <c r="C1048" i="7"/>
  <c r="B1048" i="7" s="1"/>
  <c r="F1047" i="7"/>
  <c r="E1047" i="7"/>
  <c r="D1047" i="7"/>
  <c r="C1047" i="7"/>
  <c r="B1047" i="7" s="1"/>
  <c r="F1046" i="7"/>
  <c r="E1046" i="7"/>
  <c r="D1046" i="7"/>
  <c r="C1046" i="7"/>
  <c r="B1046" i="7"/>
  <c r="F1045" i="7"/>
  <c r="E1045" i="7"/>
  <c r="D1045" i="7"/>
  <c r="C1045" i="7"/>
  <c r="B1045" i="7" s="1"/>
  <c r="F1044" i="7"/>
  <c r="E1044" i="7"/>
  <c r="D1044" i="7"/>
  <c r="C1044" i="7"/>
  <c r="B1044" i="7" s="1"/>
  <c r="F1043" i="7"/>
  <c r="E1043" i="7"/>
  <c r="D1043" i="7"/>
  <c r="C1043" i="7"/>
  <c r="B1043" i="7" s="1"/>
  <c r="F1042" i="7"/>
  <c r="E1042" i="7"/>
  <c r="D1042" i="7"/>
  <c r="C1042" i="7"/>
  <c r="B1042" i="7" s="1"/>
  <c r="F1041" i="7"/>
  <c r="E1041" i="7"/>
  <c r="D1041" i="7"/>
  <c r="C1041" i="7"/>
  <c r="B1041" i="7" s="1"/>
  <c r="F1040" i="7"/>
  <c r="E1040" i="7"/>
  <c r="D1040" i="7"/>
  <c r="C1040" i="7"/>
  <c r="B1040" i="7" s="1"/>
  <c r="F1039" i="7"/>
  <c r="E1039" i="7"/>
  <c r="D1039" i="7"/>
  <c r="C1039" i="7"/>
  <c r="B1039" i="7" s="1"/>
  <c r="F1038" i="7"/>
  <c r="E1038" i="7"/>
  <c r="D1038" i="7"/>
  <c r="C1038" i="7"/>
  <c r="B1038" i="7"/>
  <c r="F1037" i="7"/>
  <c r="E1037" i="7"/>
  <c r="D1037" i="7"/>
  <c r="C1037" i="7"/>
  <c r="B1037" i="7" s="1"/>
  <c r="F1036" i="7"/>
  <c r="E1036" i="7"/>
  <c r="D1036" i="7"/>
  <c r="C1036" i="7"/>
  <c r="B1036" i="7" s="1"/>
  <c r="F1035" i="7"/>
  <c r="E1035" i="7"/>
  <c r="D1035" i="7"/>
  <c r="C1035" i="7"/>
  <c r="B1035" i="7" s="1"/>
  <c r="F1034" i="7"/>
  <c r="E1034" i="7"/>
  <c r="D1034" i="7"/>
  <c r="C1034" i="7"/>
  <c r="B1034" i="7" s="1"/>
  <c r="F1033" i="7"/>
  <c r="E1033" i="7"/>
  <c r="D1033" i="7"/>
  <c r="C1033" i="7"/>
  <c r="B1033" i="7" s="1"/>
  <c r="F1032" i="7"/>
  <c r="E1032" i="7"/>
  <c r="D1032" i="7"/>
  <c r="C1032" i="7"/>
  <c r="B1032" i="7" s="1"/>
  <c r="F1031" i="7"/>
  <c r="E1031" i="7"/>
  <c r="D1031" i="7"/>
  <c r="C1031" i="7"/>
  <c r="B1031" i="7" s="1"/>
  <c r="F1030" i="7"/>
  <c r="E1030" i="7"/>
  <c r="D1030" i="7"/>
  <c r="C1030" i="7"/>
  <c r="B1030" i="7"/>
  <c r="F1029" i="7"/>
  <c r="E1029" i="7"/>
  <c r="D1029" i="7"/>
  <c r="C1029" i="7"/>
  <c r="B1029" i="7" s="1"/>
  <c r="F1028" i="7"/>
  <c r="E1028" i="7"/>
  <c r="D1028" i="7"/>
  <c r="C1028" i="7"/>
  <c r="B1028" i="7" s="1"/>
  <c r="F1027" i="7"/>
  <c r="E1027" i="7"/>
  <c r="D1027" i="7"/>
  <c r="C1027" i="7"/>
  <c r="B1027" i="7" s="1"/>
  <c r="F1026" i="7"/>
  <c r="E1026" i="7"/>
  <c r="D1026" i="7"/>
  <c r="C1026" i="7"/>
  <c r="B1026" i="7" s="1"/>
  <c r="F1025" i="7"/>
  <c r="E1025" i="7"/>
  <c r="D1025" i="7"/>
  <c r="C1025" i="7"/>
  <c r="B1025" i="7" s="1"/>
  <c r="F1024" i="7"/>
  <c r="E1024" i="7"/>
  <c r="D1024" i="7"/>
  <c r="C1024" i="7"/>
  <c r="B1024" i="7" s="1"/>
  <c r="F1023" i="7"/>
  <c r="E1023" i="7"/>
  <c r="D1023" i="7"/>
  <c r="C1023" i="7"/>
  <c r="B1023" i="7" s="1"/>
  <c r="F1022" i="7"/>
  <c r="E1022" i="7"/>
  <c r="D1022" i="7"/>
  <c r="C1022" i="7"/>
  <c r="B1022" i="7"/>
  <c r="F1021" i="7"/>
  <c r="E1021" i="7"/>
  <c r="D1021" i="7"/>
  <c r="C1021" i="7"/>
  <c r="B1021" i="7" s="1"/>
  <c r="F1020" i="7"/>
  <c r="E1020" i="7"/>
  <c r="D1020" i="7"/>
  <c r="C1020" i="7"/>
  <c r="B1020" i="7" s="1"/>
  <c r="F1019" i="7"/>
  <c r="E1019" i="7"/>
  <c r="D1019" i="7"/>
  <c r="C1019" i="7"/>
  <c r="B1019" i="7" s="1"/>
  <c r="F1018" i="7"/>
  <c r="E1018" i="7"/>
  <c r="D1018" i="7"/>
  <c r="C1018" i="7"/>
  <c r="B1018" i="7" s="1"/>
  <c r="F1017" i="7"/>
  <c r="E1017" i="7"/>
  <c r="D1017" i="7"/>
  <c r="C1017" i="7"/>
  <c r="B1017" i="7" s="1"/>
  <c r="F1016" i="7"/>
  <c r="E1016" i="7"/>
  <c r="D1016" i="7"/>
  <c r="C1016" i="7"/>
  <c r="B1016" i="7" s="1"/>
  <c r="F1015" i="7"/>
  <c r="E1015" i="7"/>
  <c r="D1015" i="7"/>
  <c r="C1015" i="7"/>
  <c r="B1015" i="7" s="1"/>
  <c r="F1014" i="7"/>
  <c r="E1014" i="7"/>
  <c r="D1014" i="7"/>
  <c r="C1014" i="7"/>
  <c r="B1014" i="7"/>
  <c r="F1013" i="7"/>
  <c r="E1013" i="7"/>
  <c r="D1013" i="7"/>
  <c r="C1013" i="7"/>
  <c r="B1013" i="7" s="1"/>
  <c r="F1012" i="7"/>
  <c r="E1012" i="7"/>
  <c r="D1012" i="7"/>
  <c r="C1012" i="7"/>
  <c r="B1012" i="7" s="1"/>
  <c r="F1011" i="7"/>
  <c r="E1011" i="7"/>
  <c r="D1011" i="7"/>
  <c r="C1011" i="7"/>
  <c r="B1011" i="7" s="1"/>
  <c r="F1010" i="7"/>
  <c r="E1010" i="7"/>
  <c r="D1010" i="7"/>
  <c r="C1010" i="7"/>
  <c r="B1010" i="7" s="1"/>
  <c r="F1009" i="7"/>
  <c r="E1009" i="7"/>
  <c r="D1009" i="7"/>
  <c r="C1009" i="7"/>
  <c r="B1009" i="7" s="1"/>
  <c r="F1008" i="7"/>
  <c r="E1008" i="7"/>
  <c r="D1008" i="7"/>
  <c r="C1008" i="7"/>
  <c r="B1008" i="7" s="1"/>
  <c r="F1007" i="7"/>
  <c r="E1007" i="7"/>
  <c r="D1007" i="7"/>
  <c r="C1007" i="7"/>
  <c r="B1007" i="7" s="1"/>
  <c r="F1006" i="7"/>
  <c r="E1006" i="7"/>
  <c r="D1006" i="7"/>
  <c r="C1006" i="7"/>
  <c r="B1006" i="7"/>
  <c r="F1005" i="7"/>
  <c r="E1005" i="7"/>
  <c r="D1005" i="7"/>
  <c r="C1005" i="7"/>
  <c r="B1005" i="7" s="1"/>
  <c r="F1004" i="7"/>
  <c r="E1004" i="7"/>
  <c r="D1004" i="7"/>
  <c r="C1004" i="7"/>
  <c r="B1004" i="7" s="1"/>
  <c r="F1003" i="7"/>
  <c r="E1003" i="7"/>
  <c r="D1003" i="7"/>
  <c r="C1003" i="7"/>
  <c r="B1003" i="7" s="1"/>
  <c r="F1002" i="7"/>
  <c r="E1002" i="7"/>
  <c r="D1002" i="7"/>
  <c r="C1002" i="7"/>
  <c r="B1002" i="7" s="1"/>
  <c r="F1001" i="7"/>
  <c r="E1001" i="7"/>
  <c r="D1001" i="7"/>
  <c r="C1001" i="7"/>
  <c r="B1001" i="7" s="1"/>
  <c r="F1000" i="7"/>
  <c r="E1000" i="7"/>
  <c r="D1000" i="7"/>
  <c r="C1000" i="7"/>
  <c r="B1000" i="7" s="1"/>
  <c r="F999" i="7"/>
  <c r="E999" i="7"/>
  <c r="D999" i="7"/>
  <c r="C999" i="7"/>
  <c r="B999" i="7" s="1"/>
  <c r="F998" i="7"/>
  <c r="E998" i="7"/>
  <c r="D998" i="7"/>
  <c r="C998" i="7"/>
  <c r="B998" i="7"/>
  <c r="F997" i="7"/>
  <c r="E997" i="7"/>
  <c r="D997" i="7"/>
  <c r="C997" i="7"/>
  <c r="B997" i="7" s="1"/>
  <c r="F996" i="7"/>
  <c r="E996" i="7"/>
  <c r="D996" i="7"/>
  <c r="C996" i="7"/>
  <c r="B996" i="7" s="1"/>
  <c r="F995" i="7"/>
  <c r="E995" i="7"/>
  <c r="D995" i="7"/>
  <c r="C995" i="7"/>
  <c r="B995" i="7" s="1"/>
  <c r="F994" i="7"/>
  <c r="E994" i="7"/>
  <c r="D994" i="7"/>
  <c r="C994" i="7"/>
  <c r="B994" i="7" s="1"/>
  <c r="F993" i="7"/>
  <c r="E993" i="7"/>
  <c r="D993" i="7"/>
  <c r="C993" i="7"/>
  <c r="B993" i="7" s="1"/>
  <c r="F992" i="7"/>
  <c r="E992" i="7"/>
  <c r="D992" i="7"/>
  <c r="C992" i="7"/>
  <c r="B992" i="7" s="1"/>
  <c r="F991" i="7"/>
  <c r="E991" i="7"/>
  <c r="D991" i="7"/>
  <c r="C991" i="7"/>
  <c r="B991" i="7" s="1"/>
  <c r="F990" i="7"/>
  <c r="E990" i="7"/>
  <c r="D990" i="7"/>
  <c r="C990" i="7"/>
  <c r="B990" i="7"/>
  <c r="F989" i="7"/>
  <c r="E989" i="7"/>
  <c r="D989" i="7"/>
  <c r="C989" i="7"/>
  <c r="B989" i="7" s="1"/>
  <c r="F988" i="7"/>
  <c r="E988" i="7"/>
  <c r="D988" i="7"/>
  <c r="C988" i="7"/>
  <c r="B988" i="7" s="1"/>
  <c r="F987" i="7"/>
  <c r="E987" i="7"/>
  <c r="D987" i="7"/>
  <c r="C987" i="7"/>
  <c r="B987" i="7" s="1"/>
  <c r="F986" i="7"/>
  <c r="E986" i="7"/>
  <c r="D986" i="7"/>
  <c r="C986" i="7"/>
  <c r="B986" i="7" s="1"/>
  <c r="F985" i="7"/>
  <c r="E985" i="7"/>
  <c r="D985" i="7"/>
  <c r="C985" i="7"/>
  <c r="B985" i="7" s="1"/>
  <c r="F984" i="7"/>
  <c r="E984" i="7"/>
  <c r="D984" i="7"/>
  <c r="C984" i="7"/>
  <c r="B984" i="7" s="1"/>
  <c r="F983" i="7"/>
  <c r="E983" i="7"/>
  <c r="D983" i="7"/>
  <c r="C983" i="7"/>
  <c r="B983" i="7" s="1"/>
  <c r="F982" i="7"/>
  <c r="E982" i="7"/>
  <c r="D982" i="7"/>
  <c r="C982" i="7"/>
  <c r="B982" i="7"/>
  <c r="F981" i="7"/>
  <c r="E981" i="7"/>
  <c r="D981" i="7"/>
  <c r="C981" i="7"/>
  <c r="B981" i="7" s="1"/>
  <c r="F980" i="7"/>
  <c r="E980" i="7"/>
  <c r="D980" i="7"/>
  <c r="C980" i="7"/>
  <c r="B980" i="7" s="1"/>
  <c r="F979" i="7"/>
  <c r="E979" i="7"/>
  <c r="D979" i="7"/>
  <c r="C979" i="7"/>
  <c r="B979" i="7" s="1"/>
  <c r="F978" i="7"/>
  <c r="E978" i="7"/>
  <c r="D978" i="7"/>
  <c r="C978" i="7"/>
  <c r="B978" i="7" s="1"/>
  <c r="F977" i="7"/>
  <c r="E977" i="7"/>
  <c r="D977" i="7"/>
  <c r="C977" i="7"/>
  <c r="B977" i="7" s="1"/>
  <c r="F976" i="7"/>
  <c r="E976" i="7"/>
  <c r="D976" i="7"/>
  <c r="C976" i="7"/>
  <c r="B976" i="7" s="1"/>
  <c r="F975" i="7"/>
  <c r="E975" i="7"/>
  <c r="D975" i="7"/>
  <c r="C975" i="7"/>
  <c r="B975" i="7" s="1"/>
  <c r="F974" i="7"/>
  <c r="E974" i="7"/>
  <c r="D974" i="7"/>
  <c r="C974" i="7"/>
  <c r="B974" i="7"/>
  <c r="F973" i="7"/>
  <c r="E973" i="7"/>
  <c r="D973" i="7"/>
  <c r="C973" i="7"/>
  <c r="B973" i="7" s="1"/>
  <c r="F972" i="7"/>
  <c r="E972" i="7"/>
  <c r="D972" i="7"/>
  <c r="C972" i="7"/>
  <c r="B972" i="7" s="1"/>
  <c r="F971" i="7"/>
  <c r="E971" i="7"/>
  <c r="D971" i="7"/>
  <c r="C971" i="7"/>
  <c r="B971" i="7" s="1"/>
  <c r="F970" i="7"/>
  <c r="E970" i="7"/>
  <c r="D970" i="7"/>
  <c r="C970" i="7"/>
  <c r="B970" i="7" s="1"/>
  <c r="F969" i="7"/>
  <c r="E969" i="7"/>
  <c r="D969" i="7"/>
  <c r="C969" i="7"/>
  <c r="B969" i="7" s="1"/>
  <c r="F968" i="7"/>
  <c r="E968" i="7"/>
  <c r="D968" i="7"/>
  <c r="C968" i="7"/>
  <c r="B968" i="7" s="1"/>
  <c r="F967" i="7"/>
  <c r="E967" i="7"/>
  <c r="D967" i="7"/>
  <c r="C967" i="7"/>
  <c r="B967" i="7" s="1"/>
  <c r="F966" i="7"/>
  <c r="E966" i="7"/>
  <c r="D966" i="7"/>
  <c r="C966" i="7"/>
  <c r="B966" i="7"/>
  <c r="F965" i="7"/>
  <c r="E965" i="7"/>
  <c r="D965" i="7"/>
  <c r="C965" i="7"/>
  <c r="B965" i="7" s="1"/>
  <c r="F964" i="7"/>
  <c r="E964" i="7"/>
  <c r="D964" i="7"/>
  <c r="C964" i="7"/>
  <c r="B964" i="7" s="1"/>
  <c r="F963" i="7"/>
  <c r="E963" i="7"/>
  <c r="D963" i="7"/>
  <c r="C963" i="7"/>
  <c r="B963" i="7" s="1"/>
  <c r="F962" i="7"/>
  <c r="E962" i="7"/>
  <c r="D962" i="7"/>
  <c r="C962" i="7"/>
  <c r="B962" i="7" s="1"/>
  <c r="F961" i="7"/>
  <c r="E961" i="7"/>
  <c r="D961" i="7"/>
  <c r="C961" i="7"/>
  <c r="B961" i="7" s="1"/>
  <c r="F960" i="7"/>
  <c r="E960" i="7"/>
  <c r="D960" i="7"/>
  <c r="C960" i="7"/>
  <c r="B960" i="7"/>
  <c r="F959" i="7"/>
  <c r="E959" i="7"/>
  <c r="D959" i="7"/>
  <c r="C959" i="7"/>
  <c r="B959" i="7" s="1"/>
  <c r="F958" i="7"/>
  <c r="E958" i="7"/>
  <c r="D958" i="7"/>
  <c r="C958" i="7"/>
  <c r="B958" i="7" s="1"/>
  <c r="F957" i="7"/>
  <c r="E957" i="7"/>
  <c r="D957" i="7"/>
  <c r="C957" i="7"/>
  <c r="B957" i="7" s="1"/>
  <c r="F956" i="7"/>
  <c r="E956" i="7"/>
  <c r="D956" i="7"/>
  <c r="C956" i="7"/>
  <c r="B956" i="7" s="1"/>
  <c r="F955" i="7"/>
  <c r="E955" i="7"/>
  <c r="D955" i="7"/>
  <c r="C955" i="7"/>
  <c r="B955" i="7" s="1"/>
  <c r="F954" i="7"/>
  <c r="E954" i="7"/>
  <c r="D954" i="7"/>
  <c r="C954" i="7"/>
  <c r="B954" i="7"/>
  <c r="F953" i="7"/>
  <c r="E953" i="7"/>
  <c r="D953" i="7"/>
  <c r="C953" i="7"/>
  <c r="B953" i="7" s="1"/>
  <c r="F952" i="7"/>
  <c r="E952" i="7"/>
  <c r="D952" i="7"/>
  <c r="C952" i="7"/>
  <c r="B952" i="7" s="1"/>
  <c r="F951" i="7"/>
  <c r="E951" i="7"/>
  <c r="D951" i="7"/>
  <c r="C951" i="7"/>
  <c r="B951" i="7" s="1"/>
  <c r="F950" i="7"/>
  <c r="E950" i="7"/>
  <c r="D950" i="7"/>
  <c r="C950" i="7"/>
  <c r="B950" i="7"/>
  <c r="F949" i="7"/>
  <c r="E949" i="7"/>
  <c r="D949" i="7"/>
  <c r="C949" i="7"/>
  <c r="B949" i="7" s="1"/>
  <c r="F948" i="7"/>
  <c r="E948" i="7"/>
  <c r="D948" i="7"/>
  <c r="C948" i="7"/>
  <c r="B948" i="7" s="1"/>
  <c r="F947" i="7"/>
  <c r="E947" i="7"/>
  <c r="D947" i="7"/>
  <c r="C947" i="7"/>
  <c r="B947" i="7" s="1"/>
  <c r="F946" i="7"/>
  <c r="E946" i="7"/>
  <c r="D946" i="7"/>
  <c r="C946" i="7"/>
  <c r="B946" i="7" s="1"/>
  <c r="F945" i="7"/>
  <c r="E945" i="7"/>
  <c r="D945" i="7"/>
  <c r="C945" i="7"/>
  <c r="B945" i="7" s="1"/>
  <c r="F944" i="7"/>
  <c r="E944" i="7"/>
  <c r="D944" i="7"/>
  <c r="C944" i="7"/>
  <c r="B944" i="7"/>
  <c r="F943" i="7"/>
  <c r="E943" i="7"/>
  <c r="D943" i="7"/>
  <c r="C943" i="7"/>
  <c r="B943" i="7" s="1"/>
  <c r="F942" i="7"/>
  <c r="E942" i="7"/>
  <c r="D942" i="7"/>
  <c r="C942" i="7"/>
  <c r="B942" i="7" s="1"/>
  <c r="F941" i="7"/>
  <c r="E941" i="7"/>
  <c r="D941" i="7"/>
  <c r="C941" i="7"/>
  <c r="B941" i="7" s="1"/>
  <c r="F940" i="7"/>
  <c r="E940" i="7"/>
  <c r="D940" i="7"/>
  <c r="C940" i="7"/>
  <c r="B940" i="7" s="1"/>
  <c r="F939" i="7"/>
  <c r="E939" i="7"/>
  <c r="D939" i="7"/>
  <c r="C939" i="7"/>
  <c r="B939" i="7" s="1"/>
  <c r="F938" i="7"/>
  <c r="E938" i="7"/>
  <c r="D938" i="7"/>
  <c r="C938" i="7"/>
  <c r="B938" i="7"/>
  <c r="F937" i="7"/>
  <c r="E937" i="7"/>
  <c r="D937" i="7"/>
  <c r="C937" i="7"/>
  <c r="B937" i="7" s="1"/>
  <c r="F936" i="7"/>
  <c r="E936" i="7"/>
  <c r="D936" i="7"/>
  <c r="C936" i="7"/>
  <c r="B936" i="7" s="1"/>
  <c r="F935" i="7"/>
  <c r="E935" i="7"/>
  <c r="D935" i="7"/>
  <c r="C935" i="7"/>
  <c r="B935" i="7" s="1"/>
  <c r="F934" i="7"/>
  <c r="E934" i="7"/>
  <c r="D934" i="7"/>
  <c r="C934" i="7"/>
  <c r="B934" i="7"/>
  <c r="F933" i="7"/>
  <c r="E933" i="7"/>
  <c r="D933" i="7"/>
  <c r="C933" i="7"/>
  <c r="B933" i="7" s="1"/>
  <c r="F932" i="7"/>
  <c r="E932" i="7"/>
  <c r="D932" i="7"/>
  <c r="C932" i="7"/>
  <c r="B932" i="7" s="1"/>
  <c r="F931" i="7"/>
  <c r="E931" i="7"/>
  <c r="D931" i="7"/>
  <c r="C931" i="7"/>
  <c r="B931" i="7" s="1"/>
  <c r="F930" i="7"/>
  <c r="E930" i="7"/>
  <c r="D930" i="7"/>
  <c r="C930" i="7"/>
  <c r="B930" i="7" s="1"/>
  <c r="F929" i="7"/>
  <c r="E929" i="7"/>
  <c r="D929" i="7"/>
  <c r="C929" i="7"/>
  <c r="B929" i="7" s="1"/>
  <c r="F928" i="7"/>
  <c r="E928" i="7"/>
  <c r="D928" i="7"/>
  <c r="C928" i="7"/>
  <c r="B928" i="7"/>
  <c r="F927" i="7"/>
  <c r="E927" i="7"/>
  <c r="D927" i="7"/>
  <c r="C927" i="7"/>
  <c r="B927" i="7" s="1"/>
  <c r="F926" i="7"/>
  <c r="E926" i="7"/>
  <c r="D926" i="7"/>
  <c r="C926" i="7"/>
  <c r="B926" i="7" s="1"/>
  <c r="F925" i="7"/>
  <c r="E925" i="7"/>
  <c r="D925" i="7"/>
  <c r="C925" i="7"/>
  <c r="B925" i="7" s="1"/>
  <c r="F924" i="7"/>
  <c r="E924" i="7"/>
  <c r="D924" i="7"/>
  <c r="C924" i="7"/>
  <c r="B924" i="7" s="1"/>
  <c r="F923" i="7"/>
  <c r="E923" i="7"/>
  <c r="D923" i="7"/>
  <c r="C923" i="7"/>
  <c r="B923" i="7" s="1"/>
  <c r="F922" i="7"/>
  <c r="E922" i="7"/>
  <c r="D922" i="7"/>
  <c r="C922" i="7"/>
  <c r="B922" i="7"/>
  <c r="F921" i="7"/>
  <c r="E921" i="7"/>
  <c r="D921" i="7"/>
  <c r="C921" i="7"/>
  <c r="B921" i="7" s="1"/>
  <c r="F920" i="7"/>
  <c r="E920" i="7"/>
  <c r="D920" i="7"/>
  <c r="C920" i="7"/>
  <c r="B920" i="7" s="1"/>
  <c r="F919" i="7"/>
  <c r="E919" i="7"/>
  <c r="D919" i="7"/>
  <c r="C919" i="7"/>
  <c r="B919" i="7" s="1"/>
  <c r="F918" i="7"/>
  <c r="E918" i="7"/>
  <c r="D918" i="7"/>
  <c r="C918" i="7"/>
  <c r="B918" i="7"/>
  <c r="F917" i="7"/>
  <c r="E917" i="7"/>
  <c r="D917" i="7"/>
  <c r="C917" i="7"/>
  <c r="B917" i="7" s="1"/>
  <c r="F916" i="7"/>
  <c r="E916" i="7"/>
  <c r="D916" i="7"/>
  <c r="C916" i="7"/>
  <c r="B916" i="7" s="1"/>
  <c r="F915" i="7"/>
  <c r="E915" i="7"/>
  <c r="D915" i="7"/>
  <c r="C915" i="7"/>
  <c r="B915" i="7" s="1"/>
  <c r="F914" i="7"/>
  <c r="E914" i="7"/>
  <c r="D914" i="7"/>
  <c r="C914" i="7"/>
  <c r="B914" i="7" s="1"/>
  <c r="F913" i="7"/>
  <c r="E913" i="7"/>
  <c r="D913" i="7"/>
  <c r="C913" i="7"/>
  <c r="B913" i="7" s="1"/>
  <c r="F912" i="7"/>
  <c r="E912" i="7"/>
  <c r="D912" i="7"/>
  <c r="C912" i="7"/>
  <c r="B912" i="7"/>
  <c r="F911" i="7"/>
  <c r="E911" i="7"/>
  <c r="D911" i="7"/>
  <c r="C911" i="7"/>
  <c r="B911" i="7" s="1"/>
  <c r="F910" i="7"/>
  <c r="E910" i="7"/>
  <c r="D910" i="7"/>
  <c r="C910" i="7"/>
  <c r="B910" i="7" s="1"/>
  <c r="F909" i="7"/>
  <c r="E909" i="7"/>
  <c r="D909" i="7"/>
  <c r="C909" i="7"/>
  <c r="B909" i="7" s="1"/>
  <c r="F908" i="7"/>
  <c r="E908" i="7"/>
  <c r="D908" i="7"/>
  <c r="C908" i="7"/>
  <c r="B908" i="7" s="1"/>
  <c r="F907" i="7"/>
  <c r="E907" i="7"/>
  <c r="D907" i="7"/>
  <c r="C907" i="7"/>
  <c r="B907" i="7" s="1"/>
  <c r="F906" i="7"/>
  <c r="E906" i="7"/>
  <c r="D906" i="7"/>
  <c r="C906" i="7"/>
  <c r="B906" i="7"/>
  <c r="F905" i="7"/>
  <c r="E905" i="7"/>
  <c r="D905" i="7"/>
  <c r="C905" i="7"/>
  <c r="B905" i="7" s="1"/>
  <c r="F904" i="7"/>
  <c r="E904" i="7"/>
  <c r="D904" i="7"/>
  <c r="C904" i="7"/>
  <c r="B904" i="7" s="1"/>
  <c r="F903" i="7"/>
  <c r="E903" i="7"/>
  <c r="D903" i="7"/>
  <c r="C903" i="7"/>
  <c r="B903" i="7" s="1"/>
  <c r="F902" i="7"/>
  <c r="E902" i="7"/>
  <c r="D902" i="7"/>
  <c r="C902" i="7"/>
  <c r="B902" i="7"/>
  <c r="F901" i="7"/>
  <c r="E901" i="7"/>
  <c r="D901" i="7"/>
  <c r="C901" i="7"/>
  <c r="B901" i="7" s="1"/>
  <c r="F900" i="7"/>
  <c r="E900" i="7"/>
  <c r="D900" i="7"/>
  <c r="C900" i="7"/>
  <c r="B900" i="7" s="1"/>
  <c r="F899" i="7"/>
  <c r="E899" i="7"/>
  <c r="D899" i="7"/>
  <c r="C899" i="7"/>
  <c r="B899" i="7" s="1"/>
  <c r="F898" i="7"/>
  <c r="E898" i="7"/>
  <c r="D898" i="7"/>
  <c r="C898" i="7"/>
  <c r="B898" i="7" s="1"/>
  <c r="F897" i="7"/>
  <c r="E897" i="7"/>
  <c r="D897" i="7"/>
  <c r="C897" i="7"/>
  <c r="B897" i="7" s="1"/>
  <c r="F896" i="7"/>
  <c r="E896" i="7"/>
  <c r="D896" i="7"/>
  <c r="C896" i="7"/>
  <c r="B896" i="7"/>
  <c r="F895" i="7"/>
  <c r="E895" i="7"/>
  <c r="D895" i="7"/>
  <c r="C895" i="7"/>
  <c r="B895" i="7" s="1"/>
  <c r="F894" i="7"/>
  <c r="E894" i="7"/>
  <c r="D894" i="7"/>
  <c r="C894" i="7"/>
  <c r="B894" i="7" s="1"/>
  <c r="F893" i="7"/>
  <c r="E893" i="7"/>
  <c r="D893" i="7"/>
  <c r="C893" i="7"/>
  <c r="B893" i="7" s="1"/>
  <c r="F892" i="7"/>
  <c r="E892" i="7"/>
  <c r="D892" i="7"/>
  <c r="C892" i="7"/>
  <c r="B892" i="7" s="1"/>
  <c r="F891" i="7"/>
  <c r="E891" i="7"/>
  <c r="D891" i="7"/>
  <c r="C891" i="7"/>
  <c r="B891" i="7" s="1"/>
  <c r="F890" i="7"/>
  <c r="E890" i="7"/>
  <c r="D890" i="7"/>
  <c r="C890" i="7"/>
  <c r="B890" i="7"/>
  <c r="F889" i="7"/>
  <c r="E889" i="7"/>
  <c r="D889" i="7"/>
  <c r="C889" i="7"/>
  <c r="B889" i="7" s="1"/>
  <c r="F888" i="7"/>
  <c r="E888" i="7"/>
  <c r="D888" i="7"/>
  <c r="C888" i="7"/>
  <c r="B888" i="7" s="1"/>
  <c r="F887" i="7"/>
  <c r="E887" i="7"/>
  <c r="D887" i="7"/>
  <c r="C887" i="7"/>
  <c r="B887" i="7" s="1"/>
  <c r="F886" i="7"/>
  <c r="E886" i="7"/>
  <c r="D886" i="7"/>
  <c r="C886" i="7"/>
  <c r="B886" i="7"/>
  <c r="F885" i="7"/>
  <c r="E885" i="7"/>
  <c r="D885" i="7"/>
  <c r="C885" i="7"/>
  <c r="B885" i="7" s="1"/>
  <c r="F884" i="7"/>
  <c r="E884" i="7"/>
  <c r="D884" i="7"/>
  <c r="C884" i="7"/>
  <c r="B884" i="7" s="1"/>
  <c r="F883" i="7"/>
  <c r="E883" i="7"/>
  <c r="D883" i="7"/>
  <c r="C883" i="7"/>
  <c r="B883" i="7" s="1"/>
  <c r="F882" i="7"/>
  <c r="E882" i="7"/>
  <c r="D882" i="7"/>
  <c r="C882" i="7"/>
  <c r="B882" i="7" s="1"/>
  <c r="F881" i="7"/>
  <c r="E881" i="7"/>
  <c r="D881" i="7"/>
  <c r="C881" i="7"/>
  <c r="B881" i="7" s="1"/>
  <c r="F880" i="7"/>
  <c r="E880" i="7"/>
  <c r="D880" i="7"/>
  <c r="C880" i="7"/>
  <c r="B880" i="7"/>
  <c r="F879" i="7"/>
  <c r="E879" i="7"/>
  <c r="D879" i="7"/>
  <c r="C879" i="7"/>
  <c r="B879" i="7" s="1"/>
  <c r="F878" i="7"/>
  <c r="E878" i="7"/>
  <c r="D878" i="7"/>
  <c r="C878" i="7"/>
  <c r="B878" i="7" s="1"/>
  <c r="F877" i="7"/>
  <c r="E877" i="7"/>
  <c r="D877" i="7"/>
  <c r="C877" i="7"/>
  <c r="B877" i="7" s="1"/>
  <c r="F876" i="7"/>
  <c r="E876" i="7"/>
  <c r="D876" i="7"/>
  <c r="C876" i="7"/>
  <c r="B876" i="7" s="1"/>
  <c r="F875" i="7"/>
  <c r="E875" i="7"/>
  <c r="D875" i="7"/>
  <c r="C875" i="7"/>
  <c r="B875" i="7" s="1"/>
  <c r="F874" i="7"/>
  <c r="E874" i="7"/>
  <c r="D874" i="7"/>
  <c r="C874" i="7"/>
  <c r="B874" i="7"/>
  <c r="F873" i="7"/>
  <c r="E873" i="7"/>
  <c r="D873" i="7"/>
  <c r="C873" i="7"/>
  <c r="B873" i="7" s="1"/>
  <c r="F872" i="7"/>
  <c r="E872" i="7"/>
  <c r="D872" i="7"/>
  <c r="C872" i="7"/>
  <c r="B872" i="7" s="1"/>
  <c r="F871" i="7"/>
  <c r="E871" i="7"/>
  <c r="D871" i="7"/>
  <c r="C871" i="7"/>
  <c r="B871" i="7" s="1"/>
  <c r="F870" i="7"/>
  <c r="E870" i="7"/>
  <c r="D870" i="7"/>
  <c r="C870" i="7"/>
  <c r="B870" i="7"/>
  <c r="F869" i="7"/>
  <c r="E869" i="7"/>
  <c r="D869" i="7"/>
  <c r="C869" i="7"/>
  <c r="B869" i="7" s="1"/>
  <c r="F868" i="7"/>
  <c r="E868" i="7"/>
  <c r="D868" i="7"/>
  <c r="C868" i="7"/>
  <c r="B868" i="7" s="1"/>
  <c r="F867" i="7"/>
  <c r="E867" i="7"/>
  <c r="D867" i="7"/>
  <c r="C867" i="7"/>
  <c r="B867" i="7" s="1"/>
  <c r="F866" i="7"/>
  <c r="E866" i="7"/>
  <c r="D866" i="7"/>
  <c r="C866" i="7"/>
  <c r="B866" i="7" s="1"/>
  <c r="F865" i="7"/>
  <c r="E865" i="7"/>
  <c r="D865" i="7"/>
  <c r="C865" i="7"/>
  <c r="B865" i="7" s="1"/>
  <c r="F864" i="7"/>
  <c r="E864" i="7"/>
  <c r="D864" i="7"/>
  <c r="C864" i="7"/>
  <c r="B864" i="7"/>
  <c r="F863" i="7"/>
  <c r="E863" i="7"/>
  <c r="D863" i="7"/>
  <c r="C863" i="7"/>
  <c r="B863" i="7" s="1"/>
  <c r="F862" i="7"/>
  <c r="E862" i="7"/>
  <c r="D862" i="7"/>
  <c r="C862" i="7"/>
  <c r="B862" i="7" s="1"/>
  <c r="F861" i="7"/>
  <c r="E861" i="7"/>
  <c r="D861" i="7"/>
  <c r="C861" i="7"/>
  <c r="B861" i="7" s="1"/>
  <c r="F860" i="7"/>
  <c r="E860" i="7"/>
  <c r="D860" i="7"/>
  <c r="C860" i="7"/>
  <c r="B860" i="7" s="1"/>
  <c r="F859" i="7"/>
  <c r="E859" i="7"/>
  <c r="D859" i="7"/>
  <c r="C859" i="7"/>
  <c r="B859" i="7" s="1"/>
  <c r="F858" i="7"/>
  <c r="E858" i="7"/>
  <c r="D858" i="7"/>
  <c r="C858" i="7"/>
  <c r="B858" i="7"/>
  <c r="F857" i="7"/>
  <c r="E857" i="7"/>
  <c r="D857" i="7"/>
  <c r="C857" i="7"/>
  <c r="B857" i="7" s="1"/>
  <c r="F856" i="7"/>
  <c r="E856" i="7"/>
  <c r="D856" i="7"/>
  <c r="C856" i="7"/>
  <c r="B856" i="7" s="1"/>
  <c r="F855" i="7"/>
  <c r="E855" i="7"/>
  <c r="D855" i="7"/>
  <c r="C855" i="7"/>
  <c r="B855" i="7" s="1"/>
  <c r="F854" i="7"/>
  <c r="E854" i="7"/>
  <c r="D854" i="7"/>
  <c r="C854" i="7"/>
  <c r="B854" i="7"/>
  <c r="F853" i="7"/>
  <c r="E853" i="7"/>
  <c r="D853" i="7"/>
  <c r="C853" i="7"/>
  <c r="B853" i="7" s="1"/>
  <c r="F852" i="7"/>
  <c r="E852" i="7"/>
  <c r="D852" i="7"/>
  <c r="C852" i="7"/>
  <c r="B852" i="7" s="1"/>
  <c r="F851" i="7"/>
  <c r="E851" i="7"/>
  <c r="D851" i="7"/>
  <c r="C851" i="7"/>
  <c r="B851" i="7" s="1"/>
  <c r="F850" i="7"/>
  <c r="E850" i="7"/>
  <c r="D850" i="7"/>
  <c r="C850" i="7"/>
  <c r="B850" i="7" s="1"/>
  <c r="F849" i="7"/>
  <c r="E849" i="7"/>
  <c r="D849" i="7"/>
  <c r="C849" i="7"/>
  <c r="B849" i="7" s="1"/>
  <c r="F848" i="7"/>
  <c r="E848" i="7"/>
  <c r="D848" i="7"/>
  <c r="C848" i="7"/>
  <c r="B848" i="7"/>
  <c r="F847" i="7"/>
  <c r="E847" i="7"/>
  <c r="D847" i="7"/>
  <c r="C847" i="7"/>
  <c r="B847" i="7" s="1"/>
  <c r="F846" i="7"/>
  <c r="E846" i="7"/>
  <c r="D846" i="7"/>
  <c r="C846" i="7"/>
  <c r="B846" i="7" s="1"/>
  <c r="F845" i="7"/>
  <c r="E845" i="7"/>
  <c r="D845" i="7"/>
  <c r="C845" i="7"/>
  <c r="B845" i="7" s="1"/>
  <c r="F844" i="7"/>
  <c r="E844" i="7"/>
  <c r="D844" i="7"/>
  <c r="C844" i="7"/>
  <c r="B844" i="7" s="1"/>
  <c r="F843" i="7"/>
  <c r="E843" i="7"/>
  <c r="D843" i="7"/>
  <c r="C843" i="7"/>
  <c r="B843" i="7" s="1"/>
  <c r="F842" i="7"/>
  <c r="E842" i="7"/>
  <c r="D842" i="7"/>
  <c r="C842" i="7"/>
  <c r="B842" i="7"/>
  <c r="F841" i="7"/>
  <c r="E841" i="7"/>
  <c r="D841" i="7"/>
  <c r="C841" i="7"/>
  <c r="B841" i="7" s="1"/>
  <c r="F840" i="7"/>
  <c r="E840" i="7"/>
  <c r="D840" i="7"/>
  <c r="C840" i="7"/>
  <c r="B840" i="7" s="1"/>
  <c r="F839" i="7"/>
  <c r="E839" i="7"/>
  <c r="D839" i="7"/>
  <c r="C839" i="7"/>
  <c r="B839" i="7" s="1"/>
  <c r="F838" i="7"/>
  <c r="E838" i="7"/>
  <c r="D838" i="7"/>
  <c r="C838" i="7"/>
  <c r="B838" i="7"/>
  <c r="F837" i="7"/>
  <c r="E837" i="7"/>
  <c r="D837" i="7"/>
  <c r="C837" i="7"/>
  <c r="B837" i="7" s="1"/>
  <c r="F836" i="7"/>
  <c r="E836" i="7"/>
  <c r="D836" i="7"/>
  <c r="C836" i="7"/>
  <c r="B836" i="7" s="1"/>
  <c r="F835" i="7"/>
  <c r="E835" i="7"/>
  <c r="D835" i="7"/>
  <c r="C835" i="7"/>
  <c r="B835" i="7" s="1"/>
  <c r="F834" i="7"/>
  <c r="E834" i="7"/>
  <c r="D834" i="7"/>
  <c r="C834" i="7"/>
  <c r="B834" i="7" s="1"/>
  <c r="F833" i="7"/>
  <c r="E833" i="7"/>
  <c r="D833" i="7"/>
  <c r="C833" i="7"/>
  <c r="B833" i="7" s="1"/>
  <c r="F832" i="7"/>
  <c r="E832" i="7"/>
  <c r="D832" i="7"/>
  <c r="C832" i="7"/>
  <c r="B832" i="7"/>
  <c r="F831" i="7"/>
  <c r="E831" i="7"/>
  <c r="D831" i="7"/>
  <c r="C831" i="7"/>
  <c r="B831" i="7" s="1"/>
  <c r="F830" i="7"/>
  <c r="E830" i="7"/>
  <c r="D830" i="7"/>
  <c r="C830" i="7"/>
  <c r="B830" i="7" s="1"/>
  <c r="F829" i="7"/>
  <c r="E829" i="7"/>
  <c r="D829" i="7"/>
  <c r="C829" i="7"/>
  <c r="B829" i="7" s="1"/>
  <c r="F828" i="7"/>
  <c r="E828" i="7"/>
  <c r="D828" i="7"/>
  <c r="C828" i="7"/>
  <c r="B828" i="7" s="1"/>
  <c r="F827" i="7"/>
  <c r="E827" i="7"/>
  <c r="D827" i="7"/>
  <c r="C827" i="7"/>
  <c r="B827" i="7" s="1"/>
  <c r="F826" i="7"/>
  <c r="E826" i="7"/>
  <c r="D826" i="7"/>
  <c r="C826" i="7"/>
  <c r="B826" i="7"/>
  <c r="F825" i="7"/>
  <c r="E825" i="7"/>
  <c r="D825" i="7"/>
  <c r="C825" i="7"/>
  <c r="B825" i="7" s="1"/>
  <c r="F824" i="7"/>
  <c r="E824" i="7"/>
  <c r="D824" i="7"/>
  <c r="C824" i="7"/>
  <c r="B824" i="7" s="1"/>
  <c r="F823" i="7"/>
  <c r="E823" i="7"/>
  <c r="D823" i="7"/>
  <c r="C823" i="7"/>
  <c r="B823" i="7" s="1"/>
  <c r="F822" i="7"/>
  <c r="E822" i="7"/>
  <c r="D822" i="7"/>
  <c r="C822" i="7"/>
  <c r="B822" i="7"/>
  <c r="F821" i="7"/>
  <c r="E821" i="7"/>
  <c r="D821" i="7"/>
  <c r="C821" i="7"/>
  <c r="B821" i="7" s="1"/>
  <c r="F820" i="7"/>
  <c r="E820" i="7"/>
  <c r="D820" i="7"/>
  <c r="C820" i="7"/>
  <c r="B820" i="7" s="1"/>
  <c r="F819" i="7"/>
  <c r="E819" i="7"/>
  <c r="D819" i="7"/>
  <c r="C819" i="7"/>
  <c r="B819" i="7" s="1"/>
  <c r="F818" i="7"/>
  <c r="E818" i="7"/>
  <c r="D818" i="7"/>
  <c r="C818" i="7"/>
  <c r="B818" i="7" s="1"/>
  <c r="F817" i="7"/>
  <c r="E817" i="7"/>
  <c r="D817" i="7"/>
  <c r="C817" i="7"/>
  <c r="B817" i="7" s="1"/>
  <c r="F816" i="7"/>
  <c r="E816" i="7"/>
  <c r="D816" i="7"/>
  <c r="C816" i="7"/>
  <c r="B816" i="7"/>
  <c r="F815" i="7"/>
  <c r="E815" i="7"/>
  <c r="D815" i="7"/>
  <c r="C815" i="7"/>
  <c r="B815" i="7" s="1"/>
  <c r="F814" i="7"/>
  <c r="E814" i="7"/>
  <c r="D814" i="7"/>
  <c r="C814" i="7"/>
  <c r="B814" i="7" s="1"/>
  <c r="F813" i="7"/>
  <c r="E813" i="7"/>
  <c r="D813" i="7"/>
  <c r="C813" i="7"/>
  <c r="B813" i="7" s="1"/>
  <c r="F812" i="7"/>
  <c r="E812" i="7"/>
  <c r="D812" i="7"/>
  <c r="C812" i="7"/>
  <c r="B812" i="7" s="1"/>
  <c r="F811" i="7"/>
  <c r="E811" i="7"/>
  <c r="D811" i="7"/>
  <c r="C811" i="7"/>
  <c r="B811" i="7" s="1"/>
  <c r="F810" i="7"/>
  <c r="E810" i="7"/>
  <c r="D810" i="7"/>
  <c r="C810" i="7"/>
  <c r="B810" i="7"/>
  <c r="F809" i="7"/>
  <c r="E809" i="7"/>
  <c r="D809" i="7"/>
  <c r="C809" i="7"/>
  <c r="B809" i="7" s="1"/>
  <c r="F808" i="7"/>
  <c r="E808" i="7"/>
  <c r="D808" i="7"/>
  <c r="C808" i="7"/>
  <c r="B808" i="7" s="1"/>
  <c r="F807" i="7"/>
  <c r="E807" i="7"/>
  <c r="D807" i="7"/>
  <c r="C807" i="7"/>
  <c r="B807" i="7" s="1"/>
  <c r="F806" i="7"/>
  <c r="E806" i="7"/>
  <c r="D806" i="7"/>
  <c r="C806" i="7"/>
  <c r="B806" i="7"/>
  <c r="F805" i="7"/>
  <c r="E805" i="7"/>
  <c r="D805" i="7"/>
  <c r="C805" i="7"/>
  <c r="B805" i="7" s="1"/>
  <c r="F804" i="7"/>
  <c r="E804" i="7"/>
  <c r="D804" i="7"/>
  <c r="C804" i="7"/>
  <c r="B804" i="7" s="1"/>
  <c r="F803" i="7"/>
  <c r="E803" i="7"/>
  <c r="D803" i="7"/>
  <c r="C803" i="7"/>
  <c r="B803" i="7" s="1"/>
  <c r="F802" i="7"/>
  <c r="E802" i="7"/>
  <c r="D802" i="7"/>
  <c r="C802" i="7"/>
  <c r="B802" i="7" s="1"/>
  <c r="F801" i="7"/>
  <c r="E801" i="7"/>
  <c r="D801" i="7"/>
  <c r="C801" i="7"/>
  <c r="B801" i="7" s="1"/>
  <c r="F800" i="7"/>
  <c r="E800" i="7"/>
  <c r="D800" i="7"/>
  <c r="C800" i="7"/>
  <c r="B800" i="7"/>
  <c r="F799" i="7"/>
  <c r="E799" i="7"/>
  <c r="D799" i="7"/>
  <c r="C799" i="7"/>
  <c r="B799" i="7" s="1"/>
  <c r="F798" i="7"/>
  <c r="E798" i="7"/>
  <c r="D798" i="7"/>
  <c r="C798" i="7"/>
  <c r="B798" i="7" s="1"/>
  <c r="F797" i="7"/>
  <c r="E797" i="7"/>
  <c r="D797" i="7"/>
  <c r="C797" i="7"/>
  <c r="B797" i="7" s="1"/>
  <c r="F796" i="7"/>
  <c r="E796" i="7"/>
  <c r="D796" i="7"/>
  <c r="C796" i="7"/>
  <c r="B796" i="7" s="1"/>
  <c r="F795" i="7"/>
  <c r="E795" i="7"/>
  <c r="D795" i="7"/>
  <c r="C795" i="7"/>
  <c r="B795" i="7" s="1"/>
  <c r="F794" i="7"/>
  <c r="E794" i="7"/>
  <c r="D794" i="7"/>
  <c r="C794" i="7"/>
  <c r="B794" i="7"/>
  <c r="F793" i="7"/>
  <c r="E793" i="7"/>
  <c r="D793" i="7"/>
  <c r="C793" i="7"/>
  <c r="B793" i="7" s="1"/>
  <c r="F792" i="7"/>
  <c r="E792" i="7"/>
  <c r="D792" i="7"/>
  <c r="C792" i="7"/>
  <c r="B792" i="7" s="1"/>
  <c r="F791" i="7"/>
  <c r="E791" i="7"/>
  <c r="D791" i="7"/>
  <c r="C791" i="7"/>
  <c r="B791" i="7" s="1"/>
  <c r="F790" i="7"/>
  <c r="E790" i="7"/>
  <c r="D790" i="7"/>
  <c r="C790" i="7"/>
  <c r="B790" i="7" s="1"/>
  <c r="F789" i="7"/>
  <c r="E789" i="7"/>
  <c r="D789" i="7"/>
  <c r="C789" i="7"/>
  <c r="B789" i="7" s="1"/>
  <c r="F788" i="7"/>
  <c r="E788" i="7"/>
  <c r="D788" i="7"/>
  <c r="C788" i="7"/>
  <c r="B788" i="7" s="1"/>
  <c r="F787" i="7"/>
  <c r="E787" i="7"/>
  <c r="D787" i="7"/>
  <c r="C787" i="7"/>
  <c r="B787" i="7" s="1"/>
  <c r="F786" i="7"/>
  <c r="E786" i="7"/>
  <c r="D786" i="7"/>
  <c r="C786" i="7"/>
  <c r="B786" i="7"/>
  <c r="F785" i="7"/>
  <c r="E785" i="7"/>
  <c r="D785" i="7"/>
  <c r="C785" i="7"/>
  <c r="B785" i="7" s="1"/>
  <c r="F784" i="7"/>
  <c r="E784" i="7"/>
  <c r="D784" i="7"/>
  <c r="C784" i="7"/>
  <c r="B784" i="7" s="1"/>
  <c r="F783" i="7"/>
  <c r="E783" i="7"/>
  <c r="D783" i="7"/>
  <c r="C783" i="7"/>
  <c r="B783" i="7" s="1"/>
  <c r="F782" i="7"/>
  <c r="E782" i="7"/>
  <c r="D782" i="7"/>
  <c r="C782" i="7"/>
  <c r="B782" i="7" s="1"/>
  <c r="F781" i="7"/>
  <c r="E781" i="7"/>
  <c r="D781" i="7"/>
  <c r="C781" i="7"/>
  <c r="B781" i="7" s="1"/>
  <c r="F780" i="7"/>
  <c r="E780" i="7"/>
  <c r="D780" i="7"/>
  <c r="C780" i="7"/>
  <c r="B780" i="7" s="1"/>
  <c r="F779" i="7"/>
  <c r="E779" i="7"/>
  <c r="D779" i="7"/>
  <c r="C779" i="7"/>
  <c r="B779" i="7" s="1"/>
  <c r="F778" i="7"/>
  <c r="E778" i="7"/>
  <c r="D778" i="7"/>
  <c r="C778" i="7"/>
  <c r="B778" i="7" s="1"/>
  <c r="F777" i="7"/>
  <c r="E777" i="7"/>
  <c r="D777" i="7"/>
  <c r="C777" i="7"/>
  <c r="B777" i="7" s="1"/>
  <c r="F776" i="7"/>
  <c r="E776" i="7"/>
  <c r="D776" i="7"/>
  <c r="C776" i="7"/>
  <c r="B776" i="7" s="1"/>
  <c r="F775" i="7"/>
  <c r="E775" i="7"/>
  <c r="D775" i="7"/>
  <c r="C775" i="7"/>
  <c r="B775" i="7" s="1"/>
  <c r="F774" i="7"/>
  <c r="E774" i="7"/>
  <c r="D774" i="7"/>
  <c r="C774" i="7"/>
  <c r="B774" i="7"/>
  <c r="F773" i="7"/>
  <c r="E773" i="7"/>
  <c r="D773" i="7"/>
  <c r="C773" i="7"/>
  <c r="B773" i="7" s="1"/>
  <c r="F772" i="7"/>
  <c r="E772" i="7"/>
  <c r="D772" i="7"/>
  <c r="C772" i="7"/>
  <c r="B772" i="7" s="1"/>
  <c r="F771" i="7"/>
  <c r="E771" i="7"/>
  <c r="D771" i="7"/>
  <c r="C771" i="7"/>
  <c r="B771" i="7" s="1"/>
  <c r="F770" i="7"/>
  <c r="E770" i="7"/>
  <c r="D770" i="7"/>
  <c r="C770" i="7"/>
  <c r="B770" i="7" s="1"/>
  <c r="F769" i="7"/>
  <c r="E769" i="7"/>
  <c r="D769" i="7"/>
  <c r="C769" i="7"/>
  <c r="B769" i="7" s="1"/>
  <c r="F768" i="7"/>
  <c r="E768" i="7"/>
  <c r="D768" i="7"/>
  <c r="C768" i="7"/>
  <c r="B768" i="7" s="1"/>
  <c r="F767" i="7"/>
  <c r="E767" i="7"/>
  <c r="D767" i="7"/>
  <c r="C767" i="7"/>
  <c r="B767" i="7" s="1"/>
  <c r="F766" i="7"/>
  <c r="E766" i="7"/>
  <c r="D766" i="7"/>
  <c r="C766" i="7"/>
  <c r="B766" i="7" s="1"/>
  <c r="F765" i="7"/>
  <c r="E765" i="7"/>
  <c r="D765" i="7"/>
  <c r="C765" i="7"/>
  <c r="B765" i="7" s="1"/>
  <c r="F764" i="7"/>
  <c r="E764" i="7"/>
  <c r="D764" i="7"/>
  <c r="C764" i="7"/>
  <c r="B764" i="7" s="1"/>
  <c r="F763" i="7"/>
  <c r="E763" i="7"/>
  <c r="D763" i="7"/>
  <c r="C763" i="7"/>
  <c r="B763" i="7" s="1"/>
  <c r="F762" i="7"/>
  <c r="E762" i="7"/>
  <c r="D762" i="7"/>
  <c r="C762" i="7"/>
  <c r="B762" i="7"/>
  <c r="F761" i="7"/>
  <c r="E761" i="7"/>
  <c r="D761" i="7"/>
  <c r="C761" i="7"/>
  <c r="B761" i="7" s="1"/>
  <c r="F760" i="7"/>
  <c r="E760" i="7"/>
  <c r="D760" i="7"/>
  <c r="C760" i="7"/>
  <c r="B760" i="7" s="1"/>
  <c r="F759" i="7"/>
  <c r="E759" i="7"/>
  <c r="D759" i="7"/>
  <c r="C759" i="7"/>
  <c r="B759" i="7" s="1"/>
  <c r="F758" i="7"/>
  <c r="E758" i="7"/>
  <c r="D758" i="7"/>
  <c r="C758" i="7"/>
  <c r="B758" i="7" s="1"/>
  <c r="F757" i="7"/>
  <c r="E757" i="7"/>
  <c r="D757" i="7"/>
  <c r="C757" i="7"/>
  <c r="B757" i="7" s="1"/>
  <c r="F756" i="7"/>
  <c r="E756" i="7"/>
  <c r="D756" i="7"/>
  <c r="C756" i="7"/>
  <c r="B756" i="7" s="1"/>
  <c r="F755" i="7"/>
  <c r="E755" i="7"/>
  <c r="D755" i="7"/>
  <c r="C755" i="7"/>
  <c r="B755" i="7" s="1"/>
  <c r="F754" i="7"/>
  <c r="E754" i="7"/>
  <c r="D754" i="7"/>
  <c r="C754" i="7"/>
  <c r="B754" i="7" s="1"/>
  <c r="F753" i="7"/>
  <c r="E753" i="7"/>
  <c r="D753" i="7"/>
  <c r="C753" i="7"/>
  <c r="B753" i="7" s="1"/>
  <c r="F752" i="7"/>
  <c r="E752" i="7"/>
  <c r="D752" i="7"/>
  <c r="C752" i="7"/>
  <c r="B752" i="7" s="1"/>
  <c r="F751" i="7"/>
  <c r="E751" i="7"/>
  <c r="D751" i="7"/>
  <c r="C751" i="7"/>
  <c r="B751" i="7" s="1"/>
  <c r="F750" i="7"/>
  <c r="E750" i="7"/>
  <c r="D750" i="7"/>
  <c r="C750" i="7"/>
  <c r="B750" i="7" s="1"/>
  <c r="F749" i="7"/>
  <c r="E749" i="7"/>
  <c r="D749" i="7"/>
  <c r="C749" i="7"/>
  <c r="B749" i="7" s="1"/>
  <c r="F748" i="7"/>
  <c r="E748" i="7"/>
  <c r="D748" i="7"/>
  <c r="C748" i="7"/>
  <c r="B748" i="7" s="1"/>
  <c r="F747" i="7"/>
  <c r="E747" i="7"/>
  <c r="D747" i="7"/>
  <c r="C747" i="7"/>
  <c r="B747" i="7" s="1"/>
  <c r="F746" i="7"/>
  <c r="E746" i="7"/>
  <c r="D746" i="7"/>
  <c r="C746" i="7"/>
  <c r="B746" i="7"/>
  <c r="F745" i="7"/>
  <c r="E745" i="7"/>
  <c r="D745" i="7"/>
  <c r="C745" i="7"/>
  <c r="B745" i="7" s="1"/>
  <c r="F744" i="7"/>
  <c r="E744" i="7"/>
  <c r="D744" i="7"/>
  <c r="C744" i="7"/>
  <c r="B744" i="7" s="1"/>
  <c r="F743" i="7"/>
  <c r="E743" i="7"/>
  <c r="D743" i="7"/>
  <c r="C743" i="7"/>
  <c r="B743" i="7" s="1"/>
  <c r="F742" i="7"/>
  <c r="E742" i="7"/>
  <c r="D742" i="7"/>
  <c r="C742" i="7"/>
  <c r="B742" i="7" s="1"/>
  <c r="F741" i="7"/>
  <c r="E741" i="7"/>
  <c r="D741" i="7"/>
  <c r="C741" i="7"/>
  <c r="B741" i="7" s="1"/>
  <c r="F740" i="7"/>
  <c r="E740" i="7"/>
  <c r="D740" i="7"/>
  <c r="C740" i="7"/>
  <c r="B740" i="7" s="1"/>
  <c r="F739" i="7"/>
  <c r="E739" i="7"/>
  <c r="D739" i="7"/>
  <c r="C739" i="7"/>
  <c r="B739" i="7" s="1"/>
  <c r="F738" i="7"/>
  <c r="E738" i="7"/>
  <c r="D738" i="7"/>
  <c r="C738" i="7"/>
  <c r="B738" i="7"/>
  <c r="F737" i="7"/>
  <c r="E737" i="7"/>
  <c r="D737" i="7"/>
  <c r="C737" i="7"/>
  <c r="B737" i="7" s="1"/>
  <c r="F736" i="7"/>
  <c r="E736" i="7"/>
  <c r="D736" i="7"/>
  <c r="C736" i="7"/>
  <c r="B736" i="7" s="1"/>
  <c r="F735" i="7"/>
  <c r="E735" i="7"/>
  <c r="D735" i="7"/>
  <c r="C735" i="7"/>
  <c r="B735" i="7" s="1"/>
  <c r="F734" i="7"/>
  <c r="E734" i="7"/>
  <c r="D734" i="7"/>
  <c r="C734" i="7"/>
  <c r="B734" i="7" s="1"/>
  <c r="F733" i="7"/>
  <c r="E733" i="7"/>
  <c r="D733" i="7"/>
  <c r="C733" i="7"/>
  <c r="B733" i="7" s="1"/>
  <c r="F732" i="7"/>
  <c r="E732" i="7"/>
  <c r="D732" i="7"/>
  <c r="C732" i="7"/>
  <c r="B732" i="7" s="1"/>
  <c r="F731" i="7"/>
  <c r="E731" i="7"/>
  <c r="D731" i="7"/>
  <c r="C731" i="7"/>
  <c r="B731" i="7" s="1"/>
  <c r="F730" i="7"/>
  <c r="E730" i="7"/>
  <c r="D730" i="7"/>
  <c r="C730" i="7"/>
  <c r="B730" i="7" s="1"/>
  <c r="F729" i="7"/>
  <c r="E729" i="7"/>
  <c r="D729" i="7"/>
  <c r="C729" i="7"/>
  <c r="B729" i="7" s="1"/>
  <c r="F728" i="7"/>
  <c r="E728" i="7"/>
  <c r="D728" i="7"/>
  <c r="C728" i="7"/>
  <c r="B728" i="7" s="1"/>
  <c r="F727" i="7"/>
  <c r="E727" i="7"/>
  <c r="D727" i="7"/>
  <c r="C727" i="7"/>
  <c r="B727" i="7" s="1"/>
  <c r="F726" i="7"/>
  <c r="E726" i="7"/>
  <c r="D726" i="7"/>
  <c r="C726" i="7"/>
  <c r="B726" i="7"/>
  <c r="F725" i="7"/>
  <c r="E725" i="7"/>
  <c r="D725" i="7"/>
  <c r="C725" i="7"/>
  <c r="B725" i="7" s="1"/>
  <c r="F724" i="7"/>
  <c r="E724" i="7"/>
  <c r="D724" i="7"/>
  <c r="C724" i="7"/>
  <c r="B724" i="7" s="1"/>
  <c r="F723" i="7"/>
  <c r="E723" i="7"/>
  <c r="D723" i="7"/>
  <c r="C723" i="7"/>
  <c r="B723" i="7" s="1"/>
  <c r="F722" i="7"/>
  <c r="E722" i="7"/>
  <c r="D722" i="7"/>
  <c r="C722" i="7"/>
  <c r="B722" i="7" s="1"/>
  <c r="F721" i="7"/>
  <c r="E721" i="7"/>
  <c r="D721" i="7"/>
  <c r="C721" i="7"/>
  <c r="B721" i="7" s="1"/>
  <c r="F720" i="7"/>
  <c r="E720" i="7"/>
  <c r="D720" i="7"/>
  <c r="C720" i="7"/>
  <c r="B720" i="7" s="1"/>
  <c r="F719" i="7"/>
  <c r="E719" i="7"/>
  <c r="D719" i="7"/>
  <c r="C719" i="7"/>
  <c r="B719" i="7" s="1"/>
  <c r="F718" i="7"/>
  <c r="E718" i="7"/>
  <c r="D718" i="7"/>
  <c r="C718" i="7"/>
  <c r="B718" i="7" s="1"/>
  <c r="F717" i="7"/>
  <c r="E717" i="7"/>
  <c r="D717" i="7"/>
  <c r="C717" i="7"/>
  <c r="B717" i="7" s="1"/>
  <c r="F716" i="7"/>
  <c r="E716" i="7"/>
  <c r="D716" i="7"/>
  <c r="C716" i="7"/>
  <c r="B716" i="7" s="1"/>
  <c r="F715" i="7"/>
  <c r="E715" i="7"/>
  <c r="D715" i="7"/>
  <c r="C715" i="7"/>
  <c r="B715" i="7" s="1"/>
  <c r="F714" i="7"/>
  <c r="E714" i="7"/>
  <c r="D714" i="7"/>
  <c r="C714" i="7"/>
  <c r="B714" i="7" s="1"/>
  <c r="F713" i="7"/>
  <c r="E713" i="7"/>
  <c r="D713" i="7"/>
  <c r="C713" i="7"/>
  <c r="B713" i="7" s="1"/>
  <c r="F712" i="7"/>
  <c r="E712" i="7"/>
  <c r="D712" i="7"/>
  <c r="C712" i="7"/>
  <c r="B712" i="7" s="1"/>
  <c r="F711" i="7"/>
  <c r="E711" i="7"/>
  <c r="D711" i="7"/>
  <c r="C711" i="7"/>
  <c r="B711" i="7" s="1"/>
  <c r="F710" i="7"/>
  <c r="E710" i="7"/>
  <c r="D710" i="7"/>
  <c r="C710" i="7"/>
  <c r="B710" i="7" s="1"/>
  <c r="F709" i="7"/>
  <c r="E709" i="7"/>
  <c r="D709" i="7"/>
  <c r="C709" i="7"/>
  <c r="B709" i="7" s="1"/>
  <c r="F708" i="7"/>
  <c r="E708" i="7"/>
  <c r="D708" i="7"/>
  <c r="C708" i="7"/>
  <c r="B708" i="7" s="1"/>
  <c r="F707" i="7"/>
  <c r="E707" i="7"/>
  <c r="D707" i="7"/>
  <c r="C707" i="7"/>
  <c r="B707" i="7" s="1"/>
  <c r="F706" i="7"/>
  <c r="E706" i="7"/>
  <c r="D706" i="7"/>
  <c r="C706" i="7"/>
  <c r="B706" i="7"/>
  <c r="F705" i="7"/>
  <c r="E705" i="7"/>
  <c r="D705" i="7"/>
  <c r="C705" i="7"/>
  <c r="B705" i="7" s="1"/>
  <c r="F704" i="7"/>
  <c r="E704" i="7"/>
  <c r="D704" i="7"/>
  <c r="C704" i="7"/>
  <c r="B704" i="7" s="1"/>
  <c r="F703" i="7"/>
  <c r="E703" i="7"/>
  <c r="D703" i="7"/>
  <c r="C703" i="7"/>
  <c r="B703" i="7" s="1"/>
  <c r="F702" i="7"/>
  <c r="E702" i="7"/>
  <c r="D702" i="7"/>
  <c r="C702" i="7"/>
  <c r="B702" i="7" s="1"/>
  <c r="F701" i="7"/>
  <c r="E701" i="7"/>
  <c r="D701" i="7"/>
  <c r="C701" i="7"/>
  <c r="B701" i="7" s="1"/>
  <c r="F700" i="7"/>
  <c r="E700" i="7"/>
  <c r="D700" i="7"/>
  <c r="C700" i="7"/>
  <c r="B700" i="7" s="1"/>
  <c r="F699" i="7"/>
  <c r="E699" i="7"/>
  <c r="D699" i="7"/>
  <c r="C699" i="7"/>
  <c r="B699" i="7" s="1"/>
  <c r="F698" i="7"/>
  <c r="E698" i="7"/>
  <c r="D698" i="7"/>
  <c r="C698" i="7"/>
  <c r="B698" i="7" s="1"/>
  <c r="F697" i="7"/>
  <c r="E697" i="7"/>
  <c r="D697" i="7"/>
  <c r="C697" i="7"/>
  <c r="B697" i="7" s="1"/>
  <c r="F696" i="7"/>
  <c r="E696" i="7"/>
  <c r="D696" i="7"/>
  <c r="C696" i="7"/>
  <c r="B696" i="7" s="1"/>
  <c r="F695" i="7"/>
  <c r="E695" i="7"/>
  <c r="D695" i="7"/>
  <c r="C695" i="7"/>
  <c r="B695" i="7" s="1"/>
  <c r="F694" i="7"/>
  <c r="E694" i="7"/>
  <c r="D694" i="7"/>
  <c r="C694" i="7"/>
  <c r="B694" i="7"/>
  <c r="F693" i="7"/>
  <c r="E693" i="7"/>
  <c r="D693" i="7"/>
  <c r="C693" i="7"/>
  <c r="B693" i="7" s="1"/>
  <c r="F692" i="7"/>
  <c r="E692" i="7"/>
  <c r="D692" i="7"/>
  <c r="C692" i="7"/>
  <c r="B692" i="7" s="1"/>
  <c r="F691" i="7"/>
  <c r="E691" i="7"/>
  <c r="D691" i="7"/>
  <c r="C691" i="7"/>
  <c r="B691" i="7" s="1"/>
  <c r="F690" i="7"/>
  <c r="E690" i="7"/>
  <c r="D690" i="7"/>
  <c r="C690" i="7"/>
  <c r="B690" i="7" s="1"/>
  <c r="F689" i="7"/>
  <c r="E689" i="7"/>
  <c r="D689" i="7"/>
  <c r="C689" i="7"/>
  <c r="B689" i="7" s="1"/>
  <c r="F688" i="7"/>
  <c r="E688" i="7"/>
  <c r="D688" i="7"/>
  <c r="C688" i="7"/>
  <c r="B688" i="7" s="1"/>
  <c r="F687" i="7"/>
  <c r="E687" i="7"/>
  <c r="D687" i="7"/>
  <c r="C687" i="7"/>
  <c r="B687" i="7" s="1"/>
  <c r="F686" i="7"/>
  <c r="E686" i="7"/>
  <c r="D686" i="7"/>
  <c r="C686" i="7"/>
  <c r="B686" i="7" s="1"/>
  <c r="F685" i="7"/>
  <c r="E685" i="7"/>
  <c r="D685" i="7"/>
  <c r="C685" i="7"/>
  <c r="B685" i="7" s="1"/>
  <c r="F684" i="7"/>
  <c r="E684" i="7"/>
  <c r="D684" i="7"/>
  <c r="C684" i="7"/>
  <c r="B684" i="7" s="1"/>
  <c r="F683" i="7"/>
  <c r="E683" i="7"/>
  <c r="D683" i="7"/>
  <c r="C683" i="7"/>
  <c r="B683" i="7" s="1"/>
  <c r="F682" i="7"/>
  <c r="E682" i="7"/>
  <c r="D682" i="7"/>
  <c r="C682" i="7"/>
  <c r="B682" i="7" s="1"/>
  <c r="F681" i="7"/>
  <c r="E681" i="7"/>
  <c r="D681" i="7"/>
  <c r="C681" i="7"/>
  <c r="B681" i="7" s="1"/>
  <c r="F680" i="7"/>
  <c r="E680" i="7"/>
  <c r="D680" i="7"/>
  <c r="C680" i="7"/>
  <c r="B680" i="7" s="1"/>
  <c r="F679" i="7"/>
  <c r="E679" i="7"/>
  <c r="D679" i="7"/>
  <c r="C679" i="7"/>
  <c r="B679" i="7" s="1"/>
  <c r="F678" i="7"/>
  <c r="E678" i="7"/>
  <c r="D678" i="7"/>
  <c r="C678" i="7"/>
  <c r="B678" i="7" s="1"/>
  <c r="F677" i="7"/>
  <c r="E677" i="7"/>
  <c r="D677" i="7"/>
  <c r="C677" i="7"/>
  <c r="B677" i="7" s="1"/>
  <c r="F676" i="7"/>
  <c r="E676" i="7"/>
  <c r="D676" i="7"/>
  <c r="C676" i="7"/>
  <c r="B676" i="7" s="1"/>
  <c r="F675" i="7"/>
  <c r="E675" i="7"/>
  <c r="D675" i="7"/>
  <c r="C675" i="7"/>
  <c r="B675" i="7" s="1"/>
  <c r="F674" i="7"/>
  <c r="E674" i="7"/>
  <c r="D674" i="7"/>
  <c r="C674" i="7"/>
  <c r="B674" i="7"/>
  <c r="F673" i="7"/>
  <c r="E673" i="7"/>
  <c r="D673" i="7"/>
  <c r="C673" i="7"/>
  <c r="B673" i="7" s="1"/>
  <c r="F672" i="7"/>
  <c r="E672" i="7"/>
  <c r="D672" i="7"/>
  <c r="C672" i="7"/>
  <c r="B672" i="7" s="1"/>
  <c r="F671" i="7"/>
  <c r="E671" i="7"/>
  <c r="D671" i="7"/>
  <c r="C671" i="7"/>
  <c r="B671" i="7" s="1"/>
  <c r="F670" i="7"/>
  <c r="E670" i="7"/>
  <c r="D670" i="7"/>
  <c r="C670" i="7"/>
  <c r="B670" i="7" s="1"/>
  <c r="F669" i="7"/>
  <c r="E669" i="7"/>
  <c r="D669" i="7"/>
  <c r="C669" i="7"/>
  <c r="B669" i="7" s="1"/>
  <c r="F668" i="7"/>
  <c r="E668" i="7"/>
  <c r="D668" i="7"/>
  <c r="C668" i="7"/>
  <c r="B668" i="7" s="1"/>
  <c r="F667" i="7"/>
  <c r="E667" i="7"/>
  <c r="D667" i="7"/>
  <c r="C667" i="7"/>
  <c r="B667" i="7" s="1"/>
  <c r="F666" i="7"/>
  <c r="E666" i="7"/>
  <c r="D666" i="7"/>
  <c r="C666" i="7"/>
  <c r="B666" i="7" s="1"/>
  <c r="F665" i="7"/>
  <c r="E665" i="7"/>
  <c r="D665" i="7"/>
  <c r="C665" i="7"/>
  <c r="B665" i="7" s="1"/>
  <c r="F664" i="7"/>
  <c r="E664" i="7"/>
  <c r="D664" i="7"/>
  <c r="C664" i="7"/>
  <c r="B664" i="7" s="1"/>
  <c r="F663" i="7"/>
  <c r="E663" i="7"/>
  <c r="D663" i="7"/>
  <c r="C663" i="7"/>
  <c r="B663" i="7" s="1"/>
  <c r="F662" i="7"/>
  <c r="E662" i="7"/>
  <c r="D662" i="7"/>
  <c r="C662" i="7"/>
  <c r="B662" i="7"/>
  <c r="F661" i="7"/>
  <c r="E661" i="7"/>
  <c r="D661" i="7"/>
  <c r="C661" i="7"/>
  <c r="B661" i="7" s="1"/>
  <c r="F660" i="7"/>
  <c r="E660" i="7"/>
  <c r="D660" i="7"/>
  <c r="C660" i="7"/>
  <c r="B660" i="7" s="1"/>
  <c r="F659" i="7"/>
  <c r="E659" i="7"/>
  <c r="D659" i="7"/>
  <c r="C659" i="7"/>
  <c r="B659" i="7" s="1"/>
  <c r="F658" i="7"/>
  <c r="E658" i="7"/>
  <c r="D658" i="7"/>
  <c r="C658" i="7"/>
  <c r="B658" i="7" s="1"/>
  <c r="F657" i="7"/>
  <c r="E657" i="7"/>
  <c r="D657" i="7"/>
  <c r="C657" i="7"/>
  <c r="B657" i="7" s="1"/>
  <c r="F656" i="7"/>
  <c r="E656" i="7"/>
  <c r="D656" i="7"/>
  <c r="C656" i="7"/>
  <c r="B656" i="7" s="1"/>
  <c r="F655" i="7"/>
  <c r="E655" i="7"/>
  <c r="D655" i="7"/>
  <c r="C655" i="7"/>
  <c r="B655" i="7" s="1"/>
  <c r="F654" i="7"/>
  <c r="E654" i="7"/>
  <c r="D654" i="7"/>
  <c r="C654" i="7"/>
  <c r="B654" i="7" s="1"/>
  <c r="F653" i="7"/>
  <c r="E653" i="7"/>
  <c r="D653" i="7"/>
  <c r="C653" i="7"/>
  <c r="B653" i="7" s="1"/>
  <c r="F652" i="7"/>
  <c r="E652" i="7"/>
  <c r="D652" i="7"/>
  <c r="C652" i="7"/>
  <c r="B652" i="7" s="1"/>
  <c r="F651" i="7"/>
  <c r="E651" i="7"/>
  <c r="D651" i="7"/>
  <c r="C651" i="7"/>
  <c r="B651" i="7" s="1"/>
  <c r="F650" i="7"/>
  <c r="E650" i="7"/>
  <c r="D650" i="7"/>
  <c r="C650" i="7"/>
  <c r="B650" i="7" s="1"/>
  <c r="F649" i="7"/>
  <c r="E649" i="7"/>
  <c r="D649" i="7"/>
  <c r="C649" i="7"/>
  <c r="B649" i="7" s="1"/>
  <c r="F648" i="7"/>
  <c r="E648" i="7"/>
  <c r="D648" i="7"/>
  <c r="C648" i="7"/>
  <c r="B648" i="7" s="1"/>
  <c r="F647" i="7"/>
  <c r="E647" i="7"/>
  <c r="D647" i="7"/>
  <c r="C647" i="7"/>
  <c r="B647" i="7" s="1"/>
  <c r="F646" i="7"/>
  <c r="E646" i="7"/>
  <c r="D646" i="7"/>
  <c r="C646" i="7"/>
  <c r="B646" i="7" s="1"/>
  <c r="F645" i="7"/>
  <c r="E645" i="7"/>
  <c r="D645" i="7"/>
  <c r="C645" i="7"/>
  <c r="B645" i="7" s="1"/>
  <c r="F644" i="7"/>
  <c r="E644" i="7"/>
  <c r="D644" i="7"/>
  <c r="C644" i="7"/>
  <c r="B644" i="7" s="1"/>
  <c r="F643" i="7"/>
  <c r="E643" i="7"/>
  <c r="D643" i="7"/>
  <c r="C643" i="7"/>
  <c r="B643" i="7" s="1"/>
  <c r="F642" i="7"/>
  <c r="E642" i="7"/>
  <c r="D642" i="7"/>
  <c r="C642" i="7"/>
  <c r="B642" i="7"/>
  <c r="F641" i="7"/>
  <c r="E641" i="7"/>
  <c r="D641" i="7"/>
  <c r="C641" i="7"/>
  <c r="B641" i="7" s="1"/>
  <c r="F640" i="7"/>
  <c r="E640" i="7"/>
  <c r="D640" i="7"/>
  <c r="C640" i="7"/>
  <c r="B640" i="7" s="1"/>
  <c r="F639" i="7"/>
  <c r="E639" i="7"/>
  <c r="D639" i="7"/>
  <c r="C639" i="7"/>
  <c r="B639" i="7" s="1"/>
  <c r="F638" i="7"/>
  <c r="E638" i="7"/>
  <c r="D638" i="7"/>
  <c r="C638" i="7"/>
  <c r="B638" i="7" s="1"/>
  <c r="F637" i="7"/>
  <c r="E637" i="7"/>
  <c r="D637" i="7"/>
  <c r="C637" i="7"/>
  <c r="B637" i="7" s="1"/>
  <c r="F636" i="7"/>
  <c r="E636" i="7"/>
  <c r="D636" i="7"/>
  <c r="C636" i="7"/>
  <c r="B636" i="7" s="1"/>
  <c r="F635" i="7"/>
  <c r="E635" i="7"/>
  <c r="D635" i="7"/>
  <c r="C635" i="7"/>
  <c r="B635" i="7" s="1"/>
  <c r="F634" i="7"/>
  <c r="E634" i="7"/>
  <c r="D634" i="7"/>
  <c r="C634" i="7"/>
  <c r="B634" i="7" s="1"/>
  <c r="F633" i="7"/>
  <c r="E633" i="7"/>
  <c r="D633" i="7"/>
  <c r="C633" i="7"/>
  <c r="B633" i="7" s="1"/>
  <c r="F632" i="7"/>
  <c r="E632" i="7"/>
  <c r="D632" i="7"/>
  <c r="C632" i="7"/>
  <c r="B632" i="7" s="1"/>
  <c r="F631" i="7"/>
  <c r="E631" i="7"/>
  <c r="D631" i="7"/>
  <c r="C631" i="7"/>
  <c r="B631" i="7" s="1"/>
  <c r="F630" i="7"/>
  <c r="E630" i="7"/>
  <c r="D630" i="7"/>
  <c r="C630" i="7"/>
  <c r="B630" i="7"/>
  <c r="F629" i="7"/>
  <c r="E629" i="7"/>
  <c r="D629" i="7"/>
  <c r="C629" i="7"/>
  <c r="B629" i="7" s="1"/>
  <c r="F628" i="7"/>
  <c r="E628" i="7"/>
  <c r="D628" i="7"/>
  <c r="C628" i="7"/>
  <c r="B628" i="7" s="1"/>
  <c r="F627" i="7"/>
  <c r="E627" i="7"/>
  <c r="D627" i="7"/>
  <c r="C627" i="7"/>
  <c r="B627" i="7" s="1"/>
  <c r="F626" i="7"/>
  <c r="E626" i="7"/>
  <c r="D626" i="7"/>
  <c r="C626" i="7"/>
  <c r="B626" i="7" s="1"/>
  <c r="F625" i="7"/>
  <c r="E625" i="7"/>
  <c r="D625" i="7"/>
  <c r="C625" i="7"/>
  <c r="B625" i="7" s="1"/>
  <c r="F624" i="7"/>
  <c r="E624" i="7"/>
  <c r="D624" i="7"/>
  <c r="C624" i="7"/>
  <c r="B624" i="7" s="1"/>
  <c r="F623" i="7"/>
  <c r="E623" i="7"/>
  <c r="D623" i="7"/>
  <c r="C623" i="7"/>
  <c r="B623" i="7" s="1"/>
  <c r="F622" i="7"/>
  <c r="E622" i="7"/>
  <c r="D622" i="7"/>
  <c r="C622" i="7"/>
  <c r="B622" i="7" s="1"/>
  <c r="F621" i="7"/>
  <c r="E621" i="7"/>
  <c r="D621" i="7"/>
  <c r="C621" i="7"/>
  <c r="B621" i="7" s="1"/>
  <c r="F620" i="7"/>
  <c r="E620" i="7"/>
  <c r="D620" i="7"/>
  <c r="C620" i="7"/>
  <c r="B620" i="7" s="1"/>
  <c r="F619" i="7"/>
  <c r="E619" i="7"/>
  <c r="D619" i="7"/>
  <c r="C619" i="7"/>
  <c r="B619" i="7" s="1"/>
  <c r="F618" i="7"/>
  <c r="E618" i="7"/>
  <c r="D618" i="7"/>
  <c r="C618" i="7"/>
  <c r="B618" i="7" s="1"/>
  <c r="F617" i="7"/>
  <c r="E617" i="7"/>
  <c r="D617" i="7"/>
  <c r="C617" i="7"/>
  <c r="B617" i="7" s="1"/>
  <c r="F616" i="7"/>
  <c r="E616" i="7"/>
  <c r="D616" i="7"/>
  <c r="C616" i="7"/>
  <c r="B616" i="7" s="1"/>
  <c r="F615" i="7"/>
  <c r="E615" i="7"/>
  <c r="D615" i="7"/>
  <c r="C615" i="7"/>
  <c r="B615" i="7" s="1"/>
  <c r="F614" i="7"/>
  <c r="E614" i="7"/>
  <c r="D614" i="7"/>
  <c r="C614" i="7"/>
  <c r="B614" i="7" s="1"/>
  <c r="F613" i="7"/>
  <c r="E613" i="7"/>
  <c r="D613" i="7"/>
  <c r="C613" i="7"/>
  <c r="B613" i="7" s="1"/>
  <c r="F612" i="7"/>
  <c r="E612" i="7"/>
  <c r="D612" i="7"/>
  <c r="C612" i="7"/>
  <c r="B612" i="7" s="1"/>
  <c r="F611" i="7"/>
  <c r="E611" i="7"/>
  <c r="D611" i="7"/>
  <c r="C611" i="7"/>
  <c r="B611" i="7" s="1"/>
  <c r="F610" i="7"/>
  <c r="E610" i="7"/>
  <c r="D610" i="7"/>
  <c r="C610" i="7"/>
  <c r="B610" i="7"/>
  <c r="F609" i="7"/>
  <c r="E609" i="7"/>
  <c r="D609" i="7"/>
  <c r="C609" i="7"/>
  <c r="B609" i="7" s="1"/>
  <c r="F608" i="7"/>
  <c r="E608" i="7"/>
  <c r="D608" i="7"/>
  <c r="C608" i="7"/>
  <c r="B608" i="7" s="1"/>
  <c r="F607" i="7"/>
  <c r="E607" i="7"/>
  <c r="D607" i="7"/>
  <c r="C607" i="7"/>
  <c r="B607" i="7" s="1"/>
  <c r="F606" i="7"/>
  <c r="E606" i="7"/>
  <c r="D606" i="7"/>
  <c r="C606" i="7"/>
  <c r="B606" i="7" s="1"/>
  <c r="F605" i="7"/>
  <c r="E605" i="7"/>
  <c r="D605" i="7"/>
  <c r="C605" i="7"/>
  <c r="B605" i="7" s="1"/>
  <c r="F604" i="7"/>
  <c r="E604" i="7"/>
  <c r="D604" i="7"/>
  <c r="C604" i="7"/>
  <c r="B604" i="7" s="1"/>
  <c r="F603" i="7"/>
  <c r="E603" i="7"/>
  <c r="D603" i="7"/>
  <c r="C603" i="7"/>
  <c r="B603" i="7" s="1"/>
  <c r="F602" i="7"/>
  <c r="E602" i="7"/>
  <c r="D602" i="7"/>
  <c r="C602" i="7"/>
  <c r="B602" i="7" s="1"/>
  <c r="F601" i="7"/>
  <c r="E601" i="7"/>
  <c r="D601" i="7"/>
  <c r="C601" i="7"/>
  <c r="B601" i="7" s="1"/>
  <c r="F600" i="7"/>
  <c r="E600" i="7"/>
  <c r="D600" i="7"/>
  <c r="C600" i="7"/>
  <c r="B600" i="7" s="1"/>
  <c r="F599" i="7"/>
  <c r="E599" i="7"/>
  <c r="D599" i="7"/>
  <c r="C599" i="7"/>
  <c r="B599" i="7" s="1"/>
  <c r="F598" i="7"/>
  <c r="E598" i="7"/>
  <c r="D598" i="7"/>
  <c r="C598" i="7"/>
  <c r="B598" i="7" s="1"/>
  <c r="F597" i="7"/>
  <c r="E597" i="7"/>
  <c r="D597" i="7"/>
  <c r="C597" i="7"/>
  <c r="B597" i="7" s="1"/>
  <c r="F596" i="7"/>
  <c r="E596" i="7"/>
  <c r="D596" i="7"/>
  <c r="C596" i="7"/>
  <c r="B596" i="7" s="1"/>
  <c r="F595" i="7"/>
  <c r="E595" i="7"/>
  <c r="D595" i="7"/>
  <c r="C595" i="7"/>
  <c r="B595" i="7" s="1"/>
  <c r="F594" i="7"/>
  <c r="E594" i="7"/>
  <c r="D594" i="7"/>
  <c r="C594" i="7"/>
  <c r="B594" i="7" s="1"/>
  <c r="F593" i="7"/>
  <c r="E593" i="7"/>
  <c r="D593" i="7"/>
  <c r="C593" i="7"/>
  <c r="B593" i="7" s="1"/>
  <c r="F592" i="7"/>
  <c r="E592" i="7"/>
  <c r="D592" i="7"/>
  <c r="C592" i="7"/>
  <c r="B592" i="7" s="1"/>
  <c r="F591" i="7"/>
  <c r="E591" i="7"/>
  <c r="D591" i="7"/>
  <c r="C591" i="7"/>
  <c r="B591" i="7" s="1"/>
  <c r="F590" i="7"/>
  <c r="E590" i="7"/>
  <c r="D590" i="7"/>
  <c r="C590" i="7"/>
  <c r="B590" i="7"/>
  <c r="F589" i="7"/>
  <c r="E589" i="7"/>
  <c r="D589" i="7"/>
  <c r="C589" i="7"/>
  <c r="B589" i="7" s="1"/>
  <c r="F588" i="7"/>
  <c r="E588" i="7"/>
  <c r="D588" i="7"/>
  <c r="C588" i="7"/>
  <c r="B588" i="7" s="1"/>
  <c r="F587" i="7"/>
  <c r="E587" i="7"/>
  <c r="D587" i="7"/>
  <c r="C587" i="7"/>
  <c r="B587" i="7" s="1"/>
  <c r="U586" i="7"/>
  <c r="V586" i="7" s="1"/>
  <c r="P586" i="7"/>
  <c r="N586" i="7"/>
  <c r="F586" i="7"/>
  <c r="E586" i="7"/>
  <c r="D586" i="7"/>
  <c r="C586" i="7"/>
  <c r="B586" i="7" s="1"/>
  <c r="V585" i="7"/>
  <c r="U585" i="7"/>
  <c r="P585" i="7"/>
  <c r="N585" i="7"/>
  <c r="F585" i="7"/>
  <c r="E585" i="7"/>
  <c r="D585" i="7"/>
  <c r="C585" i="7"/>
  <c r="B585" i="7" s="1"/>
  <c r="V584" i="7"/>
  <c r="U584" i="7"/>
  <c r="P584" i="7"/>
  <c r="N584" i="7"/>
  <c r="F584" i="7"/>
  <c r="E584" i="7"/>
  <c r="D584" i="7"/>
  <c r="C584" i="7"/>
  <c r="B584" i="7" s="1"/>
  <c r="U583" i="7"/>
  <c r="V583" i="7" s="1"/>
  <c r="P583" i="7"/>
  <c r="N583" i="7"/>
  <c r="F583" i="7"/>
  <c r="E583" i="7"/>
  <c r="D583" i="7"/>
  <c r="C583" i="7"/>
  <c r="B583" i="7" s="1"/>
  <c r="U582" i="7"/>
  <c r="V582" i="7" s="1"/>
  <c r="P582" i="7"/>
  <c r="N582" i="7"/>
  <c r="F582" i="7"/>
  <c r="E582" i="7"/>
  <c r="D582" i="7"/>
  <c r="C582" i="7"/>
  <c r="B582" i="7" s="1"/>
  <c r="V581" i="7"/>
  <c r="U581" i="7"/>
  <c r="P581" i="7"/>
  <c r="N581" i="7"/>
  <c r="F581" i="7"/>
  <c r="E581" i="7"/>
  <c r="D581" i="7"/>
  <c r="C581" i="7"/>
  <c r="B581" i="7" s="1"/>
  <c r="V580" i="7"/>
  <c r="U580" i="7"/>
  <c r="P580" i="7"/>
  <c r="N580" i="7"/>
  <c r="F580" i="7"/>
  <c r="E580" i="7"/>
  <c r="D580" i="7"/>
  <c r="C580" i="7"/>
  <c r="B580" i="7" s="1"/>
  <c r="U579" i="7"/>
  <c r="V579" i="7" s="1"/>
  <c r="P579" i="7"/>
  <c r="N579" i="7"/>
  <c r="F579" i="7"/>
  <c r="E579" i="7"/>
  <c r="D579" i="7"/>
  <c r="C579" i="7"/>
  <c r="B579" i="7" s="1"/>
  <c r="U578" i="7"/>
  <c r="V578" i="7" s="1"/>
  <c r="P578" i="7"/>
  <c r="N578" i="7"/>
  <c r="F578" i="7"/>
  <c r="E578" i="7"/>
  <c r="D578" i="7"/>
  <c r="C578" i="7"/>
  <c r="B578" i="7" s="1"/>
  <c r="V577" i="7"/>
  <c r="U577" i="7"/>
  <c r="P577" i="7"/>
  <c r="N577" i="7"/>
  <c r="F577" i="7"/>
  <c r="E577" i="7"/>
  <c r="D577" i="7"/>
  <c r="C577" i="7"/>
  <c r="B577" i="7" s="1"/>
  <c r="V576" i="7"/>
  <c r="U576" i="7"/>
  <c r="P576" i="7"/>
  <c r="N576" i="7"/>
  <c r="F576" i="7"/>
  <c r="E576" i="7"/>
  <c r="D576" i="7"/>
  <c r="C576" i="7"/>
  <c r="B576" i="7" s="1"/>
  <c r="U575" i="7"/>
  <c r="V575" i="7" s="1"/>
  <c r="P575" i="7"/>
  <c r="N575" i="7"/>
  <c r="F575" i="7"/>
  <c r="E575" i="7"/>
  <c r="D575" i="7"/>
  <c r="C575" i="7"/>
  <c r="B575" i="7" s="1"/>
  <c r="U574" i="7"/>
  <c r="V574" i="7" s="1"/>
  <c r="P574" i="7"/>
  <c r="N574" i="7"/>
  <c r="F574" i="7"/>
  <c r="E574" i="7"/>
  <c r="D574" i="7"/>
  <c r="C574" i="7"/>
  <c r="B574" i="7" s="1"/>
  <c r="V573" i="7"/>
  <c r="U573" i="7"/>
  <c r="P573" i="7"/>
  <c r="N573" i="7"/>
  <c r="F573" i="7"/>
  <c r="E573" i="7"/>
  <c r="D573" i="7"/>
  <c r="C573" i="7"/>
  <c r="B573" i="7" s="1"/>
  <c r="V572" i="7"/>
  <c r="U572" i="7"/>
  <c r="P572" i="7"/>
  <c r="N572" i="7"/>
  <c r="F572" i="7"/>
  <c r="E572" i="7"/>
  <c r="D572" i="7"/>
  <c r="C572" i="7"/>
  <c r="B572" i="7" s="1"/>
  <c r="U571" i="7"/>
  <c r="V571" i="7" s="1"/>
  <c r="P571" i="7"/>
  <c r="N571" i="7"/>
  <c r="F571" i="7"/>
  <c r="E571" i="7"/>
  <c r="D571" i="7"/>
  <c r="C571" i="7"/>
  <c r="B571" i="7" s="1"/>
  <c r="U570" i="7"/>
  <c r="V570" i="7" s="1"/>
  <c r="P570" i="7"/>
  <c r="N570" i="7"/>
  <c r="F570" i="7"/>
  <c r="E570" i="7"/>
  <c r="D570" i="7"/>
  <c r="C570" i="7"/>
  <c r="B570" i="7" s="1"/>
  <c r="U569" i="7"/>
  <c r="V569" i="7" s="1"/>
  <c r="P569" i="7"/>
  <c r="N569" i="7"/>
  <c r="F569" i="7"/>
  <c r="E569" i="7"/>
  <c r="D569" i="7"/>
  <c r="C569" i="7"/>
  <c r="B569" i="7" s="1"/>
  <c r="U568" i="7"/>
  <c r="V568" i="7" s="1"/>
  <c r="P568" i="7"/>
  <c r="N568" i="7"/>
  <c r="F568" i="7"/>
  <c r="E568" i="7"/>
  <c r="D568" i="7"/>
  <c r="C568" i="7"/>
  <c r="B568" i="7" s="1"/>
  <c r="U567" i="7"/>
  <c r="V567" i="7" s="1"/>
  <c r="P567" i="7"/>
  <c r="N567" i="7"/>
  <c r="F567" i="7"/>
  <c r="E567" i="7"/>
  <c r="D567" i="7"/>
  <c r="C567" i="7"/>
  <c r="B567" i="7" s="1"/>
  <c r="U566" i="7"/>
  <c r="V566" i="7" s="1"/>
  <c r="P566" i="7"/>
  <c r="N566" i="7"/>
  <c r="F566" i="7"/>
  <c r="E566" i="7"/>
  <c r="D566" i="7"/>
  <c r="C566" i="7"/>
  <c r="B566" i="7" s="1"/>
  <c r="U565" i="7"/>
  <c r="V565" i="7" s="1"/>
  <c r="P565" i="7"/>
  <c r="N565" i="7"/>
  <c r="F565" i="7"/>
  <c r="E565" i="7"/>
  <c r="D565" i="7"/>
  <c r="C565" i="7"/>
  <c r="B565" i="7" s="1"/>
  <c r="U564" i="7"/>
  <c r="V564" i="7" s="1"/>
  <c r="P564" i="7"/>
  <c r="N564" i="7"/>
  <c r="F564" i="7"/>
  <c r="E564" i="7"/>
  <c r="D564" i="7"/>
  <c r="C564" i="7"/>
  <c r="B564" i="7" s="1"/>
  <c r="U563" i="7"/>
  <c r="V563" i="7" s="1"/>
  <c r="P563" i="7"/>
  <c r="N563" i="7"/>
  <c r="F563" i="7"/>
  <c r="E563" i="7"/>
  <c r="D563" i="7"/>
  <c r="C563" i="7"/>
  <c r="B563" i="7" s="1"/>
  <c r="U562" i="7"/>
  <c r="V562" i="7" s="1"/>
  <c r="P562" i="7"/>
  <c r="N562" i="7"/>
  <c r="F562" i="7"/>
  <c r="E562" i="7"/>
  <c r="D562" i="7"/>
  <c r="C562" i="7"/>
  <c r="B562" i="7" s="1"/>
  <c r="U561" i="7"/>
  <c r="V561" i="7" s="1"/>
  <c r="P561" i="7"/>
  <c r="N561" i="7"/>
  <c r="F561" i="7"/>
  <c r="E561" i="7"/>
  <c r="D561" i="7"/>
  <c r="C561" i="7"/>
  <c r="B561" i="7" s="1"/>
  <c r="U560" i="7"/>
  <c r="V560" i="7" s="1"/>
  <c r="P560" i="7"/>
  <c r="N560" i="7"/>
  <c r="F560" i="7"/>
  <c r="E560" i="7"/>
  <c r="D560" i="7"/>
  <c r="C560" i="7"/>
  <c r="B560" i="7" s="1"/>
  <c r="U559" i="7"/>
  <c r="V559" i="7" s="1"/>
  <c r="P559" i="7"/>
  <c r="N559" i="7"/>
  <c r="F559" i="7"/>
  <c r="E559" i="7"/>
  <c r="D559" i="7"/>
  <c r="C559" i="7"/>
  <c r="B559" i="7" s="1"/>
  <c r="U558" i="7"/>
  <c r="V558" i="7" s="1"/>
  <c r="P558" i="7"/>
  <c r="N558" i="7"/>
  <c r="F558" i="7"/>
  <c r="E558" i="7"/>
  <c r="D558" i="7"/>
  <c r="C558" i="7"/>
  <c r="B558" i="7" s="1"/>
  <c r="U557" i="7"/>
  <c r="V557" i="7" s="1"/>
  <c r="P557" i="7"/>
  <c r="N557" i="7"/>
  <c r="F557" i="7"/>
  <c r="E557" i="7"/>
  <c r="D557" i="7"/>
  <c r="C557" i="7"/>
  <c r="B557" i="7" s="1"/>
  <c r="U556" i="7"/>
  <c r="V556" i="7" s="1"/>
  <c r="P556" i="7"/>
  <c r="N556" i="7"/>
  <c r="F556" i="7"/>
  <c r="E556" i="7"/>
  <c r="D556" i="7"/>
  <c r="C556" i="7"/>
  <c r="B556" i="7" s="1"/>
  <c r="U555" i="7"/>
  <c r="V555" i="7" s="1"/>
  <c r="P555" i="7"/>
  <c r="N555" i="7"/>
  <c r="F555" i="7"/>
  <c r="E555" i="7"/>
  <c r="D555" i="7"/>
  <c r="C555" i="7"/>
  <c r="B555" i="7" s="1"/>
  <c r="U554" i="7"/>
  <c r="V554" i="7" s="1"/>
  <c r="N554" i="7"/>
  <c r="F554" i="7"/>
  <c r="E554" i="7"/>
  <c r="D554" i="7"/>
  <c r="C554" i="7"/>
  <c r="B554" i="7" s="1"/>
  <c r="U553" i="7"/>
  <c r="V553" i="7" s="1"/>
  <c r="N553" i="7"/>
  <c r="F553" i="7"/>
  <c r="E553" i="7"/>
  <c r="D553" i="7"/>
  <c r="C553" i="7"/>
  <c r="B553" i="7" s="1"/>
  <c r="U552" i="7"/>
  <c r="V552" i="7" s="1"/>
  <c r="N552" i="7"/>
  <c r="F552" i="7"/>
  <c r="E552" i="7"/>
  <c r="D552" i="7"/>
  <c r="C552" i="7"/>
  <c r="B552" i="7" s="1"/>
  <c r="U551" i="7"/>
  <c r="V551" i="7" s="1"/>
  <c r="N551" i="7"/>
  <c r="F551" i="7"/>
  <c r="E551" i="7"/>
  <c r="D551" i="7"/>
  <c r="C551" i="7"/>
  <c r="B551" i="7" s="1"/>
  <c r="U550" i="7"/>
  <c r="V550" i="7" s="1"/>
  <c r="N550" i="7"/>
  <c r="F550" i="7"/>
  <c r="E550" i="7"/>
  <c r="D550" i="7"/>
  <c r="C550" i="7"/>
  <c r="B550" i="7" s="1"/>
  <c r="U549" i="7"/>
  <c r="V549" i="7" s="1"/>
  <c r="N549" i="7"/>
  <c r="F549" i="7"/>
  <c r="E549" i="7"/>
  <c r="D549" i="7"/>
  <c r="C549" i="7"/>
  <c r="B549" i="7" s="1"/>
  <c r="U548" i="7"/>
  <c r="V548" i="7" s="1"/>
  <c r="N548" i="7"/>
  <c r="F548" i="7"/>
  <c r="E548" i="7"/>
  <c r="D548" i="7"/>
  <c r="C548" i="7"/>
  <c r="B548" i="7" s="1"/>
  <c r="U547" i="7"/>
  <c r="V547" i="7" s="1"/>
  <c r="N547" i="7"/>
  <c r="F547" i="7"/>
  <c r="E547" i="7"/>
  <c r="D547" i="7"/>
  <c r="C547" i="7"/>
  <c r="B547" i="7" s="1"/>
  <c r="U546" i="7"/>
  <c r="V546" i="7" s="1"/>
  <c r="N546" i="7"/>
  <c r="F546" i="7"/>
  <c r="E546" i="7"/>
  <c r="D546" i="7"/>
  <c r="C546" i="7"/>
  <c r="B546" i="7" s="1"/>
  <c r="U545" i="7"/>
  <c r="V545" i="7" s="1"/>
  <c r="N545" i="7"/>
  <c r="F545" i="7"/>
  <c r="E545" i="7"/>
  <c r="D545" i="7"/>
  <c r="C545" i="7"/>
  <c r="B545" i="7" s="1"/>
  <c r="U544" i="7"/>
  <c r="V544" i="7" s="1"/>
  <c r="N544" i="7"/>
  <c r="F544" i="7"/>
  <c r="E544" i="7"/>
  <c r="D544" i="7"/>
  <c r="C544" i="7"/>
  <c r="B544" i="7" s="1"/>
  <c r="U543" i="7"/>
  <c r="V543" i="7" s="1"/>
  <c r="N543" i="7"/>
  <c r="F543" i="7"/>
  <c r="E543" i="7"/>
  <c r="D543" i="7"/>
  <c r="C543" i="7"/>
  <c r="B543" i="7" s="1"/>
  <c r="U542" i="7"/>
  <c r="V542" i="7" s="1"/>
  <c r="N542" i="7"/>
  <c r="F542" i="7"/>
  <c r="E542" i="7"/>
  <c r="D542" i="7"/>
  <c r="C542" i="7"/>
  <c r="B542" i="7" s="1"/>
  <c r="U541" i="7"/>
  <c r="V541" i="7" s="1"/>
  <c r="N541" i="7"/>
  <c r="F541" i="7"/>
  <c r="E541" i="7"/>
  <c r="D541" i="7"/>
  <c r="C541" i="7"/>
  <c r="B541" i="7" s="1"/>
  <c r="U540" i="7"/>
  <c r="V540" i="7" s="1"/>
  <c r="N540" i="7"/>
  <c r="F540" i="7"/>
  <c r="E540" i="7"/>
  <c r="D540" i="7"/>
  <c r="C540" i="7"/>
  <c r="B540" i="7" s="1"/>
  <c r="U539" i="7"/>
  <c r="V539" i="7" s="1"/>
  <c r="N539" i="7"/>
  <c r="F539" i="7"/>
  <c r="E539" i="7"/>
  <c r="D539" i="7"/>
  <c r="C539" i="7"/>
  <c r="B539" i="7" s="1"/>
  <c r="U538" i="7"/>
  <c r="V538" i="7" s="1"/>
  <c r="N538" i="7"/>
  <c r="F538" i="7"/>
  <c r="E538" i="7"/>
  <c r="D538" i="7"/>
  <c r="C538" i="7"/>
  <c r="B538" i="7" s="1"/>
  <c r="U537" i="7"/>
  <c r="V537" i="7" s="1"/>
  <c r="N537" i="7"/>
  <c r="F537" i="7"/>
  <c r="E537" i="7"/>
  <c r="D537" i="7"/>
  <c r="C537" i="7"/>
  <c r="B537" i="7" s="1"/>
  <c r="U536" i="7"/>
  <c r="V536" i="7" s="1"/>
  <c r="N536" i="7"/>
  <c r="F536" i="7"/>
  <c r="E536" i="7"/>
  <c r="D536" i="7"/>
  <c r="C536" i="7"/>
  <c r="B536" i="7" s="1"/>
  <c r="U535" i="7"/>
  <c r="V535" i="7" s="1"/>
  <c r="N535" i="7"/>
  <c r="F535" i="7"/>
  <c r="E535" i="7"/>
  <c r="D535" i="7"/>
  <c r="C535" i="7"/>
  <c r="B535" i="7" s="1"/>
  <c r="U534" i="7"/>
  <c r="V534" i="7" s="1"/>
  <c r="N534" i="7"/>
  <c r="F534" i="7"/>
  <c r="E534" i="7"/>
  <c r="D534" i="7"/>
  <c r="C534" i="7"/>
  <c r="B534" i="7" s="1"/>
  <c r="U533" i="7"/>
  <c r="V533" i="7" s="1"/>
  <c r="N533" i="7"/>
  <c r="F533" i="7"/>
  <c r="E533" i="7"/>
  <c r="D533" i="7"/>
  <c r="C533" i="7"/>
  <c r="B533" i="7" s="1"/>
  <c r="U532" i="7"/>
  <c r="V532" i="7" s="1"/>
  <c r="N532" i="7"/>
  <c r="F532" i="7"/>
  <c r="E532" i="7"/>
  <c r="D532" i="7"/>
  <c r="C532" i="7"/>
  <c r="B532" i="7" s="1"/>
  <c r="U531" i="7"/>
  <c r="V531" i="7" s="1"/>
  <c r="N531" i="7"/>
  <c r="F531" i="7"/>
  <c r="E531" i="7"/>
  <c r="D531" i="7"/>
  <c r="C531" i="7"/>
  <c r="B531" i="7" s="1"/>
  <c r="U530" i="7"/>
  <c r="V530" i="7" s="1"/>
  <c r="N530" i="7"/>
  <c r="F530" i="7"/>
  <c r="E530" i="7"/>
  <c r="D530" i="7"/>
  <c r="C530" i="7"/>
  <c r="B530" i="7" s="1"/>
  <c r="U529" i="7"/>
  <c r="V529" i="7" s="1"/>
  <c r="N529" i="7"/>
  <c r="F529" i="7"/>
  <c r="E529" i="7"/>
  <c r="D529" i="7"/>
  <c r="C529" i="7"/>
  <c r="B529" i="7" s="1"/>
  <c r="U528" i="7"/>
  <c r="V528" i="7" s="1"/>
  <c r="N528" i="7"/>
  <c r="F528" i="7"/>
  <c r="E528" i="7"/>
  <c r="D528" i="7"/>
  <c r="C528" i="7"/>
  <c r="B528" i="7" s="1"/>
  <c r="U527" i="7"/>
  <c r="V527" i="7" s="1"/>
  <c r="N527" i="7"/>
  <c r="F527" i="7"/>
  <c r="E527" i="7"/>
  <c r="D527" i="7"/>
  <c r="C527" i="7"/>
  <c r="B527" i="7" s="1"/>
  <c r="U526" i="7"/>
  <c r="V526" i="7" s="1"/>
  <c r="N526" i="7"/>
  <c r="F526" i="7"/>
  <c r="E526" i="7"/>
  <c r="D526" i="7"/>
  <c r="C526" i="7"/>
  <c r="B526" i="7" s="1"/>
  <c r="U525" i="7"/>
  <c r="V525" i="7" s="1"/>
  <c r="N525" i="7"/>
  <c r="F525" i="7"/>
  <c r="E525" i="7"/>
  <c r="D525" i="7"/>
  <c r="C525" i="7"/>
  <c r="B525" i="7" s="1"/>
  <c r="U524" i="7"/>
  <c r="V524" i="7" s="1"/>
  <c r="N524" i="7"/>
  <c r="F524" i="7"/>
  <c r="E524" i="7"/>
  <c r="D524" i="7"/>
  <c r="C524" i="7"/>
  <c r="B524" i="7" s="1"/>
  <c r="U523" i="7"/>
  <c r="V523" i="7" s="1"/>
  <c r="N523" i="7"/>
  <c r="F523" i="7"/>
  <c r="E523" i="7"/>
  <c r="D523" i="7"/>
  <c r="C523" i="7"/>
  <c r="B523" i="7" s="1"/>
  <c r="U522" i="7"/>
  <c r="V522" i="7" s="1"/>
  <c r="N522" i="7"/>
  <c r="F522" i="7"/>
  <c r="E522" i="7"/>
  <c r="D522" i="7"/>
  <c r="C522" i="7"/>
  <c r="B522" i="7" s="1"/>
  <c r="U521" i="7"/>
  <c r="V521" i="7" s="1"/>
  <c r="N521" i="7"/>
  <c r="F521" i="7"/>
  <c r="E521" i="7"/>
  <c r="D521" i="7"/>
  <c r="C521" i="7"/>
  <c r="B521" i="7" s="1"/>
  <c r="U520" i="7"/>
  <c r="V520" i="7" s="1"/>
  <c r="N520" i="7"/>
  <c r="F520" i="7"/>
  <c r="E520" i="7"/>
  <c r="D520" i="7"/>
  <c r="C520" i="7"/>
  <c r="B520" i="7" s="1"/>
  <c r="U519" i="7"/>
  <c r="V519" i="7" s="1"/>
  <c r="N519" i="7"/>
  <c r="F519" i="7"/>
  <c r="E519" i="7"/>
  <c r="D519" i="7"/>
  <c r="C519" i="7"/>
  <c r="B519" i="7" s="1"/>
  <c r="U518" i="7"/>
  <c r="V518" i="7" s="1"/>
  <c r="N518" i="7"/>
  <c r="F518" i="7"/>
  <c r="E518" i="7"/>
  <c r="D518" i="7"/>
  <c r="C518" i="7"/>
  <c r="B518" i="7" s="1"/>
  <c r="U517" i="7"/>
  <c r="V517" i="7" s="1"/>
  <c r="N517" i="7"/>
  <c r="F517" i="7"/>
  <c r="E517" i="7"/>
  <c r="D517" i="7"/>
  <c r="C517" i="7"/>
  <c r="B517" i="7" s="1"/>
  <c r="U516" i="7"/>
  <c r="V516" i="7" s="1"/>
  <c r="N516" i="7"/>
  <c r="F516" i="7"/>
  <c r="E516" i="7"/>
  <c r="D516" i="7"/>
  <c r="C516" i="7"/>
  <c r="B516" i="7" s="1"/>
  <c r="U515" i="7"/>
  <c r="V515" i="7" s="1"/>
  <c r="N515" i="7"/>
  <c r="F515" i="7"/>
  <c r="E515" i="7"/>
  <c r="D515" i="7"/>
  <c r="C515" i="7"/>
  <c r="B515" i="7" s="1"/>
  <c r="U514" i="7"/>
  <c r="V514" i="7" s="1"/>
  <c r="N514" i="7"/>
  <c r="F514" i="7"/>
  <c r="E514" i="7"/>
  <c r="D514" i="7"/>
  <c r="C514" i="7"/>
  <c r="B514" i="7" s="1"/>
  <c r="U513" i="7"/>
  <c r="V513" i="7" s="1"/>
  <c r="N513" i="7"/>
  <c r="F513" i="7"/>
  <c r="E513" i="7"/>
  <c r="D513" i="7"/>
  <c r="C513" i="7"/>
  <c r="B513" i="7" s="1"/>
  <c r="U512" i="7"/>
  <c r="V512" i="7" s="1"/>
  <c r="N512" i="7"/>
  <c r="F512" i="7"/>
  <c r="E512" i="7"/>
  <c r="D512" i="7"/>
  <c r="C512" i="7"/>
  <c r="B512" i="7" s="1"/>
  <c r="U511" i="7"/>
  <c r="V511" i="7" s="1"/>
  <c r="N511" i="7"/>
  <c r="F511" i="7"/>
  <c r="E511" i="7"/>
  <c r="D511" i="7"/>
  <c r="C511" i="7"/>
  <c r="B511" i="7" s="1"/>
  <c r="U510" i="7"/>
  <c r="V510" i="7" s="1"/>
  <c r="N510" i="7"/>
  <c r="F510" i="7"/>
  <c r="E510" i="7"/>
  <c r="D510" i="7"/>
  <c r="C510" i="7"/>
  <c r="B510" i="7" s="1"/>
  <c r="U509" i="7"/>
  <c r="V509" i="7" s="1"/>
  <c r="N509" i="7"/>
  <c r="F509" i="7"/>
  <c r="E509" i="7"/>
  <c r="D509" i="7"/>
  <c r="C509" i="7"/>
  <c r="B509" i="7" s="1"/>
  <c r="U508" i="7"/>
  <c r="V508" i="7" s="1"/>
  <c r="N508" i="7"/>
  <c r="F508" i="7"/>
  <c r="E508" i="7"/>
  <c r="D508" i="7"/>
  <c r="C508" i="7"/>
  <c r="B508" i="7" s="1"/>
  <c r="U507" i="7"/>
  <c r="V507" i="7" s="1"/>
  <c r="N507" i="7"/>
  <c r="F507" i="7"/>
  <c r="E507" i="7"/>
  <c r="D507" i="7"/>
  <c r="C507" i="7"/>
  <c r="B507" i="7" s="1"/>
  <c r="U506" i="7"/>
  <c r="V506" i="7" s="1"/>
  <c r="N506" i="7"/>
  <c r="F506" i="7"/>
  <c r="E506" i="7"/>
  <c r="D506" i="7"/>
  <c r="C506" i="7"/>
  <c r="B506" i="7" s="1"/>
  <c r="U505" i="7"/>
  <c r="V505" i="7" s="1"/>
  <c r="N505" i="7"/>
  <c r="F505" i="7"/>
  <c r="E505" i="7"/>
  <c r="D505" i="7"/>
  <c r="C505" i="7"/>
  <c r="B505" i="7" s="1"/>
  <c r="U504" i="7"/>
  <c r="V504" i="7" s="1"/>
  <c r="N504" i="7"/>
  <c r="F504" i="7"/>
  <c r="E504" i="7"/>
  <c r="D504" i="7"/>
  <c r="C504" i="7"/>
  <c r="B504" i="7" s="1"/>
  <c r="U503" i="7"/>
  <c r="V503" i="7" s="1"/>
  <c r="N503" i="7"/>
  <c r="F503" i="7"/>
  <c r="E503" i="7"/>
  <c r="D503" i="7"/>
  <c r="C503" i="7"/>
  <c r="B503" i="7" s="1"/>
  <c r="U502" i="7"/>
  <c r="V502" i="7" s="1"/>
  <c r="N502" i="7"/>
  <c r="F502" i="7"/>
  <c r="E502" i="7"/>
  <c r="D502" i="7"/>
  <c r="C502" i="7"/>
  <c r="B502" i="7" s="1"/>
  <c r="U501" i="7"/>
  <c r="V501" i="7" s="1"/>
  <c r="N501" i="7"/>
  <c r="F501" i="7"/>
  <c r="E501" i="7"/>
  <c r="D501" i="7"/>
  <c r="C501" i="7"/>
  <c r="B501" i="7" s="1"/>
  <c r="U500" i="7"/>
  <c r="V500" i="7" s="1"/>
  <c r="N500" i="7"/>
  <c r="F500" i="7"/>
  <c r="E500" i="7"/>
  <c r="D500" i="7"/>
  <c r="C500" i="7"/>
  <c r="B500" i="7" s="1"/>
  <c r="U499" i="7"/>
  <c r="V499" i="7" s="1"/>
  <c r="N499" i="7"/>
  <c r="F499" i="7"/>
  <c r="E499" i="7"/>
  <c r="D499" i="7"/>
  <c r="C499" i="7"/>
  <c r="B499" i="7" s="1"/>
  <c r="U498" i="7"/>
  <c r="V498" i="7" s="1"/>
  <c r="N498" i="7"/>
  <c r="F498" i="7"/>
  <c r="E498" i="7"/>
  <c r="D498" i="7"/>
  <c r="C498" i="7"/>
  <c r="B498" i="7" s="1"/>
  <c r="V497" i="7"/>
  <c r="U497" i="7"/>
  <c r="N497" i="7"/>
  <c r="F497" i="7"/>
  <c r="E497" i="7"/>
  <c r="D497" i="7"/>
  <c r="C497" i="7"/>
  <c r="B497" i="7" s="1"/>
  <c r="U496" i="7"/>
  <c r="V496" i="7" s="1"/>
  <c r="N496" i="7"/>
  <c r="F496" i="7"/>
  <c r="E496" i="7"/>
  <c r="D496" i="7"/>
  <c r="C496" i="7"/>
  <c r="B496" i="7" s="1"/>
  <c r="U495" i="7"/>
  <c r="V495" i="7" s="1"/>
  <c r="N495" i="7"/>
  <c r="F495" i="7"/>
  <c r="E495" i="7"/>
  <c r="D495" i="7"/>
  <c r="C495" i="7"/>
  <c r="B495" i="7" s="1"/>
  <c r="U494" i="7"/>
  <c r="V494" i="7" s="1"/>
  <c r="N494" i="7"/>
  <c r="F494" i="7"/>
  <c r="E494" i="7"/>
  <c r="D494" i="7"/>
  <c r="C494" i="7"/>
  <c r="B494" i="7" s="1"/>
  <c r="V493" i="7"/>
  <c r="U493" i="7"/>
  <c r="N493" i="7"/>
  <c r="F493" i="7"/>
  <c r="E493" i="7"/>
  <c r="D493" i="7"/>
  <c r="C493" i="7"/>
  <c r="B493" i="7" s="1"/>
  <c r="U492" i="7"/>
  <c r="V492" i="7" s="1"/>
  <c r="N492" i="7"/>
  <c r="F492" i="7"/>
  <c r="E492" i="7"/>
  <c r="D492" i="7"/>
  <c r="C492" i="7"/>
  <c r="B492" i="7" s="1"/>
  <c r="U491" i="7"/>
  <c r="V491" i="7" s="1"/>
  <c r="N491" i="7"/>
  <c r="F491" i="7"/>
  <c r="E491" i="7"/>
  <c r="D491" i="7"/>
  <c r="C491" i="7"/>
  <c r="B491" i="7" s="1"/>
  <c r="U490" i="7"/>
  <c r="V490" i="7" s="1"/>
  <c r="N490" i="7"/>
  <c r="F490" i="7"/>
  <c r="E490" i="7"/>
  <c r="D490" i="7"/>
  <c r="C490" i="7"/>
  <c r="B490" i="7" s="1"/>
  <c r="V489" i="7"/>
  <c r="U489" i="7"/>
  <c r="N489" i="7"/>
  <c r="F489" i="7"/>
  <c r="E489" i="7"/>
  <c r="D489" i="7"/>
  <c r="C489" i="7"/>
  <c r="B489" i="7" s="1"/>
  <c r="U488" i="7"/>
  <c r="V488" i="7" s="1"/>
  <c r="N488" i="7"/>
  <c r="F488" i="7"/>
  <c r="E488" i="7"/>
  <c r="D488" i="7"/>
  <c r="C488" i="7"/>
  <c r="B488" i="7" s="1"/>
  <c r="U487" i="7"/>
  <c r="V487" i="7" s="1"/>
  <c r="N487" i="7"/>
  <c r="F487" i="7"/>
  <c r="E487" i="7"/>
  <c r="D487" i="7"/>
  <c r="C487" i="7"/>
  <c r="B487" i="7" s="1"/>
  <c r="U486" i="7"/>
  <c r="V486" i="7" s="1"/>
  <c r="N486" i="7"/>
  <c r="F486" i="7"/>
  <c r="E486" i="7"/>
  <c r="D486" i="7"/>
  <c r="C486" i="7"/>
  <c r="B486" i="7" s="1"/>
  <c r="V485" i="7"/>
  <c r="U485" i="7"/>
  <c r="N485" i="7"/>
  <c r="F485" i="7"/>
  <c r="E485" i="7"/>
  <c r="D485" i="7"/>
  <c r="C485" i="7"/>
  <c r="B485" i="7" s="1"/>
  <c r="U484" i="7"/>
  <c r="V484" i="7" s="1"/>
  <c r="N484" i="7"/>
  <c r="F484" i="7"/>
  <c r="E484" i="7"/>
  <c r="D484" i="7"/>
  <c r="C484" i="7"/>
  <c r="B484" i="7" s="1"/>
  <c r="U483" i="7"/>
  <c r="V483" i="7" s="1"/>
  <c r="N483" i="7"/>
  <c r="F483" i="7"/>
  <c r="E483" i="7"/>
  <c r="D483" i="7"/>
  <c r="C483" i="7"/>
  <c r="B483" i="7" s="1"/>
  <c r="U482" i="7"/>
  <c r="V482" i="7" s="1"/>
  <c r="N482" i="7"/>
  <c r="F482" i="7"/>
  <c r="E482" i="7"/>
  <c r="D482" i="7"/>
  <c r="C482" i="7"/>
  <c r="B482" i="7" s="1"/>
  <c r="V481" i="7"/>
  <c r="U481" i="7"/>
  <c r="N481" i="7"/>
  <c r="F481" i="7"/>
  <c r="E481" i="7"/>
  <c r="D481" i="7"/>
  <c r="C481" i="7"/>
  <c r="B481" i="7" s="1"/>
  <c r="U480" i="7"/>
  <c r="V480" i="7" s="1"/>
  <c r="N480" i="7"/>
  <c r="F480" i="7"/>
  <c r="E480" i="7"/>
  <c r="D480" i="7"/>
  <c r="C480" i="7"/>
  <c r="B480" i="7" s="1"/>
  <c r="U479" i="7"/>
  <c r="V479" i="7" s="1"/>
  <c r="N479" i="7"/>
  <c r="F479" i="7"/>
  <c r="E479" i="7"/>
  <c r="D479" i="7"/>
  <c r="C479" i="7"/>
  <c r="B479" i="7" s="1"/>
  <c r="U478" i="7"/>
  <c r="V478" i="7" s="1"/>
  <c r="N478" i="7"/>
  <c r="F478" i="7"/>
  <c r="E478" i="7"/>
  <c r="D478" i="7"/>
  <c r="C478" i="7"/>
  <c r="B478" i="7" s="1"/>
  <c r="V477" i="7"/>
  <c r="U477" i="7"/>
  <c r="N477" i="7"/>
  <c r="F477" i="7"/>
  <c r="E477" i="7"/>
  <c r="D477" i="7"/>
  <c r="C477" i="7"/>
  <c r="B477" i="7" s="1"/>
  <c r="U476" i="7"/>
  <c r="V476" i="7" s="1"/>
  <c r="N476" i="7"/>
  <c r="F476" i="7"/>
  <c r="E476" i="7"/>
  <c r="D476" i="7"/>
  <c r="C476" i="7"/>
  <c r="B476" i="7" s="1"/>
  <c r="U475" i="7"/>
  <c r="V475" i="7" s="1"/>
  <c r="N475" i="7"/>
  <c r="F475" i="7"/>
  <c r="E475" i="7"/>
  <c r="D475" i="7"/>
  <c r="C475" i="7"/>
  <c r="B475" i="7" s="1"/>
  <c r="U474" i="7"/>
  <c r="V474" i="7" s="1"/>
  <c r="N474" i="7"/>
  <c r="F474" i="7"/>
  <c r="E474" i="7"/>
  <c r="D474" i="7"/>
  <c r="C474" i="7"/>
  <c r="B474" i="7" s="1"/>
  <c r="V473" i="7"/>
  <c r="U473" i="7"/>
  <c r="N473" i="7"/>
  <c r="F473" i="7"/>
  <c r="E473" i="7"/>
  <c r="D473" i="7"/>
  <c r="C473" i="7"/>
  <c r="B473" i="7" s="1"/>
  <c r="U472" i="7"/>
  <c r="V472" i="7" s="1"/>
  <c r="N472" i="7"/>
  <c r="F472" i="7"/>
  <c r="E472" i="7"/>
  <c r="D472" i="7"/>
  <c r="C472" i="7"/>
  <c r="B472" i="7" s="1"/>
  <c r="U471" i="7"/>
  <c r="V471" i="7" s="1"/>
  <c r="N471" i="7"/>
  <c r="F471" i="7"/>
  <c r="E471" i="7"/>
  <c r="D471" i="7"/>
  <c r="C471" i="7"/>
  <c r="B471" i="7" s="1"/>
  <c r="U470" i="7"/>
  <c r="V470" i="7" s="1"/>
  <c r="N470" i="7"/>
  <c r="F470" i="7"/>
  <c r="E470" i="7"/>
  <c r="D470" i="7"/>
  <c r="C470" i="7"/>
  <c r="B470" i="7" s="1"/>
  <c r="V469" i="7"/>
  <c r="U469" i="7"/>
  <c r="N469" i="7"/>
  <c r="F469" i="7"/>
  <c r="E469" i="7"/>
  <c r="D469" i="7"/>
  <c r="C469" i="7"/>
  <c r="B469" i="7" s="1"/>
  <c r="U468" i="7"/>
  <c r="V468" i="7" s="1"/>
  <c r="N468" i="7"/>
  <c r="F468" i="7"/>
  <c r="E468" i="7"/>
  <c r="D468" i="7"/>
  <c r="C468" i="7"/>
  <c r="B468" i="7" s="1"/>
  <c r="U467" i="7"/>
  <c r="V467" i="7" s="1"/>
  <c r="N467" i="7"/>
  <c r="F467" i="7"/>
  <c r="E467" i="7"/>
  <c r="D467" i="7"/>
  <c r="C467" i="7"/>
  <c r="B467" i="7" s="1"/>
  <c r="U466" i="7"/>
  <c r="V466" i="7" s="1"/>
  <c r="N466" i="7"/>
  <c r="F466" i="7"/>
  <c r="E466" i="7"/>
  <c r="D466" i="7"/>
  <c r="C466" i="7"/>
  <c r="B466" i="7" s="1"/>
  <c r="V465" i="7"/>
  <c r="U465" i="7"/>
  <c r="N465" i="7"/>
  <c r="F465" i="7"/>
  <c r="E465" i="7"/>
  <c r="D465" i="7"/>
  <c r="C465" i="7"/>
  <c r="B465" i="7" s="1"/>
  <c r="U464" i="7"/>
  <c r="V464" i="7" s="1"/>
  <c r="N464" i="7"/>
  <c r="F464" i="7"/>
  <c r="E464" i="7"/>
  <c r="D464" i="7"/>
  <c r="C464" i="7"/>
  <c r="B464" i="7" s="1"/>
  <c r="U463" i="7"/>
  <c r="V463" i="7" s="1"/>
  <c r="N463" i="7"/>
  <c r="F463" i="7"/>
  <c r="E463" i="7"/>
  <c r="D463" i="7"/>
  <c r="C463" i="7"/>
  <c r="B463" i="7" s="1"/>
  <c r="U462" i="7"/>
  <c r="V462" i="7" s="1"/>
  <c r="N462" i="7"/>
  <c r="F462" i="7"/>
  <c r="E462" i="7"/>
  <c r="D462" i="7"/>
  <c r="C462" i="7"/>
  <c r="B462" i="7" s="1"/>
  <c r="V461" i="7"/>
  <c r="U461" i="7"/>
  <c r="N461" i="7"/>
  <c r="F461" i="7"/>
  <c r="E461" i="7"/>
  <c r="D461" i="7"/>
  <c r="C461" i="7"/>
  <c r="B461" i="7" s="1"/>
  <c r="U460" i="7"/>
  <c r="V460" i="7" s="1"/>
  <c r="N460" i="7"/>
  <c r="F460" i="7"/>
  <c r="E460" i="7"/>
  <c r="D460" i="7"/>
  <c r="C460" i="7"/>
  <c r="B460" i="7" s="1"/>
  <c r="U459" i="7"/>
  <c r="V459" i="7" s="1"/>
  <c r="N459" i="7"/>
  <c r="F459" i="7"/>
  <c r="E459" i="7"/>
  <c r="D459" i="7"/>
  <c r="C459" i="7"/>
  <c r="B459" i="7" s="1"/>
  <c r="U458" i="7"/>
  <c r="V458" i="7" s="1"/>
  <c r="N458" i="7"/>
  <c r="F458" i="7"/>
  <c r="E458" i="7"/>
  <c r="D458" i="7"/>
  <c r="C458" i="7"/>
  <c r="B458" i="7" s="1"/>
  <c r="V457" i="7"/>
  <c r="U457" i="7"/>
  <c r="N457" i="7"/>
  <c r="F457" i="7"/>
  <c r="E457" i="7"/>
  <c r="D457" i="7"/>
  <c r="C457" i="7"/>
  <c r="B457" i="7" s="1"/>
  <c r="U456" i="7"/>
  <c r="V456" i="7" s="1"/>
  <c r="N456" i="7"/>
  <c r="F456" i="7"/>
  <c r="E456" i="7"/>
  <c r="D456" i="7"/>
  <c r="C456" i="7"/>
  <c r="B456" i="7" s="1"/>
  <c r="U455" i="7"/>
  <c r="V455" i="7" s="1"/>
  <c r="N455" i="7"/>
  <c r="F455" i="7"/>
  <c r="E455" i="7"/>
  <c r="D455" i="7"/>
  <c r="C455" i="7"/>
  <c r="B455" i="7" s="1"/>
  <c r="U454" i="7"/>
  <c r="V454" i="7" s="1"/>
  <c r="N454" i="7"/>
  <c r="F454" i="7"/>
  <c r="E454" i="7"/>
  <c r="D454" i="7"/>
  <c r="C454" i="7"/>
  <c r="B454" i="7" s="1"/>
  <c r="V453" i="7"/>
  <c r="U453" i="7"/>
  <c r="N453" i="7"/>
  <c r="F453" i="7"/>
  <c r="E453" i="7"/>
  <c r="D453" i="7"/>
  <c r="C453" i="7"/>
  <c r="B453" i="7" s="1"/>
  <c r="U452" i="7"/>
  <c r="V452" i="7" s="1"/>
  <c r="N452" i="7"/>
  <c r="F452" i="7"/>
  <c r="E452" i="7"/>
  <c r="D452" i="7"/>
  <c r="C452" i="7"/>
  <c r="B452" i="7" s="1"/>
  <c r="V451" i="7"/>
  <c r="U451" i="7"/>
  <c r="N451" i="7"/>
  <c r="F451" i="7"/>
  <c r="E451" i="7"/>
  <c r="D451" i="7"/>
  <c r="C451" i="7"/>
  <c r="B451" i="7" s="1"/>
  <c r="U450" i="7"/>
  <c r="V450" i="7" s="1"/>
  <c r="N450" i="7"/>
  <c r="F450" i="7"/>
  <c r="E450" i="7"/>
  <c r="D450" i="7"/>
  <c r="C450" i="7"/>
  <c r="B450" i="7" s="1"/>
  <c r="V449" i="7"/>
  <c r="U449" i="7"/>
  <c r="N449" i="7"/>
  <c r="F449" i="7"/>
  <c r="E449" i="7"/>
  <c r="D449" i="7"/>
  <c r="C449" i="7"/>
  <c r="B449" i="7" s="1"/>
  <c r="U448" i="7"/>
  <c r="V448" i="7" s="1"/>
  <c r="N448" i="7"/>
  <c r="F448" i="7"/>
  <c r="E448" i="7"/>
  <c r="D448" i="7"/>
  <c r="C448" i="7"/>
  <c r="B448" i="7" s="1"/>
  <c r="V447" i="7"/>
  <c r="U447" i="7"/>
  <c r="N447" i="7"/>
  <c r="F447" i="7"/>
  <c r="E447" i="7"/>
  <c r="D447" i="7"/>
  <c r="C447" i="7"/>
  <c r="B447" i="7" s="1"/>
  <c r="U446" i="7"/>
  <c r="V446" i="7" s="1"/>
  <c r="N446" i="7"/>
  <c r="F446" i="7"/>
  <c r="E446" i="7"/>
  <c r="D446" i="7"/>
  <c r="C446" i="7"/>
  <c r="B446" i="7" s="1"/>
  <c r="V445" i="7"/>
  <c r="U445" i="7"/>
  <c r="N445" i="7"/>
  <c r="F445" i="7"/>
  <c r="E445" i="7"/>
  <c r="D445" i="7"/>
  <c r="C445" i="7"/>
  <c r="B445" i="7" s="1"/>
  <c r="U444" i="7"/>
  <c r="V444" i="7" s="1"/>
  <c r="N444" i="7"/>
  <c r="F444" i="7"/>
  <c r="E444" i="7"/>
  <c r="D444" i="7"/>
  <c r="C444" i="7"/>
  <c r="B444" i="7" s="1"/>
  <c r="V443" i="7"/>
  <c r="U443" i="7"/>
  <c r="N443" i="7"/>
  <c r="F443" i="7"/>
  <c r="E443" i="7"/>
  <c r="D443" i="7"/>
  <c r="C443" i="7"/>
  <c r="B443" i="7" s="1"/>
  <c r="U442" i="7"/>
  <c r="V442" i="7" s="1"/>
  <c r="N442" i="7"/>
  <c r="F442" i="7"/>
  <c r="E442" i="7"/>
  <c r="D442" i="7"/>
  <c r="C442" i="7"/>
  <c r="B442" i="7" s="1"/>
  <c r="V441" i="7"/>
  <c r="U441" i="7"/>
  <c r="N441" i="7"/>
  <c r="F441" i="7"/>
  <c r="E441" i="7"/>
  <c r="D441" i="7"/>
  <c r="C441" i="7"/>
  <c r="B441" i="7" s="1"/>
  <c r="U440" i="7"/>
  <c r="V440" i="7" s="1"/>
  <c r="N440" i="7"/>
  <c r="F440" i="7"/>
  <c r="E440" i="7"/>
  <c r="D440" i="7"/>
  <c r="C440" i="7"/>
  <c r="B440" i="7" s="1"/>
  <c r="V439" i="7"/>
  <c r="U439" i="7"/>
  <c r="N439" i="7"/>
  <c r="F439" i="7"/>
  <c r="E439" i="7"/>
  <c r="D439" i="7"/>
  <c r="C439" i="7"/>
  <c r="B439" i="7" s="1"/>
  <c r="U438" i="7"/>
  <c r="V438" i="7" s="1"/>
  <c r="N438" i="7"/>
  <c r="F438" i="7"/>
  <c r="E438" i="7"/>
  <c r="D438" i="7"/>
  <c r="C438" i="7"/>
  <c r="B438" i="7" s="1"/>
  <c r="V437" i="7"/>
  <c r="U437" i="7"/>
  <c r="N437" i="7"/>
  <c r="F437" i="7"/>
  <c r="E437" i="7"/>
  <c r="D437" i="7"/>
  <c r="C437" i="7"/>
  <c r="B437" i="7" s="1"/>
  <c r="U436" i="7"/>
  <c r="V436" i="7" s="1"/>
  <c r="N436" i="7"/>
  <c r="F436" i="7"/>
  <c r="E436" i="7"/>
  <c r="D436" i="7"/>
  <c r="C436" i="7"/>
  <c r="B436" i="7" s="1"/>
  <c r="V435" i="7"/>
  <c r="U435" i="7"/>
  <c r="N435" i="7"/>
  <c r="F435" i="7"/>
  <c r="E435" i="7"/>
  <c r="D435" i="7"/>
  <c r="C435" i="7"/>
  <c r="B435" i="7" s="1"/>
  <c r="U434" i="7"/>
  <c r="V434" i="7" s="1"/>
  <c r="N434" i="7"/>
  <c r="F434" i="7"/>
  <c r="E434" i="7"/>
  <c r="D434" i="7"/>
  <c r="C434" i="7"/>
  <c r="B434" i="7" s="1"/>
  <c r="V433" i="7"/>
  <c r="U433" i="7"/>
  <c r="N433" i="7"/>
  <c r="F433" i="7"/>
  <c r="E433" i="7"/>
  <c r="D433" i="7"/>
  <c r="C433" i="7"/>
  <c r="B433" i="7" s="1"/>
  <c r="U432" i="7"/>
  <c r="V432" i="7" s="1"/>
  <c r="N432" i="7"/>
  <c r="F432" i="7"/>
  <c r="E432" i="7"/>
  <c r="D432" i="7"/>
  <c r="C432" i="7"/>
  <c r="B432" i="7" s="1"/>
  <c r="V431" i="7"/>
  <c r="U431" i="7"/>
  <c r="N431" i="7"/>
  <c r="F431" i="7"/>
  <c r="E431" i="7"/>
  <c r="D431" i="7"/>
  <c r="C431" i="7"/>
  <c r="B431" i="7" s="1"/>
  <c r="U430" i="7"/>
  <c r="V430" i="7" s="1"/>
  <c r="N430" i="7"/>
  <c r="F430" i="7"/>
  <c r="E430" i="7"/>
  <c r="D430" i="7"/>
  <c r="C430" i="7"/>
  <c r="B430" i="7" s="1"/>
  <c r="U429" i="7"/>
  <c r="V429" i="7" s="1"/>
  <c r="N429" i="7"/>
  <c r="F429" i="7"/>
  <c r="E429" i="7"/>
  <c r="D429" i="7"/>
  <c r="C429" i="7"/>
  <c r="B429" i="7" s="1"/>
  <c r="U428" i="7"/>
  <c r="V428" i="7" s="1"/>
  <c r="N428" i="7"/>
  <c r="F428" i="7"/>
  <c r="E428" i="7"/>
  <c r="D428" i="7"/>
  <c r="C428" i="7"/>
  <c r="B428" i="7" s="1"/>
  <c r="V427" i="7"/>
  <c r="U427" i="7"/>
  <c r="N427" i="7"/>
  <c r="F427" i="7"/>
  <c r="E427" i="7"/>
  <c r="D427" i="7"/>
  <c r="C427" i="7"/>
  <c r="B427" i="7" s="1"/>
  <c r="U426" i="7"/>
  <c r="V426" i="7" s="1"/>
  <c r="N426" i="7"/>
  <c r="F426" i="7"/>
  <c r="E426" i="7"/>
  <c r="D426" i="7"/>
  <c r="C426" i="7"/>
  <c r="B426" i="7" s="1"/>
  <c r="U425" i="7"/>
  <c r="V425" i="7" s="1"/>
  <c r="N425" i="7"/>
  <c r="F425" i="7"/>
  <c r="E425" i="7"/>
  <c r="D425" i="7"/>
  <c r="C425" i="7"/>
  <c r="B425" i="7" s="1"/>
  <c r="U424" i="7"/>
  <c r="V424" i="7" s="1"/>
  <c r="N424" i="7"/>
  <c r="F424" i="7"/>
  <c r="E424" i="7"/>
  <c r="D424" i="7"/>
  <c r="C424" i="7"/>
  <c r="B424" i="7" s="1"/>
  <c r="V423" i="7"/>
  <c r="U423" i="7"/>
  <c r="N423" i="7"/>
  <c r="F423" i="7"/>
  <c r="E423" i="7"/>
  <c r="D423" i="7"/>
  <c r="C423" i="7"/>
  <c r="B423" i="7" s="1"/>
  <c r="U422" i="7"/>
  <c r="V422" i="7" s="1"/>
  <c r="N422" i="7"/>
  <c r="F422" i="7"/>
  <c r="E422" i="7"/>
  <c r="D422" i="7"/>
  <c r="C422" i="7"/>
  <c r="B422" i="7" s="1"/>
  <c r="U421" i="7"/>
  <c r="V421" i="7" s="1"/>
  <c r="N421" i="7"/>
  <c r="F421" i="7"/>
  <c r="E421" i="7"/>
  <c r="D421" i="7"/>
  <c r="C421" i="7"/>
  <c r="B421" i="7" s="1"/>
  <c r="U420" i="7"/>
  <c r="V420" i="7" s="1"/>
  <c r="N420" i="7"/>
  <c r="F420" i="7"/>
  <c r="E420" i="7"/>
  <c r="D420" i="7"/>
  <c r="C420" i="7"/>
  <c r="B420" i="7" s="1"/>
  <c r="V419" i="7"/>
  <c r="U419" i="7"/>
  <c r="N419" i="7"/>
  <c r="F419" i="7"/>
  <c r="E419" i="7"/>
  <c r="D419" i="7"/>
  <c r="C419" i="7"/>
  <c r="B419" i="7" s="1"/>
  <c r="U418" i="7"/>
  <c r="V418" i="7" s="1"/>
  <c r="N418" i="7"/>
  <c r="F418" i="7"/>
  <c r="E418" i="7"/>
  <c r="D418" i="7"/>
  <c r="C418" i="7"/>
  <c r="B418" i="7" s="1"/>
  <c r="U417" i="7"/>
  <c r="V417" i="7" s="1"/>
  <c r="N417" i="7"/>
  <c r="F417" i="7"/>
  <c r="E417" i="7"/>
  <c r="D417" i="7"/>
  <c r="C417" i="7"/>
  <c r="B417" i="7" s="1"/>
  <c r="U416" i="7"/>
  <c r="V416" i="7" s="1"/>
  <c r="N416" i="7"/>
  <c r="F416" i="7"/>
  <c r="E416" i="7"/>
  <c r="D416" i="7"/>
  <c r="C416" i="7"/>
  <c r="B416" i="7" s="1"/>
  <c r="V415" i="7"/>
  <c r="U415" i="7"/>
  <c r="N415" i="7"/>
  <c r="F415" i="7"/>
  <c r="E415" i="7"/>
  <c r="D415" i="7"/>
  <c r="C415" i="7"/>
  <c r="B415" i="7" s="1"/>
  <c r="U414" i="7"/>
  <c r="V414" i="7" s="1"/>
  <c r="N414" i="7"/>
  <c r="F414" i="7"/>
  <c r="E414" i="7"/>
  <c r="D414" i="7"/>
  <c r="C414" i="7"/>
  <c r="B414" i="7" s="1"/>
  <c r="U413" i="7"/>
  <c r="V413" i="7" s="1"/>
  <c r="N413" i="7"/>
  <c r="F413" i="7"/>
  <c r="E413" i="7"/>
  <c r="D413" i="7"/>
  <c r="C413" i="7"/>
  <c r="B413" i="7" s="1"/>
  <c r="U412" i="7"/>
  <c r="V412" i="7" s="1"/>
  <c r="N412" i="7"/>
  <c r="F412" i="7"/>
  <c r="E412" i="7"/>
  <c r="D412" i="7"/>
  <c r="C412" i="7"/>
  <c r="B412" i="7" s="1"/>
  <c r="V411" i="7"/>
  <c r="U411" i="7"/>
  <c r="N411" i="7"/>
  <c r="F411" i="7"/>
  <c r="E411" i="7"/>
  <c r="D411" i="7"/>
  <c r="C411" i="7"/>
  <c r="B411" i="7" s="1"/>
  <c r="U410" i="7"/>
  <c r="V410" i="7" s="1"/>
  <c r="N410" i="7"/>
  <c r="F410" i="7"/>
  <c r="E410" i="7"/>
  <c r="D410" i="7"/>
  <c r="C410" i="7"/>
  <c r="B410" i="7" s="1"/>
  <c r="U409" i="7"/>
  <c r="V409" i="7" s="1"/>
  <c r="N409" i="7"/>
  <c r="F409" i="7"/>
  <c r="E409" i="7"/>
  <c r="D409" i="7"/>
  <c r="C409" i="7"/>
  <c r="B409" i="7" s="1"/>
  <c r="U408" i="7"/>
  <c r="V408" i="7" s="1"/>
  <c r="N408" i="7"/>
  <c r="F408" i="7"/>
  <c r="E408" i="7"/>
  <c r="D408" i="7"/>
  <c r="C408" i="7"/>
  <c r="B408" i="7" s="1"/>
  <c r="V407" i="7"/>
  <c r="U407" i="7"/>
  <c r="N407" i="7"/>
  <c r="F407" i="7"/>
  <c r="E407" i="7"/>
  <c r="D407" i="7"/>
  <c r="C407" i="7"/>
  <c r="B407" i="7" s="1"/>
  <c r="U406" i="7"/>
  <c r="V406" i="7" s="1"/>
  <c r="N406" i="7"/>
  <c r="F406" i="7"/>
  <c r="E406" i="7"/>
  <c r="D406" i="7"/>
  <c r="C406" i="7"/>
  <c r="B406" i="7" s="1"/>
  <c r="U405" i="7"/>
  <c r="V405" i="7" s="1"/>
  <c r="N405" i="7"/>
  <c r="F405" i="7"/>
  <c r="E405" i="7"/>
  <c r="D405" i="7"/>
  <c r="C405" i="7"/>
  <c r="B405" i="7" s="1"/>
  <c r="U404" i="7"/>
  <c r="V404" i="7" s="1"/>
  <c r="N404" i="7"/>
  <c r="F404" i="7"/>
  <c r="E404" i="7"/>
  <c r="D404" i="7"/>
  <c r="C404" i="7"/>
  <c r="B404" i="7" s="1"/>
  <c r="V403" i="7"/>
  <c r="U403" i="7"/>
  <c r="N403" i="7"/>
  <c r="F403" i="7"/>
  <c r="E403" i="7"/>
  <c r="D403" i="7"/>
  <c r="C403" i="7"/>
  <c r="B403" i="7" s="1"/>
  <c r="U402" i="7"/>
  <c r="V402" i="7" s="1"/>
  <c r="N402" i="7"/>
  <c r="F402" i="7"/>
  <c r="E402" i="7"/>
  <c r="D402" i="7"/>
  <c r="C402" i="7"/>
  <c r="B402" i="7" s="1"/>
  <c r="U401" i="7"/>
  <c r="V401" i="7" s="1"/>
  <c r="N401" i="7"/>
  <c r="F401" i="7"/>
  <c r="E401" i="7"/>
  <c r="D401" i="7"/>
  <c r="C401" i="7"/>
  <c r="B401" i="7" s="1"/>
  <c r="U400" i="7"/>
  <c r="V400" i="7" s="1"/>
  <c r="N400" i="7"/>
  <c r="F400" i="7"/>
  <c r="E400" i="7"/>
  <c r="D400" i="7"/>
  <c r="C400" i="7"/>
  <c r="B400" i="7" s="1"/>
  <c r="V399" i="7"/>
  <c r="U399" i="7"/>
  <c r="N399" i="7"/>
  <c r="F399" i="7"/>
  <c r="E399" i="7"/>
  <c r="D399" i="7"/>
  <c r="C399" i="7"/>
  <c r="B399" i="7" s="1"/>
  <c r="U398" i="7"/>
  <c r="V398" i="7" s="1"/>
  <c r="N398" i="7"/>
  <c r="F398" i="7"/>
  <c r="E398" i="7"/>
  <c r="D398" i="7"/>
  <c r="C398" i="7"/>
  <c r="B398" i="7" s="1"/>
  <c r="U397" i="7"/>
  <c r="V397" i="7" s="1"/>
  <c r="N397" i="7"/>
  <c r="F397" i="7"/>
  <c r="E397" i="7"/>
  <c r="D397" i="7"/>
  <c r="C397" i="7"/>
  <c r="B397" i="7" s="1"/>
  <c r="U396" i="7"/>
  <c r="V396" i="7" s="1"/>
  <c r="N396" i="7"/>
  <c r="F396" i="7"/>
  <c r="E396" i="7"/>
  <c r="D396" i="7"/>
  <c r="C396" i="7"/>
  <c r="B396" i="7" s="1"/>
  <c r="V395" i="7"/>
  <c r="U395" i="7"/>
  <c r="N395" i="7"/>
  <c r="F395" i="7"/>
  <c r="E395" i="7"/>
  <c r="D395" i="7"/>
  <c r="C395" i="7"/>
  <c r="B395" i="7" s="1"/>
  <c r="U394" i="7"/>
  <c r="V394" i="7" s="1"/>
  <c r="N394" i="7"/>
  <c r="F394" i="7"/>
  <c r="E394" i="7"/>
  <c r="D394" i="7"/>
  <c r="C394" i="7"/>
  <c r="B394" i="7" s="1"/>
  <c r="U393" i="7"/>
  <c r="V393" i="7" s="1"/>
  <c r="N393" i="7"/>
  <c r="F393" i="7"/>
  <c r="E393" i="7"/>
  <c r="D393" i="7"/>
  <c r="C393" i="7"/>
  <c r="B393" i="7" s="1"/>
  <c r="U392" i="7"/>
  <c r="V392" i="7" s="1"/>
  <c r="N392" i="7"/>
  <c r="F392" i="7"/>
  <c r="E392" i="7"/>
  <c r="D392" i="7"/>
  <c r="C392" i="7"/>
  <c r="B392" i="7" s="1"/>
  <c r="V391" i="7"/>
  <c r="U391" i="7"/>
  <c r="N391" i="7"/>
  <c r="F391" i="7"/>
  <c r="E391" i="7"/>
  <c r="D391" i="7"/>
  <c r="C391" i="7"/>
  <c r="B391" i="7" s="1"/>
  <c r="U390" i="7"/>
  <c r="V390" i="7" s="1"/>
  <c r="N390" i="7"/>
  <c r="F390" i="7"/>
  <c r="E390" i="7"/>
  <c r="D390" i="7"/>
  <c r="C390" i="7"/>
  <c r="B390" i="7" s="1"/>
  <c r="U389" i="7"/>
  <c r="V389" i="7" s="1"/>
  <c r="N389" i="7"/>
  <c r="F389" i="7"/>
  <c r="E389" i="7"/>
  <c r="D389" i="7"/>
  <c r="C389" i="7"/>
  <c r="B389" i="7" s="1"/>
  <c r="U388" i="7"/>
  <c r="V388" i="7" s="1"/>
  <c r="N388" i="7"/>
  <c r="F388" i="7"/>
  <c r="E388" i="7"/>
  <c r="D388" i="7"/>
  <c r="C388" i="7"/>
  <c r="B388" i="7" s="1"/>
  <c r="V387" i="7"/>
  <c r="U387" i="7"/>
  <c r="N387" i="7"/>
  <c r="F387" i="7"/>
  <c r="E387" i="7"/>
  <c r="D387" i="7"/>
  <c r="C387" i="7"/>
  <c r="B387" i="7" s="1"/>
  <c r="U386" i="7"/>
  <c r="V386" i="7" s="1"/>
  <c r="N386" i="7"/>
  <c r="F386" i="7"/>
  <c r="E386" i="7"/>
  <c r="D386" i="7"/>
  <c r="C386" i="7"/>
  <c r="B386" i="7" s="1"/>
  <c r="U385" i="7"/>
  <c r="V385" i="7" s="1"/>
  <c r="N385" i="7"/>
  <c r="F385" i="7"/>
  <c r="E385" i="7"/>
  <c r="D385" i="7"/>
  <c r="C385" i="7"/>
  <c r="B385" i="7" s="1"/>
  <c r="U384" i="7"/>
  <c r="V384" i="7" s="1"/>
  <c r="N384" i="7"/>
  <c r="F384" i="7"/>
  <c r="E384" i="7"/>
  <c r="D384" i="7"/>
  <c r="C384" i="7"/>
  <c r="B384" i="7" s="1"/>
  <c r="V383" i="7"/>
  <c r="U383" i="7"/>
  <c r="N383" i="7"/>
  <c r="F383" i="7"/>
  <c r="E383" i="7"/>
  <c r="D383" i="7"/>
  <c r="C383" i="7"/>
  <c r="B383" i="7" s="1"/>
  <c r="U382" i="7"/>
  <c r="V382" i="7" s="1"/>
  <c r="N382" i="7"/>
  <c r="F382" i="7"/>
  <c r="E382" i="7"/>
  <c r="D382" i="7"/>
  <c r="C382" i="7"/>
  <c r="B382" i="7" s="1"/>
  <c r="U381" i="7"/>
  <c r="V381" i="7" s="1"/>
  <c r="N381" i="7"/>
  <c r="F381" i="7"/>
  <c r="E381" i="7"/>
  <c r="D381" i="7"/>
  <c r="C381" i="7"/>
  <c r="B381" i="7" s="1"/>
  <c r="U380" i="7"/>
  <c r="V380" i="7" s="1"/>
  <c r="N380" i="7"/>
  <c r="F380" i="7"/>
  <c r="E380" i="7"/>
  <c r="D380" i="7"/>
  <c r="C380" i="7"/>
  <c r="B380" i="7" s="1"/>
  <c r="V379" i="7"/>
  <c r="U379" i="7"/>
  <c r="N379" i="7"/>
  <c r="F379" i="7"/>
  <c r="E379" i="7"/>
  <c r="D379" i="7"/>
  <c r="C379" i="7"/>
  <c r="B379" i="7" s="1"/>
  <c r="U378" i="7"/>
  <c r="V378" i="7" s="1"/>
  <c r="N378" i="7"/>
  <c r="F378" i="7"/>
  <c r="E378" i="7"/>
  <c r="D378" i="7"/>
  <c r="C378" i="7"/>
  <c r="B378" i="7" s="1"/>
  <c r="U377" i="7"/>
  <c r="V377" i="7" s="1"/>
  <c r="N377" i="7"/>
  <c r="F377" i="7"/>
  <c r="E377" i="7"/>
  <c r="D377" i="7"/>
  <c r="C377" i="7"/>
  <c r="B377" i="7" s="1"/>
  <c r="U376" i="7"/>
  <c r="V376" i="7" s="1"/>
  <c r="N376" i="7"/>
  <c r="F376" i="7"/>
  <c r="E376" i="7"/>
  <c r="D376" i="7"/>
  <c r="C376" i="7"/>
  <c r="B376" i="7" s="1"/>
  <c r="V375" i="7"/>
  <c r="U375" i="7"/>
  <c r="N375" i="7"/>
  <c r="F375" i="7"/>
  <c r="E375" i="7"/>
  <c r="D375" i="7"/>
  <c r="C375" i="7"/>
  <c r="B375" i="7" s="1"/>
  <c r="U374" i="7"/>
  <c r="V374" i="7" s="1"/>
  <c r="N374" i="7"/>
  <c r="F374" i="7"/>
  <c r="E374" i="7"/>
  <c r="D374" i="7"/>
  <c r="C374" i="7"/>
  <c r="B374" i="7" s="1"/>
  <c r="U373" i="7"/>
  <c r="V373" i="7" s="1"/>
  <c r="N373" i="7"/>
  <c r="F373" i="7"/>
  <c r="E373" i="7"/>
  <c r="D373" i="7"/>
  <c r="C373" i="7"/>
  <c r="B373" i="7" s="1"/>
  <c r="U372" i="7"/>
  <c r="V372" i="7" s="1"/>
  <c r="N372" i="7"/>
  <c r="F372" i="7"/>
  <c r="E372" i="7"/>
  <c r="D372" i="7"/>
  <c r="C372" i="7"/>
  <c r="B372" i="7" s="1"/>
  <c r="V371" i="7"/>
  <c r="U371" i="7"/>
  <c r="N371" i="7"/>
  <c r="F371" i="7"/>
  <c r="E371" i="7"/>
  <c r="D371" i="7"/>
  <c r="C371" i="7"/>
  <c r="B371" i="7" s="1"/>
  <c r="U370" i="7"/>
  <c r="V370" i="7" s="1"/>
  <c r="N370" i="7"/>
  <c r="F370" i="7"/>
  <c r="E370" i="7"/>
  <c r="D370" i="7"/>
  <c r="C370" i="7"/>
  <c r="B370" i="7" s="1"/>
  <c r="U369" i="7"/>
  <c r="V369" i="7" s="1"/>
  <c r="N369" i="7"/>
  <c r="F369" i="7"/>
  <c r="E369" i="7"/>
  <c r="D369" i="7"/>
  <c r="C369" i="7"/>
  <c r="B369" i="7" s="1"/>
  <c r="U368" i="7"/>
  <c r="V368" i="7" s="1"/>
  <c r="N368" i="7"/>
  <c r="F368" i="7"/>
  <c r="E368" i="7"/>
  <c r="D368" i="7"/>
  <c r="C368" i="7"/>
  <c r="B368" i="7" s="1"/>
  <c r="V367" i="7"/>
  <c r="U367" i="7"/>
  <c r="N367" i="7"/>
  <c r="F367" i="7"/>
  <c r="E367" i="7"/>
  <c r="D367" i="7"/>
  <c r="C367" i="7"/>
  <c r="B367" i="7" s="1"/>
  <c r="U366" i="7"/>
  <c r="V366" i="7" s="1"/>
  <c r="N366" i="7"/>
  <c r="F366" i="7"/>
  <c r="E366" i="7"/>
  <c r="D366" i="7"/>
  <c r="C366" i="7"/>
  <c r="B366" i="7" s="1"/>
  <c r="U365" i="7"/>
  <c r="V365" i="7" s="1"/>
  <c r="N365" i="7"/>
  <c r="F365" i="7"/>
  <c r="E365" i="7"/>
  <c r="D365" i="7"/>
  <c r="C365" i="7"/>
  <c r="B365" i="7" s="1"/>
  <c r="U364" i="7"/>
  <c r="V364" i="7" s="1"/>
  <c r="N364" i="7"/>
  <c r="F364" i="7"/>
  <c r="E364" i="7"/>
  <c r="D364" i="7"/>
  <c r="C364" i="7"/>
  <c r="B364" i="7" s="1"/>
  <c r="V363" i="7"/>
  <c r="U363" i="7"/>
  <c r="N363" i="7"/>
  <c r="F363" i="7"/>
  <c r="E363" i="7"/>
  <c r="D363" i="7"/>
  <c r="C363" i="7"/>
  <c r="B363" i="7" s="1"/>
  <c r="U362" i="7"/>
  <c r="V362" i="7" s="1"/>
  <c r="N362" i="7"/>
  <c r="F362" i="7"/>
  <c r="E362" i="7"/>
  <c r="D362" i="7"/>
  <c r="C362" i="7"/>
  <c r="B362" i="7" s="1"/>
  <c r="U361" i="7"/>
  <c r="V361" i="7" s="1"/>
  <c r="N361" i="7"/>
  <c r="F361" i="7"/>
  <c r="E361" i="7"/>
  <c r="D361" i="7"/>
  <c r="C361" i="7"/>
  <c r="B361" i="7" s="1"/>
  <c r="U360" i="7"/>
  <c r="V360" i="7" s="1"/>
  <c r="N360" i="7"/>
  <c r="F360" i="7"/>
  <c r="E360" i="7"/>
  <c r="D360" i="7"/>
  <c r="C360" i="7"/>
  <c r="B360" i="7" s="1"/>
  <c r="V359" i="7"/>
  <c r="U359" i="7"/>
  <c r="N359" i="7"/>
  <c r="F359" i="7"/>
  <c r="E359" i="7"/>
  <c r="D359" i="7"/>
  <c r="C359" i="7"/>
  <c r="B359" i="7" s="1"/>
  <c r="U358" i="7"/>
  <c r="V358" i="7" s="1"/>
  <c r="N358" i="7"/>
  <c r="F358" i="7"/>
  <c r="E358" i="7"/>
  <c r="D358" i="7"/>
  <c r="C358" i="7"/>
  <c r="B358" i="7" s="1"/>
  <c r="U357" i="7"/>
  <c r="V357" i="7" s="1"/>
  <c r="N357" i="7"/>
  <c r="F357" i="7"/>
  <c r="E357" i="7"/>
  <c r="D357" i="7"/>
  <c r="C357" i="7"/>
  <c r="B357" i="7" s="1"/>
  <c r="U356" i="7"/>
  <c r="V356" i="7" s="1"/>
  <c r="N356" i="7"/>
  <c r="F356" i="7"/>
  <c r="E356" i="7"/>
  <c r="D356" i="7"/>
  <c r="C356" i="7"/>
  <c r="B356" i="7" s="1"/>
  <c r="V355" i="7"/>
  <c r="U355" i="7"/>
  <c r="N355" i="7"/>
  <c r="F355" i="7"/>
  <c r="E355" i="7"/>
  <c r="D355" i="7"/>
  <c r="C355" i="7"/>
  <c r="B355" i="7" s="1"/>
  <c r="U354" i="7"/>
  <c r="V354" i="7" s="1"/>
  <c r="N354" i="7"/>
  <c r="F354" i="7"/>
  <c r="E354" i="7"/>
  <c r="D354" i="7"/>
  <c r="C354" i="7"/>
  <c r="B354" i="7" s="1"/>
  <c r="U353" i="7"/>
  <c r="V353" i="7" s="1"/>
  <c r="N353" i="7"/>
  <c r="F353" i="7"/>
  <c r="E353" i="7"/>
  <c r="D353" i="7"/>
  <c r="C353" i="7"/>
  <c r="B353" i="7" s="1"/>
  <c r="U352" i="7"/>
  <c r="V352" i="7" s="1"/>
  <c r="N352" i="7"/>
  <c r="F352" i="7"/>
  <c r="E352" i="7"/>
  <c r="D352" i="7"/>
  <c r="C352" i="7"/>
  <c r="B352" i="7" s="1"/>
  <c r="V351" i="7"/>
  <c r="U351" i="7"/>
  <c r="N351" i="7"/>
  <c r="F351" i="7"/>
  <c r="E351" i="7"/>
  <c r="D351" i="7"/>
  <c r="C351" i="7"/>
  <c r="B351" i="7" s="1"/>
  <c r="U350" i="7"/>
  <c r="V350" i="7" s="1"/>
  <c r="N350" i="7"/>
  <c r="F350" i="7"/>
  <c r="E350" i="7"/>
  <c r="D350" i="7"/>
  <c r="C350" i="7"/>
  <c r="B350" i="7" s="1"/>
  <c r="U349" i="7"/>
  <c r="V349" i="7" s="1"/>
  <c r="N349" i="7"/>
  <c r="F349" i="7"/>
  <c r="E349" i="7"/>
  <c r="D349" i="7"/>
  <c r="C349" i="7"/>
  <c r="B349" i="7" s="1"/>
  <c r="U348" i="7"/>
  <c r="V348" i="7" s="1"/>
  <c r="N348" i="7"/>
  <c r="F348" i="7"/>
  <c r="E348" i="7"/>
  <c r="D348" i="7"/>
  <c r="C348" i="7"/>
  <c r="B348" i="7" s="1"/>
  <c r="V347" i="7"/>
  <c r="U347" i="7"/>
  <c r="N347" i="7"/>
  <c r="F347" i="7"/>
  <c r="E347" i="7"/>
  <c r="D347" i="7"/>
  <c r="C347" i="7"/>
  <c r="B347" i="7" s="1"/>
  <c r="U346" i="7"/>
  <c r="V346" i="7" s="1"/>
  <c r="N346" i="7"/>
  <c r="F346" i="7"/>
  <c r="E346" i="7"/>
  <c r="D346" i="7"/>
  <c r="C346" i="7"/>
  <c r="B346" i="7" s="1"/>
  <c r="U345" i="7"/>
  <c r="V345" i="7" s="1"/>
  <c r="N345" i="7"/>
  <c r="F345" i="7"/>
  <c r="E345" i="7"/>
  <c r="D345" i="7"/>
  <c r="C345" i="7"/>
  <c r="B345" i="7" s="1"/>
  <c r="U344" i="7"/>
  <c r="V344" i="7" s="1"/>
  <c r="N344" i="7"/>
  <c r="F344" i="7"/>
  <c r="E344" i="7"/>
  <c r="D344" i="7"/>
  <c r="C344" i="7"/>
  <c r="B344" i="7" s="1"/>
  <c r="V343" i="7"/>
  <c r="U343" i="7"/>
  <c r="N343" i="7"/>
  <c r="F343" i="7"/>
  <c r="E343" i="7"/>
  <c r="D343" i="7"/>
  <c r="C343" i="7"/>
  <c r="B343" i="7" s="1"/>
  <c r="U342" i="7"/>
  <c r="V342" i="7" s="1"/>
  <c r="N342" i="7"/>
  <c r="F342" i="7"/>
  <c r="E342" i="7"/>
  <c r="D342" i="7"/>
  <c r="C342" i="7"/>
  <c r="B342" i="7" s="1"/>
  <c r="U341" i="7"/>
  <c r="V341" i="7" s="1"/>
  <c r="N341" i="7"/>
  <c r="F341" i="7"/>
  <c r="E341" i="7"/>
  <c r="D341" i="7"/>
  <c r="C341" i="7"/>
  <c r="B341" i="7" s="1"/>
  <c r="U340" i="7"/>
  <c r="V340" i="7" s="1"/>
  <c r="N340" i="7"/>
  <c r="F340" i="7"/>
  <c r="E340" i="7"/>
  <c r="D340" i="7"/>
  <c r="C340" i="7"/>
  <c r="B340" i="7" s="1"/>
  <c r="V339" i="7"/>
  <c r="U339" i="7"/>
  <c r="N339" i="7"/>
  <c r="F339" i="7"/>
  <c r="E339" i="7"/>
  <c r="D339" i="7"/>
  <c r="C339" i="7"/>
  <c r="B339" i="7" s="1"/>
  <c r="U338" i="7"/>
  <c r="V338" i="7" s="1"/>
  <c r="N338" i="7"/>
  <c r="F338" i="7"/>
  <c r="E338" i="7"/>
  <c r="D338" i="7"/>
  <c r="C338" i="7"/>
  <c r="B338" i="7" s="1"/>
  <c r="U337" i="7"/>
  <c r="V337" i="7" s="1"/>
  <c r="N337" i="7"/>
  <c r="F337" i="7"/>
  <c r="E337" i="7"/>
  <c r="D337" i="7"/>
  <c r="C337" i="7"/>
  <c r="B337" i="7" s="1"/>
  <c r="U336" i="7"/>
  <c r="V336" i="7" s="1"/>
  <c r="N336" i="7"/>
  <c r="F336" i="7"/>
  <c r="E336" i="7"/>
  <c r="D336" i="7"/>
  <c r="C336" i="7"/>
  <c r="B336" i="7" s="1"/>
  <c r="V335" i="7"/>
  <c r="U335" i="7"/>
  <c r="N335" i="7"/>
  <c r="F335" i="7"/>
  <c r="E335" i="7"/>
  <c r="D335" i="7"/>
  <c r="C335" i="7"/>
  <c r="B335" i="7" s="1"/>
  <c r="U334" i="7"/>
  <c r="V334" i="7" s="1"/>
  <c r="N334" i="7"/>
  <c r="F334" i="7"/>
  <c r="E334" i="7"/>
  <c r="D334" i="7"/>
  <c r="C334" i="7"/>
  <c r="B334" i="7" s="1"/>
  <c r="U333" i="7"/>
  <c r="V333" i="7" s="1"/>
  <c r="N333" i="7"/>
  <c r="F333" i="7"/>
  <c r="E333" i="7"/>
  <c r="D333" i="7"/>
  <c r="C333" i="7"/>
  <c r="B333" i="7" s="1"/>
  <c r="U332" i="7"/>
  <c r="V332" i="7" s="1"/>
  <c r="N332" i="7"/>
  <c r="F332" i="7"/>
  <c r="E332" i="7"/>
  <c r="D332" i="7"/>
  <c r="C332" i="7"/>
  <c r="B332" i="7" s="1"/>
  <c r="V331" i="7"/>
  <c r="U331" i="7"/>
  <c r="N331" i="7"/>
  <c r="F331" i="7"/>
  <c r="E331" i="7"/>
  <c r="D331" i="7"/>
  <c r="C331" i="7"/>
  <c r="B331" i="7" s="1"/>
  <c r="U330" i="7"/>
  <c r="V330" i="7" s="1"/>
  <c r="N330" i="7"/>
  <c r="F330" i="7"/>
  <c r="E330" i="7"/>
  <c r="D330" i="7"/>
  <c r="C330" i="7"/>
  <c r="B330" i="7" s="1"/>
  <c r="U329" i="7"/>
  <c r="V329" i="7" s="1"/>
  <c r="N329" i="7"/>
  <c r="F329" i="7"/>
  <c r="E329" i="7"/>
  <c r="D329" i="7"/>
  <c r="C329" i="7"/>
  <c r="B329" i="7" s="1"/>
  <c r="U328" i="7"/>
  <c r="V328" i="7" s="1"/>
  <c r="N328" i="7"/>
  <c r="F328" i="7"/>
  <c r="E328" i="7"/>
  <c r="D328" i="7"/>
  <c r="C328" i="7"/>
  <c r="B328" i="7" s="1"/>
  <c r="V327" i="7"/>
  <c r="U327" i="7"/>
  <c r="N327" i="7"/>
  <c r="F327" i="7"/>
  <c r="E327" i="7"/>
  <c r="D327" i="7"/>
  <c r="C327" i="7"/>
  <c r="B327" i="7" s="1"/>
  <c r="U326" i="7"/>
  <c r="V326" i="7" s="1"/>
  <c r="N326" i="7"/>
  <c r="F326" i="7"/>
  <c r="E326" i="7"/>
  <c r="D326" i="7"/>
  <c r="C326" i="7"/>
  <c r="B326" i="7" s="1"/>
  <c r="U325" i="7"/>
  <c r="V325" i="7" s="1"/>
  <c r="N325" i="7"/>
  <c r="F325" i="7"/>
  <c r="E325" i="7"/>
  <c r="D325" i="7"/>
  <c r="C325" i="7"/>
  <c r="B325" i="7" s="1"/>
  <c r="U324" i="7"/>
  <c r="V324" i="7" s="1"/>
  <c r="N324" i="7"/>
  <c r="F324" i="7"/>
  <c r="E324" i="7"/>
  <c r="D324" i="7"/>
  <c r="C324" i="7"/>
  <c r="B324" i="7" s="1"/>
  <c r="V323" i="7"/>
  <c r="U323" i="7"/>
  <c r="N323" i="7"/>
  <c r="F323" i="7"/>
  <c r="E323" i="7"/>
  <c r="D323" i="7"/>
  <c r="C323" i="7"/>
  <c r="B323" i="7" s="1"/>
  <c r="U322" i="7"/>
  <c r="V322" i="7" s="1"/>
  <c r="N322" i="7"/>
  <c r="F322" i="7"/>
  <c r="E322" i="7"/>
  <c r="D322" i="7"/>
  <c r="C322" i="7"/>
  <c r="B322" i="7" s="1"/>
  <c r="U321" i="7"/>
  <c r="V321" i="7" s="1"/>
  <c r="N321" i="7"/>
  <c r="F321" i="7"/>
  <c r="E321" i="7"/>
  <c r="D321" i="7"/>
  <c r="C321" i="7"/>
  <c r="B321" i="7" s="1"/>
  <c r="U320" i="7"/>
  <c r="V320" i="7" s="1"/>
  <c r="N320" i="7"/>
  <c r="F320" i="7"/>
  <c r="E320" i="7"/>
  <c r="D320" i="7"/>
  <c r="C320" i="7"/>
  <c r="B320" i="7" s="1"/>
  <c r="V319" i="7"/>
  <c r="U319" i="7"/>
  <c r="N319" i="7"/>
  <c r="F319" i="7"/>
  <c r="E319" i="7"/>
  <c r="D319" i="7"/>
  <c r="C319" i="7"/>
  <c r="B319" i="7" s="1"/>
  <c r="U318" i="7"/>
  <c r="V318" i="7" s="1"/>
  <c r="N318" i="7"/>
  <c r="F318" i="7"/>
  <c r="E318" i="7"/>
  <c r="D318" i="7"/>
  <c r="C318" i="7"/>
  <c r="B318" i="7" s="1"/>
  <c r="U317" i="7"/>
  <c r="V317" i="7" s="1"/>
  <c r="N317" i="7"/>
  <c r="F317" i="7"/>
  <c r="E317" i="7"/>
  <c r="D317" i="7"/>
  <c r="C317" i="7"/>
  <c r="B317" i="7" s="1"/>
  <c r="U316" i="7"/>
  <c r="V316" i="7" s="1"/>
  <c r="N316" i="7"/>
  <c r="F316" i="7"/>
  <c r="E316" i="7"/>
  <c r="D316" i="7"/>
  <c r="C316" i="7"/>
  <c r="B316" i="7" s="1"/>
  <c r="V315" i="7"/>
  <c r="U315" i="7"/>
  <c r="N315" i="7"/>
  <c r="F315" i="7"/>
  <c r="E315" i="7"/>
  <c r="D315" i="7"/>
  <c r="C315" i="7"/>
  <c r="B315" i="7" s="1"/>
  <c r="U314" i="7"/>
  <c r="V314" i="7" s="1"/>
  <c r="N314" i="7"/>
  <c r="F314" i="7"/>
  <c r="E314" i="7"/>
  <c r="D314" i="7"/>
  <c r="C314" i="7"/>
  <c r="B314" i="7" s="1"/>
  <c r="U313" i="7"/>
  <c r="V313" i="7" s="1"/>
  <c r="N313" i="7"/>
  <c r="F313" i="7"/>
  <c r="E313" i="7"/>
  <c r="D313" i="7"/>
  <c r="C313" i="7"/>
  <c r="B313" i="7" s="1"/>
  <c r="U312" i="7"/>
  <c r="V312" i="7" s="1"/>
  <c r="N312" i="7"/>
  <c r="F312" i="7"/>
  <c r="E312" i="7"/>
  <c r="D312" i="7"/>
  <c r="C312" i="7"/>
  <c r="B312" i="7" s="1"/>
  <c r="V311" i="7"/>
  <c r="U311" i="7"/>
  <c r="N311" i="7"/>
  <c r="F311" i="7"/>
  <c r="E311" i="7"/>
  <c r="D311" i="7"/>
  <c r="C311" i="7"/>
  <c r="B311" i="7" s="1"/>
  <c r="U310" i="7"/>
  <c r="V310" i="7" s="1"/>
  <c r="N310" i="7"/>
  <c r="F310" i="7"/>
  <c r="E310" i="7"/>
  <c r="D310" i="7"/>
  <c r="C310" i="7"/>
  <c r="B310" i="7" s="1"/>
  <c r="U309" i="7"/>
  <c r="V309" i="7" s="1"/>
  <c r="N309" i="7"/>
  <c r="F309" i="7"/>
  <c r="E309" i="7"/>
  <c r="D309" i="7"/>
  <c r="C309" i="7"/>
  <c r="B309" i="7" s="1"/>
  <c r="U308" i="7"/>
  <c r="V308" i="7" s="1"/>
  <c r="N308" i="7"/>
  <c r="F308" i="7"/>
  <c r="E308" i="7"/>
  <c r="D308" i="7"/>
  <c r="C308" i="7"/>
  <c r="B308" i="7" s="1"/>
  <c r="V307" i="7"/>
  <c r="U307" i="7"/>
  <c r="N307" i="7"/>
  <c r="F307" i="7"/>
  <c r="E307" i="7"/>
  <c r="D307" i="7"/>
  <c r="C307" i="7"/>
  <c r="B307" i="7" s="1"/>
  <c r="U306" i="7"/>
  <c r="V306" i="7" s="1"/>
  <c r="N306" i="7"/>
  <c r="F306" i="7"/>
  <c r="E306" i="7"/>
  <c r="D306" i="7"/>
  <c r="C306" i="7"/>
  <c r="B306" i="7" s="1"/>
  <c r="U305" i="7"/>
  <c r="V305" i="7" s="1"/>
  <c r="N305" i="7"/>
  <c r="F305" i="7"/>
  <c r="E305" i="7"/>
  <c r="D305" i="7"/>
  <c r="C305" i="7"/>
  <c r="B305" i="7" s="1"/>
  <c r="U304" i="7"/>
  <c r="V304" i="7" s="1"/>
  <c r="N304" i="7"/>
  <c r="F304" i="7"/>
  <c r="E304" i="7"/>
  <c r="D304" i="7"/>
  <c r="C304" i="7"/>
  <c r="B304" i="7" s="1"/>
  <c r="V303" i="7"/>
  <c r="U303" i="7"/>
  <c r="N303" i="7"/>
  <c r="F303" i="7"/>
  <c r="E303" i="7"/>
  <c r="D303" i="7"/>
  <c r="C303" i="7"/>
  <c r="B303" i="7" s="1"/>
  <c r="U302" i="7"/>
  <c r="V302" i="7" s="1"/>
  <c r="N302" i="7"/>
  <c r="F302" i="7"/>
  <c r="E302" i="7"/>
  <c r="D302" i="7"/>
  <c r="C302" i="7"/>
  <c r="B302" i="7" s="1"/>
  <c r="U301" i="7"/>
  <c r="V301" i="7" s="1"/>
  <c r="N301" i="7"/>
  <c r="F301" i="7"/>
  <c r="E301" i="7"/>
  <c r="D301" i="7"/>
  <c r="C301" i="7"/>
  <c r="B301" i="7" s="1"/>
  <c r="U300" i="7"/>
  <c r="V300" i="7" s="1"/>
  <c r="N300" i="7"/>
  <c r="F300" i="7"/>
  <c r="E300" i="7"/>
  <c r="D300" i="7"/>
  <c r="C300" i="7"/>
  <c r="B300" i="7" s="1"/>
  <c r="V299" i="7"/>
  <c r="U299" i="7"/>
  <c r="N299" i="7"/>
  <c r="F299" i="7"/>
  <c r="E299" i="7"/>
  <c r="D299" i="7"/>
  <c r="C299" i="7"/>
  <c r="B299" i="7" s="1"/>
  <c r="U298" i="7"/>
  <c r="V298" i="7" s="1"/>
  <c r="N298" i="7"/>
  <c r="F298" i="7"/>
  <c r="E298" i="7"/>
  <c r="D298" i="7"/>
  <c r="C298" i="7"/>
  <c r="B298" i="7" s="1"/>
  <c r="U297" i="7"/>
  <c r="V297" i="7" s="1"/>
  <c r="N297" i="7"/>
  <c r="F297" i="7"/>
  <c r="E297" i="7"/>
  <c r="D297" i="7"/>
  <c r="C297" i="7"/>
  <c r="B297" i="7" s="1"/>
  <c r="U296" i="7"/>
  <c r="V296" i="7" s="1"/>
  <c r="N296" i="7"/>
  <c r="F296" i="7"/>
  <c r="E296" i="7"/>
  <c r="D296" i="7"/>
  <c r="C296" i="7"/>
  <c r="B296" i="7" s="1"/>
  <c r="V295" i="7"/>
  <c r="U295" i="7"/>
  <c r="N295" i="7"/>
  <c r="F295" i="7"/>
  <c r="E295" i="7"/>
  <c r="D295" i="7"/>
  <c r="C295" i="7"/>
  <c r="B295" i="7" s="1"/>
  <c r="U294" i="7"/>
  <c r="V294" i="7" s="1"/>
  <c r="N294" i="7"/>
  <c r="F294" i="7"/>
  <c r="E294" i="7"/>
  <c r="D294" i="7"/>
  <c r="C294" i="7"/>
  <c r="B294" i="7" s="1"/>
  <c r="U293" i="7"/>
  <c r="V293" i="7" s="1"/>
  <c r="N293" i="7"/>
  <c r="F293" i="7"/>
  <c r="E293" i="7"/>
  <c r="D293" i="7"/>
  <c r="C293" i="7"/>
  <c r="B293" i="7" s="1"/>
  <c r="U292" i="7"/>
  <c r="V292" i="7" s="1"/>
  <c r="N292" i="7"/>
  <c r="F292" i="7"/>
  <c r="E292" i="7"/>
  <c r="D292" i="7"/>
  <c r="C292" i="7"/>
  <c r="B292" i="7" s="1"/>
  <c r="V291" i="7"/>
  <c r="U291" i="7"/>
  <c r="N291" i="7"/>
  <c r="F291" i="7"/>
  <c r="E291" i="7"/>
  <c r="D291" i="7"/>
  <c r="C291" i="7"/>
  <c r="B291" i="7" s="1"/>
  <c r="U290" i="7"/>
  <c r="V290" i="7" s="1"/>
  <c r="N290" i="7"/>
  <c r="F290" i="7"/>
  <c r="E290" i="7"/>
  <c r="D290" i="7"/>
  <c r="C290" i="7"/>
  <c r="B290" i="7" s="1"/>
  <c r="U289" i="7"/>
  <c r="V289" i="7" s="1"/>
  <c r="N289" i="7"/>
  <c r="F289" i="7"/>
  <c r="E289" i="7"/>
  <c r="D289" i="7"/>
  <c r="C289" i="7"/>
  <c r="B289" i="7" s="1"/>
  <c r="U288" i="7"/>
  <c r="V288" i="7" s="1"/>
  <c r="N288" i="7"/>
  <c r="F288" i="7"/>
  <c r="E288" i="7"/>
  <c r="D288" i="7"/>
  <c r="C288" i="7"/>
  <c r="B288" i="7" s="1"/>
  <c r="V287" i="7"/>
  <c r="U287" i="7"/>
  <c r="N287" i="7"/>
  <c r="F287" i="7"/>
  <c r="E287" i="7"/>
  <c r="D287" i="7"/>
  <c r="C287" i="7"/>
  <c r="B287" i="7" s="1"/>
  <c r="U286" i="7"/>
  <c r="V286" i="7" s="1"/>
  <c r="N286" i="7"/>
  <c r="F286" i="7"/>
  <c r="E286" i="7"/>
  <c r="D286" i="7"/>
  <c r="C286" i="7"/>
  <c r="B286" i="7" s="1"/>
  <c r="U285" i="7"/>
  <c r="V285" i="7" s="1"/>
  <c r="N285" i="7"/>
  <c r="F285" i="7"/>
  <c r="E285" i="7"/>
  <c r="D285" i="7"/>
  <c r="C285" i="7"/>
  <c r="B285" i="7" s="1"/>
  <c r="U284" i="7"/>
  <c r="V284" i="7" s="1"/>
  <c r="N284" i="7"/>
  <c r="F284" i="7"/>
  <c r="E284" i="7"/>
  <c r="D284" i="7"/>
  <c r="C284" i="7"/>
  <c r="B284" i="7" s="1"/>
  <c r="V283" i="7"/>
  <c r="U283" i="7"/>
  <c r="N283" i="7"/>
  <c r="F283" i="7"/>
  <c r="E283" i="7"/>
  <c r="D283" i="7"/>
  <c r="C283" i="7"/>
  <c r="B283" i="7" s="1"/>
  <c r="U282" i="7"/>
  <c r="V282" i="7" s="1"/>
  <c r="N282" i="7"/>
  <c r="F282" i="7"/>
  <c r="E282" i="7"/>
  <c r="D282" i="7"/>
  <c r="C282" i="7"/>
  <c r="B282" i="7" s="1"/>
  <c r="U281" i="7"/>
  <c r="V281" i="7" s="1"/>
  <c r="N281" i="7"/>
  <c r="F281" i="7"/>
  <c r="E281" i="7"/>
  <c r="D281" i="7"/>
  <c r="C281" i="7"/>
  <c r="B281" i="7" s="1"/>
  <c r="U280" i="7"/>
  <c r="V280" i="7" s="1"/>
  <c r="N280" i="7"/>
  <c r="F280" i="7"/>
  <c r="E280" i="7"/>
  <c r="D280" i="7"/>
  <c r="C280" i="7"/>
  <c r="B280" i="7" s="1"/>
  <c r="V279" i="7"/>
  <c r="U279" i="7"/>
  <c r="N279" i="7"/>
  <c r="F279" i="7"/>
  <c r="E279" i="7"/>
  <c r="D279" i="7"/>
  <c r="C279" i="7"/>
  <c r="B279" i="7" s="1"/>
  <c r="U278" i="7"/>
  <c r="V278" i="7" s="1"/>
  <c r="N278" i="7"/>
  <c r="F278" i="7"/>
  <c r="E278" i="7"/>
  <c r="D278" i="7"/>
  <c r="C278" i="7"/>
  <c r="B278" i="7" s="1"/>
  <c r="U277" i="7"/>
  <c r="V277" i="7" s="1"/>
  <c r="N277" i="7"/>
  <c r="F277" i="7"/>
  <c r="E277" i="7"/>
  <c r="D277" i="7"/>
  <c r="C277" i="7"/>
  <c r="B277" i="7" s="1"/>
  <c r="U276" i="7"/>
  <c r="V276" i="7" s="1"/>
  <c r="N276" i="7"/>
  <c r="F276" i="7"/>
  <c r="E276" i="7"/>
  <c r="D276" i="7"/>
  <c r="C276" i="7"/>
  <c r="B276" i="7" s="1"/>
  <c r="V275" i="7"/>
  <c r="U275" i="7"/>
  <c r="N275" i="7"/>
  <c r="F275" i="7"/>
  <c r="E275" i="7"/>
  <c r="D275" i="7"/>
  <c r="C275" i="7"/>
  <c r="B275" i="7" s="1"/>
  <c r="U274" i="7"/>
  <c r="V274" i="7" s="1"/>
  <c r="N274" i="7"/>
  <c r="F274" i="7"/>
  <c r="E274" i="7"/>
  <c r="D274" i="7"/>
  <c r="C274" i="7"/>
  <c r="B274" i="7" s="1"/>
  <c r="U273" i="7"/>
  <c r="V273" i="7" s="1"/>
  <c r="N273" i="7"/>
  <c r="F273" i="7"/>
  <c r="E273" i="7"/>
  <c r="D273" i="7"/>
  <c r="C273" i="7"/>
  <c r="B273" i="7" s="1"/>
  <c r="U272" i="7"/>
  <c r="V272" i="7" s="1"/>
  <c r="N272" i="7"/>
  <c r="F272" i="7"/>
  <c r="E272" i="7"/>
  <c r="D272" i="7"/>
  <c r="C272" i="7"/>
  <c r="B272" i="7" s="1"/>
  <c r="V271" i="7"/>
  <c r="U271" i="7"/>
  <c r="N271" i="7"/>
  <c r="F271" i="7"/>
  <c r="E271" i="7"/>
  <c r="D271" i="7"/>
  <c r="C271" i="7"/>
  <c r="B271" i="7" s="1"/>
  <c r="U270" i="7"/>
  <c r="V270" i="7" s="1"/>
  <c r="N270" i="7"/>
  <c r="F270" i="7"/>
  <c r="E270" i="7"/>
  <c r="D270" i="7"/>
  <c r="C270" i="7"/>
  <c r="B270" i="7" s="1"/>
  <c r="U269" i="7"/>
  <c r="V269" i="7" s="1"/>
  <c r="N269" i="7"/>
  <c r="F269" i="7"/>
  <c r="E269" i="7"/>
  <c r="D269" i="7"/>
  <c r="C269" i="7"/>
  <c r="B269" i="7" s="1"/>
  <c r="U268" i="7"/>
  <c r="V268" i="7" s="1"/>
  <c r="N268" i="7"/>
  <c r="F268" i="7"/>
  <c r="E268" i="7"/>
  <c r="D268" i="7"/>
  <c r="C268" i="7"/>
  <c r="B268" i="7" s="1"/>
  <c r="V267" i="7"/>
  <c r="U267" i="7"/>
  <c r="N267" i="7"/>
  <c r="F267" i="7"/>
  <c r="E267" i="7"/>
  <c r="D267" i="7"/>
  <c r="C267" i="7"/>
  <c r="B267" i="7" s="1"/>
  <c r="U266" i="7"/>
  <c r="V266" i="7" s="1"/>
  <c r="N266" i="7"/>
  <c r="F266" i="7"/>
  <c r="E266" i="7"/>
  <c r="D266" i="7"/>
  <c r="C266" i="7"/>
  <c r="B266" i="7" s="1"/>
  <c r="U265" i="7"/>
  <c r="V265" i="7" s="1"/>
  <c r="N265" i="7"/>
  <c r="F265" i="7"/>
  <c r="E265" i="7"/>
  <c r="D265" i="7"/>
  <c r="C265" i="7"/>
  <c r="B265" i="7" s="1"/>
  <c r="U264" i="7"/>
  <c r="V264" i="7" s="1"/>
  <c r="N264" i="7"/>
  <c r="F264" i="7"/>
  <c r="E264" i="7"/>
  <c r="D264" i="7"/>
  <c r="C264" i="7"/>
  <c r="B264" i="7" s="1"/>
  <c r="V263" i="7"/>
  <c r="U263" i="7"/>
  <c r="N263" i="7"/>
  <c r="F263" i="7"/>
  <c r="E263" i="7"/>
  <c r="D263" i="7"/>
  <c r="C263" i="7"/>
  <c r="B263" i="7" s="1"/>
  <c r="U262" i="7"/>
  <c r="V262" i="7" s="1"/>
  <c r="N262" i="7"/>
  <c r="F262" i="7"/>
  <c r="E262" i="7"/>
  <c r="D262" i="7"/>
  <c r="C262" i="7"/>
  <c r="B262" i="7" s="1"/>
  <c r="U261" i="7"/>
  <c r="V261" i="7" s="1"/>
  <c r="N261" i="7"/>
  <c r="F261" i="7"/>
  <c r="E261" i="7"/>
  <c r="D261" i="7"/>
  <c r="C261" i="7"/>
  <c r="B261" i="7" s="1"/>
  <c r="U260" i="7"/>
  <c r="V260" i="7" s="1"/>
  <c r="N260" i="7"/>
  <c r="F260" i="7"/>
  <c r="E260" i="7"/>
  <c r="D260" i="7"/>
  <c r="C260" i="7"/>
  <c r="B260" i="7" s="1"/>
  <c r="V259" i="7"/>
  <c r="U259" i="7"/>
  <c r="N259" i="7"/>
  <c r="F259" i="7"/>
  <c r="E259" i="7"/>
  <c r="D259" i="7"/>
  <c r="C259" i="7"/>
  <c r="B259" i="7" s="1"/>
  <c r="U258" i="7"/>
  <c r="V258" i="7" s="1"/>
  <c r="N258" i="7"/>
  <c r="F258" i="7"/>
  <c r="E258" i="7"/>
  <c r="D258" i="7"/>
  <c r="C258" i="7"/>
  <c r="B258" i="7" s="1"/>
  <c r="U257" i="7"/>
  <c r="V257" i="7" s="1"/>
  <c r="N257" i="7"/>
  <c r="F257" i="7"/>
  <c r="E257" i="7"/>
  <c r="D257" i="7"/>
  <c r="C257" i="7"/>
  <c r="B257" i="7" s="1"/>
  <c r="U256" i="7"/>
  <c r="V256" i="7" s="1"/>
  <c r="N256" i="7"/>
  <c r="F256" i="7"/>
  <c r="E256" i="7"/>
  <c r="D256" i="7"/>
  <c r="C256" i="7"/>
  <c r="B256" i="7" s="1"/>
  <c r="V255" i="7"/>
  <c r="U255" i="7"/>
  <c r="N255" i="7"/>
  <c r="F255" i="7"/>
  <c r="E255" i="7"/>
  <c r="D255" i="7"/>
  <c r="C255" i="7"/>
  <c r="B255" i="7" s="1"/>
  <c r="U254" i="7"/>
  <c r="V254" i="7" s="1"/>
  <c r="N254" i="7"/>
  <c r="F254" i="7"/>
  <c r="E254" i="7"/>
  <c r="D254" i="7"/>
  <c r="C254" i="7"/>
  <c r="B254" i="7" s="1"/>
  <c r="U253" i="7"/>
  <c r="V253" i="7" s="1"/>
  <c r="N253" i="7"/>
  <c r="F253" i="7"/>
  <c r="E253" i="7"/>
  <c r="D253" i="7"/>
  <c r="C253" i="7"/>
  <c r="B253" i="7" s="1"/>
  <c r="U252" i="7"/>
  <c r="V252" i="7" s="1"/>
  <c r="N252" i="7"/>
  <c r="F252" i="7"/>
  <c r="E252" i="7"/>
  <c r="D252" i="7"/>
  <c r="C252" i="7"/>
  <c r="B252" i="7" s="1"/>
  <c r="V251" i="7"/>
  <c r="U251" i="7"/>
  <c r="N251" i="7"/>
  <c r="F251" i="7"/>
  <c r="E251" i="7"/>
  <c r="D251" i="7"/>
  <c r="C251" i="7"/>
  <c r="B251" i="7" s="1"/>
  <c r="U250" i="7"/>
  <c r="V250" i="7" s="1"/>
  <c r="N250" i="7"/>
  <c r="F250" i="7"/>
  <c r="E250" i="7"/>
  <c r="D250" i="7"/>
  <c r="C250" i="7"/>
  <c r="B250" i="7" s="1"/>
  <c r="U249" i="7"/>
  <c r="V249" i="7" s="1"/>
  <c r="N249" i="7"/>
  <c r="F249" i="7"/>
  <c r="E249" i="7"/>
  <c r="D249" i="7"/>
  <c r="C249" i="7"/>
  <c r="B249" i="7" s="1"/>
  <c r="U248" i="7"/>
  <c r="V248" i="7" s="1"/>
  <c r="N248" i="7"/>
  <c r="F248" i="7"/>
  <c r="E248" i="7"/>
  <c r="D248" i="7"/>
  <c r="C248" i="7"/>
  <c r="B248" i="7" s="1"/>
  <c r="V247" i="7"/>
  <c r="U247" i="7"/>
  <c r="N247" i="7"/>
  <c r="F247" i="7"/>
  <c r="E247" i="7"/>
  <c r="D247" i="7"/>
  <c r="C247" i="7"/>
  <c r="B247" i="7" s="1"/>
  <c r="U246" i="7"/>
  <c r="V246" i="7" s="1"/>
  <c r="N246" i="7"/>
  <c r="F246" i="7"/>
  <c r="E246" i="7"/>
  <c r="D246" i="7"/>
  <c r="C246" i="7"/>
  <c r="B246" i="7" s="1"/>
  <c r="U245" i="7"/>
  <c r="V245" i="7" s="1"/>
  <c r="N245" i="7"/>
  <c r="F245" i="7"/>
  <c r="E245" i="7"/>
  <c r="D245" i="7"/>
  <c r="C245" i="7"/>
  <c r="B245" i="7" s="1"/>
  <c r="U244" i="7"/>
  <c r="V244" i="7" s="1"/>
  <c r="N244" i="7"/>
  <c r="F244" i="7"/>
  <c r="E244" i="7"/>
  <c r="D244" i="7"/>
  <c r="C244" i="7"/>
  <c r="B244" i="7" s="1"/>
  <c r="V243" i="7"/>
  <c r="U243" i="7"/>
  <c r="N243" i="7"/>
  <c r="F243" i="7"/>
  <c r="E243" i="7"/>
  <c r="D243" i="7"/>
  <c r="C243" i="7"/>
  <c r="B243" i="7" s="1"/>
  <c r="U242" i="7"/>
  <c r="V242" i="7" s="1"/>
  <c r="N242" i="7"/>
  <c r="F242" i="7"/>
  <c r="E242" i="7"/>
  <c r="D242" i="7"/>
  <c r="C242" i="7"/>
  <c r="B242" i="7" s="1"/>
  <c r="U241" i="7"/>
  <c r="V241" i="7" s="1"/>
  <c r="N241" i="7"/>
  <c r="F241" i="7"/>
  <c r="E241" i="7"/>
  <c r="D241" i="7"/>
  <c r="C241" i="7"/>
  <c r="B241" i="7" s="1"/>
  <c r="U240" i="7"/>
  <c r="V240" i="7" s="1"/>
  <c r="N240" i="7"/>
  <c r="F240" i="7"/>
  <c r="E240" i="7"/>
  <c r="D240" i="7"/>
  <c r="C240" i="7"/>
  <c r="B240" i="7" s="1"/>
  <c r="V239" i="7"/>
  <c r="U239" i="7"/>
  <c r="N239" i="7"/>
  <c r="F239" i="7"/>
  <c r="E239" i="7"/>
  <c r="D239" i="7"/>
  <c r="C239" i="7"/>
  <c r="B239" i="7" s="1"/>
  <c r="U238" i="7"/>
  <c r="V238" i="7" s="1"/>
  <c r="N238" i="7"/>
  <c r="F238" i="7"/>
  <c r="E238" i="7"/>
  <c r="D238" i="7"/>
  <c r="C238" i="7"/>
  <c r="B238" i="7" s="1"/>
  <c r="U237" i="7"/>
  <c r="V237" i="7" s="1"/>
  <c r="N237" i="7"/>
  <c r="F237" i="7"/>
  <c r="E237" i="7"/>
  <c r="D237" i="7"/>
  <c r="C237" i="7"/>
  <c r="B237" i="7" s="1"/>
  <c r="U236" i="7"/>
  <c r="V236" i="7" s="1"/>
  <c r="N236" i="7"/>
  <c r="F236" i="7"/>
  <c r="E236" i="7"/>
  <c r="D236" i="7"/>
  <c r="C236" i="7"/>
  <c r="B236" i="7" s="1"/>
  <c r="V235" i="7"/>
  <c r="U235" i="7"/>
  <c r="N235" i="7"/>
  <c r="F235" i="7"/>
  <c r="E235" i="7"/>
  <c r="D235" i="7"/>
  <c r="C235" i="7"/>
  <c r="B235" i="7" s="1"/>
  <c r="U234" i="7"/>
  <c r="V234" i="7" s="1"/>
  <c r="N234" i="7"/>
  <c r="F234" i="7"/>
  <c r="E234" i="7"/>
  <c r="D234" i="7"/>
  <c r="C234" i="7"/>
  <c r="B234" i="7" s="1"/>
  <c r="U233" i="7"/>
  <c r="V233" i="7" s="1"/>
  <c r="N233" i="7"/>
  <c r="F233" i="7"/>
  <c r="E233" i="7"/>
  <c r="D233" i="7"/>
  <c r="C233" i="7"/>
  <c r="B233" i="7" s="1"/>
  <c r="U232" i="7"/>
  <c r="V232" i="7" s="1"/>
  <c r="N232" i="7"/>
  <c r="F232" i="7"/>
  <c r="E232" i="7"/>
  <c r="D232" i="7"/>
  <c r="C232" i="7"/>
  <c r="B232" i="7" s="1"/>
  <c r="V231" i="7"/>
  <c r="U231" i="7"/>
  <c r="N231" i="7"/>
  <c r="F231" i="7"/>
  <c r="E231" i="7"/>
  <c r="D231" i="7"/>
  <c r="C231" i="7"/>
  <c r="B231" i="7" s="1"/>
  <c r="U230" i="7"/>
  <c r="V230" i="7" s="1"/>
  <c r="N230" i="7"/>
  <c r="F230" i="7"/>
  <c r="E230" i="7"/>
  <c r="D230" i="7"/>
  <c r="C230" i="7"/>
  <c r="B230" i="7" s="1"/>
  <c r="U229" i="7"/>
  <c r="V229" i="7" s="1"/>
  <c r="N229" i="7"/>
  <c r="F229" i="7"/>
  <c r="E229" i="7"/>
  <c r="D229" i="7"/>
  <c r="C229" i="7"/>
  <c r="B229" i="7" s="1"/>
  <c r="U228" i="7"/>
  <c r="V228" i="7" s="1"/>
  <c r="N228" i="7"/>
  <c r="F228" i="7"/>
  <c r="E228" i="7"/>
  <c r="D228" i="7"/>
  <c r="C228" i="7"/>
  <c r="B228" i="7" s="1"/>
  <c r="V227" i="7"/>
  <c r="U227" i="7"/>
  <c r="N227" i="7"/>
  <c r="F227" i="7"/>
  <c r="E227" i="7"/>
  <c r="D227" i="7"/>
  <c r="C227" i="7"/>
  <c r="B227" i="7" s="1"/>
  <c r="U226" i="7"/>
  <c r="V226" i="7" s="1"/>
  <c r="N226" i="7"/>
  <c r="F226" i="7"/>
  <c r="E226" i="7"/>
  <c r="D226" i="7"/>
  <c r="C226" i="7"/>
  <c r="B226" i="7" s="1"/>
  <c r="U225" i="7"/>
  <c r="V225" i="7" s="1"/>
  <c r="N225" i="7"/>
  <c r="F225" i="7"/>
  <c r="E225" i="7"/>
  <c r="D225" i="7"/>
  <c r="C225" i="7"/>
  <c r="B225" i="7" s="1"/>
  <c r="U224" i="7"/>
  <c r="V224" i="7" s="1"/>
  <c r="N224" i="7"/>
  <c r="F224" i="7"/>
  <c r="E224" i="7"/>
  <c r="D224" i="7"/>
  <c r="C224" i="7"/>
  <c r="B224" i="7" s="1"/>
  <c r="V223" i="7"/>
  <c r="U223" i="7"/>
  <c r="N223" i="7"/>
  <c r="F223" i="7"/>
  <c r="E223" i="7"/>
  <c r="D223" i="7"/>
  <c r="C223" i="7"/>
  <c r="B223" i="7" s="1"/>
  <c r="U222" i="7"/>
  <c r="V222" i="7" s="1"/>
  <c r="N222" i="7"/>
  <c r="F222" i="7"/>
  <c r="E222" i="7"/>
  <c r="D222" i="7"/>
  <c r="C222" i="7"/>
  <c r="B222" i="7" s="1"/>
  <c r="U221" i="7"/>
  <c r="V221" i="7" s="1"/>
  <c r="N221" i="7"/>
  <c r="F221" i="7"/>
  <c r="E221" i="7"/>
  <c r="D221" i="7"/>
  <c r="C221" i="7"/>
  <c r="B221" i="7" s="1"/>
  <c r="U220" i="7"/>
  <c r="V220" i="7" s="1"/>
  <c r="N220" i="7"/>
  <c r="F220" i="7"/>
  <c r="E220" i="7"/>
  <c r="D220" i="7"/>
  <c r="C220" i="7"/>
  <c r="B220" i="7" s="1"/>
  <c r="V219" i="7"/>
  <c r="U219" i="7"/>
  <c r="N219" i="7"/>
  <c r="F219" i="7"/>
  <c r="E219" i="7"/>
  <c r="D219" i="7"/>
  <c r="C219" i="7"/>
  <c r="B219" i="7" s="1"/>
  <c r="U218" i="7"/>
  <c r="V218" i="7" s="1"/>
  <c r="N218" i="7"/>
  <c r="F218" i="7"/>
  <c r="E218" i="7"/>
  <c r="D218" i="7"/>
  <c r="C218" i="7"/>
  <c r="B218" i="7" s="1"/>
  <c r="U217" i="7"/>
  <c r="V217" i="7" s="1"/>
  <c r="N217" i="7"/>
  <c r="F217" i="7"/>
  <c r="E217" i="7"/>
  <c r="D217" i="7"/>
  <c r="C217" i="7"/>
  <c r="B217" i="7" s="1"/>
  <c r="U216" i="7"/>
  <c r="V216" i="7" s="1"/>
  <c r="N216" i="7"/>
  <c r="F216" i="7"/>
  <c r="E216" i="7"/>
  <c r="D216" i="7"/>
  <c r="C216" i="7"/>
  <c r="B216" i="7" s="1"/>
  <c r="V215" i="7"/>
  <c r="U215" i="7"/>
  <c r="N215" i="7"/>
  <c r="F215" i="7"/>
  <c r="E215" i="7"/>
  <c r="D215" i="7"/>
  <c r="C215" i="7"/>
  <c r="B215" i="7" s="1"/>
  <c r="U214" i="7"/>
  <c r="V214" i="7" s="1"/>
  <c r="N214" i="7"/>
  <c r="F214" i="7"/>
  <c r="E214" i="7"/>
  <c r="D214" i="7"/>
  <c r="C214" i="7"/>
  <c r="B214" i="7" s="1"/>
  <c r="U213" i="7"/>
  <c r="V213" i="7" s="1"/>
  <c r="N213" i="7"/>
  <c r="F213" i="7"/>
  <c r="E213" i="7"/>
  <c r="D213" i="7"/>
  <c r="C213" i="7"/>
  <c r="B213" i="7" s="1"/>
  <c r="U212" i="7"/>
  <c r="V212" i="7" s="1"/>
  <c r="N212" i="7"/>
  <c r="F212" i="7"/>
  <c r="E212" i="7"/>
  <c r="D212" i="7"/>
  <c r="C212" i="7"/>
  <c r="B212" i="7" s="1"/>
  <c r="V211" i="7"/>
  <c r="U211" i="7"/>
  <c r="N211" i="7"/>
  <c r="F211" i="7"/>
  <c r="E211" i="7"/>
  <c r="D211" i="7"/>
  <c r="C211" i="7"/>
  <c r="B211" i="7" s="1"/>
  <c r="U210" i="7"/>
  <c r="V210" i="7" s="1"/>
  <c r="N210" i="7"/>
  <c r="F210" i="7"/>
  <c r="E210" i="7"/>
  <c r="D210" i="7"/>
  <c r="C210" i="7"/>
  <c r="B210" i="7" s="1"/>
  <c r="U209" i="7"/>
  <c r="V209" i="7" s="1"/>
  <c r="N209" i="7"/>
  <c r="F209" i="7"/>
  <c r="E209" i="7"/>
  <c r="D209" i="7"/>
  <c r="C209" i="7"/>
  <c r="B209" i="7" s="1"/>
  <c r="U208" i="7"/>
  <c r="V208" i="7" s="1"/>
  <c r="N208" i="7"/>
  <c r="F208" i="7"/>
  <c r="E208" i="7"/>
  <c r="D208" i="7"/>
  <c r="C208" i="7"/>
  <c r="B208" i="7" s="1"/>
  <c r="V207" i="7"/>
  <c r="U207" i="7"/>
  <c r="N207" i="7"/>
  <c r="F207" i="7"/>
  <c r="E207" i="7"/>
  <c r="D207" i="7"/>
  <c r="C207" i="7"/>
  <c r="B207" i="7" s="1"/>
  <c r="U206" i="7"/>
  <c r="V206" i="7" s="1"/>
  <c r="N206" i="7"/>
  <c r="F206" i="7"/>
  <c r="E206" i="7"/>
  <c r="D206" i="7"/>
  <c r="C206" i="7"/>
  <c r="B206" i="7" s="1"/>
  <c r="U205" i="7"/>
  <c r="V205" i="7" s="1"/>
  <c r="N205" i="7"/>
  <c r="F205" i="7"/>
  <c r="E205" i="7"/>
  <c r="D205" i="7"/>
  <c r="C205" i="7"/>
  <c r="B205" i="7" s="1"/>
  <c r="U204" i="7"/>
  <c r="V204" i="7" s="1"/>
  <c r="N204" i="7"/>
  <c r="F204" i="7"/>
  <c r="E204" i="7"/>
  <c r="D204" i="7"/>
  <c r="C204" i="7"/>
  <c r="B204" i="7" s="1"/>
  <c r="V203" i="7"/>
  <c r="U203" i="7"/>
  <c r="N203" i="7"/>
  <c r="F203" i="7"/>
  <c r="E203" i="7"/>
  <c r="D203" i="7"/>
  <c r="C203" i="7"/>
  <c r="B203" i="7" s="1"/>
  <c r="U202" i="7"/>
  <c r="V202" i="7" s="1"/>
  <c r="N202" i="7"/>
  <c r="F202" i="7"/>
  <c r="E202" i="7"/>
  <c r="D202" i="7"/>
  <c r="C202" i="7"/>
  <c r="B202" i="7" s="1"/>
  <c r="U201" i="7"/>
  <c r="V201" i="7" s="1"/>
  <c r="N201" i="7"/>
  <c r="F201" i="7"/>
  <c r="E201" i="7"/>
  <c r="D201" i="7"/>
  <c r="C201" i="7"/>
  <c r="B201" i="7" s="1"/>
  <c r="U200" i="7"/>
  <c r="V200" i="7" s="1"/>
  <c r="N200" i="7"/>
  <c r="F200" i="7"/>
  <c r="E200" i="7"/>
  <c r="D200" i="7"/>
  <c r="C200" i="7"/>
  <c r="B200" i="7" s="1"/>
  <c r="V199" i="7"/>
  <c r="U199" i="7"/>
  <c r="N199" i="7"/>
  <c r="F199" i="7"/>
  <c r="E199" i="7"/>
  <c r="D199" i="7"/>
  <c r="C199" i="7"/>
  <c r="B199" i="7" s="1"/>
  <c r="U198" i="7"/>
  <c r="V198" i="7" s="1"/>
  <c r="N198" i="7"/>
  <c r="F198" i="7"/>
  <c r="E198" i="7"/>
  <c r="D198" i="7"/>
  <c r="C198" i="7"/>
  <c r="B198" i="7" s="1"/>
  <c r="U197" i="7"/>
  <c r="V197" i="7" s="1"/>
  <c r="N197" i="7"/>
  <c r="F197" i="7"/>
  <c r="E197" i="7"/>
  <c r="D197" i="7"/>
  <c r="C197" i="7"/>
  <c r="B197" i="7" s="1"/>
  <c r="U196" i="7"/>
  <c r="V196" i="7" s="1"/>
  <c r="N196" i="7"/>
  <c r="F196" i="7"/>
  <c r="E196" i="7"/>
  <c r="D196" i="7"/>
  <c r="C196" i="7"/>
  <c r="B196" i="7" s="1"/>
  <c r="V195" i="7"/>
  <c r="U195" i="7"/>
  <c r="N195" i="7"/>
  <c r="F195" i="7"/>
  <c r="E195" i="7"/>
  <c r="D195" i="7"/>
  <c r="C195" i="7"/>
  <c r="B195" i="7" s="1"/>
  <c r="U194" i="7"/>
  <c r="V194" i="7" s="1"/>
  <c r="N194" i="7"/>
  <c r="F194" i="7"/>
  <c r="E194" i="7"/>
  <c r="D194" i="7"/>
  <c r="C194" i="7"/>
  <c r="B194" i="7" s="1"/>
  <c r="U193" i="7"/>
  <c r="V193" i="7" s="1"/>
  <c r="N193" i="7"/>
  <c r="F193" i="7"/>
  <c r="E193" i="7"/>
  <c r="D193" i="7"/>
  <c r="C193" i="7"/>
  <c r="B193" i="7" s="1"/>
  <c r="U192" i="7"/>
  <c r="V192" i="7" s="1"/>
  <c r="N192" i="7"/>
  <c r="F192" i="7"/>
  <c r="E192" i="7"/>
  <c r="D192" i="7"/>
  <c r="C192" i="7"/>
  <c r="B192" i="7" s="1"/>
  <c r="V191" i="7"/>
  <c r="U191" i="7"/>
  <c r="N191" i="7"/>
  <c r="F191" i="7"/>
  <c r="E191" i="7"/>
  <c r="D191" i="7"/>
  <c r="C191" i="7"/>
  <c r="B191" i="7" s="1"/>
  <c r="U190" i="7"/>
  <c r="V190" i="7" s="1"/>
  <c r="N190" i="7"/>
  <c r="F190" i="7"/>
  <c r="E190" i="7"/>
  <c r="D190" i="7"/>
  <c r="C190" i="7"/>
  <c r="B190" i="7" s="1"/>
  <c r="U189" i="7"/>
  <c r="V189" i="7" s="1"/>
  <c r="N189" i="7"/>
  <c r="F189" i="7"/>
  <c r="E189" i="7"/>
  <c r="D189" i="7"/>
  <c r="C189" i="7"/>
  <c r="B189" i="7" s="1"/>
  <c r="U188" i="7"/>
  <c r="V188" i="7" s="1"/>
  <c r="N188" i="7"/>
  <c r="F188" i="7"/>
  <c r="E188" i="7"/>
  <c r="D188" i="7"/>
  <c r="C188" i="7"/>
  <c r="B188" i="7" s="1"/>
  <c r="V187" i="7"/>
  <c r="U187" i="7"/>
  <c r="N187" i="7"/>
  <c r="F187" i="7"/>
  <c r="E187" i="7"/>
  <c r="D187" i="7"/>
  <c r="C187" i="7"/>
  <c r="B187" i="7" s="1"/>
  <c r="U186" i="7"/>
  <c r="V186" i="7" s="1"/>
  <c r="N186" i="7"/>
  <c r="F186" i="7"/>
  <c r="E186" i="7"/>
  <c r="D186" i="7"/>
  <c r="C186" i="7"/>
  <c r="B186" i="7" s="1"/>
  <c r="U185" i="7"/>
  <c r="V185" i="7" s="1"/>
  <c r="N185" i="7"/>
  <c r="F185" i="7"/>
  <c r="E185" i="7"/>
  <c r="D185" i="7"/>
  <c r="C185" i="7"/>
  <c r="B185" i="7" s="1"/>
  <c r="U184" i="7"/>
  <c r="V184" i="7" s="1"/>
  <c r="N184" i="7"/>
  <c r="F184" i="7"/>
  <c r="E184" i="7"/>
  <c r="D184" i="7"/>
  <c r="C184" i="7"/>
  <c r="B184" i="7" s="1"/>
  <c r="V183" i="7"/>
  <c r="U183" i="7"/>
  <c r="N183" i="7"/>
  <c r="F183" i="7"/>
  <c r="E183" i="7"/>
  <c r="D183" i="7"/>
  <c r="C183" i="7"/>
  <c r="B183" i="7" s="1"/>
  <c r="U182" i="7"/>
  <c r="V182" i="7" s="1"/>
  <c r="N182" i="7"/>
  <c r="F182" i="7"/>
  <c r="E182" i="7"/>
  <c r="D182" i="7"/>
  <c r="C182" i="7"/>
  <c r="B182" i="7" s="1"/>
  <c r="U181" i="7"/>
  <c r="V181" i="7" s="1"/>
  <c r="N181" i="7"/>
  <c r="F181" i="7"/>
  <c r="E181" i="7"/>
  <c r="D181" i="7"/>
  <c r="C181" i="7"/>
  <c r="B181" i="7" s="1"/>
  <c r="U180" i="7"/>
  <c r="V180" i="7" s="1"/>
  <c r="N180" i="7"/>
  <c r="F180" i="7"/>
  <c r="E180" i="7"/>
  <c r="D180" i="7"/>
  <c r="C180" i="7"/>
  <c r="B180" i="7" s="1"/>
  <c r="V179" i="7"/>
  <c r="U179" i="7"/>
  <c r="N179" i="7"/>
  <c r="F179" i="7"/>
  <c r="E179" i="7"/>
  <c r="D179" i="7"/>
  <c r="C179" i="7"/>
  <c r="B179" i="7" s="1"/>
  <c r="U178" i="7"/>
  <c r="V178" i="7" s="1"/>
  <c r="N178" i="7"/>
  <c r="F178" i="7"/>
  <c r="E178" i="7"/>
  <c r="D178" i="7"/>
  <c r="C178" i="7"/>
  <c r="B178" i="7" s="1"/>
  <c r="U177" i="7"/>
  <c r="V177" i="7" s="1"/>
  <c r="N177" i="7"/>
  <c r="F177" i="7"/>
  <c r="E177" i="7"/>
  <c r="D177" i="7"/>
  <c r="C177" i="7"/>
  <c r="B177" i="7" s="1"/>
  <c r="U176" i="7"/>
  <c r="V176" i="7" s="1"/>
  <c r="N176" i="7"/>
  <c r="F176" i="7"/>
  <c r="E176" i="7"/>
  <c r="D176" i="7"/>
  <c r="C176" i="7"/>
  <c r="B176" i="7" s="1"/>
  <c r="V175" i="7"/>
  <c r="U175" i="7"/>
  <c r="N175" i="7"/>
  <c r="F175" i="7"/>
  <c r="E175" i="7"/>
  <c r="D175" i="7"/>
  <c r="C175" i="7"/>
  <c r="B175" i="7" s="1"/>
  <c r="U174" i="7"/>
  <c r="V174" i="7" s="1"/>
  <c r="N174" i="7"/>
  <c r="F174" i="7"/>
  <c r="E174" i="7"/>
  <c r="D174" i="7"/>
  <c r="C174" i="7"/>
  <c r="B174" i="7" s="1"/>
  <c r="U173" i="7"/>
  <c r="V173" i="7" s="1"/>
  <c r="N173" i="7"/>
  <c r="F173" i="7"/>
  <c r="E173" i="7"/>
  <c r="D173" i="7"/>
  <c r="C173" i="7"/>
  <c r="B173" i="7" s="1"/>
  <c r="U172" i="7"/>
  <c r="V172" i="7" s="1"/>
  <c r="N172" i="7"/>
  <c r="F172" i="7"/>
  <c r="E172" i="7"/>
  <c r="D172" i="7"/>
  <c r="C172" i="7"/>
  <c r="B172" i="7" s="1"/>
  <c r="V171" i="7"/>
  <c r="U171" i="7"/>
  <c r="N171" i="7"/>
  <c r="F171" i="7"/>
  <c r="E171" i="7"/>
  <c r="D171" i="7"/>
  <c r="C171" i="7"/>
  <c r="B171" i="7" s="1"/>
  <c r="U170" i="7"/>
  <c r="V170" i="7" s="1"/>
  <c r="N170" i="7"/>
  <c r="F170" i="7"/>
  <c r="E170" i="7"/>
  <c r="D170" i="7"/>
  <c r="C170" i="7"/>
  <c r="B170" i="7" s="1"/>
  <c r="U169" i="7"/>
  <c r="V169" i="7" s="1"/>
  <c r="N169" i="7"/>
  <c r="F169" i="7"/>
  <c r="E169" i="7"/>
  <c r="D169" i="7"/>
  <c r="C169" i="7"/>
  <c r="B169" i="7" s="1"/>
  <c r="U168" i="7"/>
  <c r="V168" i="7" s="1"/>
  <c r="N168" i="7"/>
  <c r="F168" i="7"/>
  <c r="E168" i="7"/>
  <c r="D168" i="7"/>
  <c r="C168" i="7"/>
  <c r="B168" i="7" s="1"/>
  <c r="V167" i="7"/>
  <c r="U167" i="7"/>
  <c r="N167" i="7"/>
  <c r="F167" i="7"/>
  <c r="E167" i="7"/>
  <c r="D167" i="7"/>
  <c r="C167" i="7"/>
  <c r="B167" i="7" s="1"/>
  <c r="U166" i="7"/>
  <c r="V166" i="7" s="1"/>
  <c r="N166" i="7"/>
  <c r="F166" i="7"/>
  <c r="E166" i="7"/>
  <c r="D166" i="7"/>
  <c r="C166" i="7"/>
  <c r="B166" i="7" s="1"/>
  <c r="U165" i="7"/>
  <c r="V165" i="7" s="1"/>
  <c r="N165" i="7"/>
  <c r="F165" i="7"/>
  <c r="E165" i="7"/>
  <c r="D165" i="7"/>
  <c r="C165" i="7"/>
  <c r="B165" i="7" s="1"/>
  <c r="U164" i="7"/>
  <c r="V164" i="7" s="1"/>
  <c r="N164" i="7"/>
  <c r="F164" i="7"/>
  <c r="E164" i="7"/>
  <c r="D164" i="7"/>
  <c r="C164" i="7"/>
  <c r="B164" i="7" s="1"/>
  <c r="V163" i="7"/>
  <c r="U163" i="7"/>
  <c r="N163" i="7"/>
  <c r="F163" i="7"/>
  <c r="E163" i="7"/>
  <c r="D163" i="7"/>
  <c r="C163" i="7"/>
  <c r="B163" i="7" s="1"/>
  <c r="U162" i="7"/>
  <c r="V162" i="7" s="1"/>
  <c r="N162" i="7"/>
  <c r="F162" i="7"/>
  <c r="E162" i="7"/>
  <c r="D162" i="7"/>
  <c r="C162" i="7"/>
  <c r="B162" i="7" s="1"/>
  <c r="U161" i="7"/>
  <c r="V161" i="7" s="1"/>
  <c r="N161" i="7"/>
  <c r="F161" i="7"/>
  <c r="E161" i="7"/>
  <c r="D161" i="7"/>
  <c r="C161" i="7"/>
  <c r="B161" i="7" s="1"/>
  <c r="U160" i="7"/>
  <c r="V160" i="7" s="1"/>
  <c r="N160" i="7"/>
  <c r="F160" i="7"/>
  <c r="E160" i="7"/>
  <c r="D160" i="7"/>
  <c r="C160" i="7"/>
  <c r="B160" i="7" s="1"/>
  <c r="V159" i="7"/>
  <c r="U159" i="7"/>
  <c r="N159" i="7"/>
  <c r="F159" i="7"/>
  <c r="E159" i="7"/>
  <c r="D159" i="7"/>
  <c r="C159" i="7"/>
  <c r="B159" i="7" s="1"/>
  <c r="U158" i="7"/>
  <c r="V158" i="7" s="1"/>
  <c r="N158" i="7"/>
  <c r="F158" i="7"/>
  <c r="E158" i="7"/>
  <c r="D158" i="7"/>
  <c r="C158" i="7"/>
  <c r="B158" i="7" s="1"/>
  <c r="U157" i="7"/>
  <c r="V157" i="7" s="1"/>
  <c r="N157" i="7"/>
  <c r="F157" i="7"/>
  <c r="E157" i="7"/>
  <c r="D157" i="7"/>
  <c r="C157" i="7"/>
  <c r="B157" i="7" s="1"/>
  <c r="U156" i="7"/>
  <c r="V156" i="7" s="1"/>
  <c r="N156" i="7"/>
  <c r="F156" i="7"/>
  <c r="E156" i="7"/>
  <c r="D156" i="7"/>
  <c r="C156" i="7"/>
  <c r="B156" i="7" s="1"/>
  <c r="V155" i="7"/>
  <c r="U155" i="7"/>
  <c r="N155" i="7"/>
  <c r="F155" i="7"/>
  <c r="E155" i="7"/>
  <c r="D155" i="7"/>
  <c r="C155" i="7"/>
  <c r="B155" i="7" s="1"/>
  <c r="U154" i="7"/>
  <c r="V154" i="7" s="1"/>
  <c r="N154" i="7"/>
  <c r="F154" i="7"/>
  <c r="E154" i="7"/>
  <c r="D154" i="7"/>
  <c r="C154" i="7"/>
  <c r="B154" i="7" s="1"/>
  <c r="U153" i="7"/>
  <c r="V153" i="7" s="1"/>
  <c r="N153" i="7"/>
  <c r="F153" i="7"/>
  <c r="E153" i="7"/>
  <c r="D153" i="7"/>
  <c r="C153" i="7"/>
  <c r="B153" i="7" s="1"/>
  <c r="U152" i="7"/>
  <c r="V152" i="7" s="1"/>
  <c r="N152" i="7"/>
  <c r="F152" i="7"/>
  <c r="E152" i="7"/>
  <c r="D152" i="7"/>
  <c r="C152" i="7"/>
  <c r="B152" i="7" s="1"/>
  <c r="V151" i="7"/>
  <c r="U151" i="7"/>
  <c r="N151" i="7"/>
  <c r="F151" i="7"/>
  <c r="E151" i="7"/>
  <c r="D151" i="7"/>
  <c r="C151" i="7"/>
  <c r="B151" i="7" s="1"/>
  <c r="U150" i="7"/>
  <c r="V150" i="7" s="1"/>
  <c r="N150" i="7"/>
  <c r="F150" i="7"/>
  <c r="E150" i="7"/>
  <c r="D150" i="7"/>
  <c r="C150" i="7"/>
  <c r="B150" i="7" s="1"/>
  <c r="U149" i="7"/>
  <c r="V149" i="7" s="1"/>
  <c r="N149" i="7"/>
  <c r="F149" i="7"/>
  <c r="E149" i="7"/>
  <c r="D149" i="7"/>
  <c r="C149" i="7"/>
  <c r="B149" i="7" s="1"/>
  <c r="U148" i="7"/>
  <c r="V148" i="7" s="1"/>
  <c r="N148" i="7"/>
  <c r="F148" i="7"/>
  <c r="E148" i="7"/>
  <c r="D148" i="7"/>
  <c r="C148" i="7"/>
  <c r="B148" i="7" s="1"/>
  <c r="V147" i="7"/>
  <c r="U147" i="7"/>
  <c r="N147" i="7"/>
  <c r="F147" i="7"/>
  <c r="E147" i="7"/>
  <c r="D147" i="7"/>
  <c r="C147" i="7"/>
  <c r="B147" i="7" s="1"/>
  <c r="U146" i="7"/>
  <c r="V146" i="7" s="1"/>
  <c r="N146" i="7"/>
  <c r="F146" i="7"/>
  <c r="E146" i="7"/>
  <c r="D146" i="7"/>
  <c r="C146" i="7"/>
  <c r="B146" i="7" s="1"/>
  <c r="U145" i="7"/>
  <c r="V145" i="7" s="1"/>
  <c r="N145" i="7"/>
  <c r="F145" i="7"/>
  <c r="E145" i="7"/>
  <c r="D145" i="7"/>
  <c r="C145" i="7"/>
  <c r="B145" i="7" s="1"/>
  <c r="U144" i="7"/>
  <c r="V144" i="7" s="1"/>
  <c r="N144" i="7"/>
  <c r="F144" i="7"/>
  <c r="E144" i="7"/>
  <c r="D144" i="7"/>
  <c r="C144" i="7"/>
  <c r="B144" i="7" s="1"/>
  <c r="V143" i="7"/>
  <c r="U143" i="7"/>
  <c r="N143" i="7"/>
  <c r="F143" i="7"/>
  <c r="E143" i="7"/>
  <c r="D143" i="7"/>
  <c r="C143" i="7"/>
  <c r="B143" i="7" s="1"/>
  <c r="U142" i="7"/>
  <c r="V142" i="7" s="1"/>
  <c r="N142" i="7"/>
  <c r="F142" i="7"/>
  <c r="E142" i="7"/>
  <c r="D142" i="7"/>
  <c r="C142" i="7"/>
  <c r="B142" i="7" s="1"/>
  <c r="U141" i="7"/>
  <c r="V141" i="7" s="1"/>
  <c r="N141" i="7"/>
  <c r="F141" i="7"/>
  <c r="E141" i="7"/>
  <c r="D141" i="7"/>
  <c r="C141" i="7"/>
  <c r="B141" i="7" s="1"/>
  <c r="U140" i="7"/>
  <c r="V140" i="7" s="1"/>
  <c r="N140" i="7"/>
  <c r="F140" i="7"/>
  <c r="E140" i="7"/>
  <c r="D140" i="7"/>
  <c r="C140" i="7"/>
  <c r="B140" i="7" s="1"/>
  <c r="V139" i="7"/>
  <c r="U139" i="7"/>
  <c r="N139" i="7"/>
  <c r="F139" i="7"/>
  <c r="E139" i="7"/>
  <c r="D139" i="7"/>
  <c r="C139" i="7"/>
  <c r="B139" i="7" s="1"/>
  <c r="U138" i="7"/>
  <c r="V138" i="7" s="1"/>
  <c r="N138" i="7"/>
  <c r="F138" i="7"/>
  <c r="E138" i="7"/>
  <c r="D138" i="7"/>
  <c r="C138" i="7"/>
  <c r="B138" i="7" s="1"/>
  <c r="U137" i="7"/>
  <c r="V137" i="7" s="1"/>
  <c r="N137" i="7"/>
  <c r="F137" i="7"/>
  <c r="E137" i="7"/>
  <c r="D137" i="7"/>
  <c r="C137" i="7"/>
  <c r="B137" i="7" s="1"/>
  <c r="U136" i="7"/>
  <c r="V136" i="7" s="1"/>
  <c r="N136" i="7"/>
  <c r="F136" i="7"/>
  <c r="E136" i="7"/>
  <c r="D136" i="7"/>
  <c r="C136" i="7"/>
  <c r="B136" i="7" s="1"/>
  <c r="V135" i="7"/>
  <c r="U135" i="7"/>
  <c r="N135" i="7"/>
  <c r="F135" i="7"/>
  <c r="E135" i="7"/>
  <c r="D135" i="7"/>
  <c r="C135" i="7"/>
  <c r="B135" i="7" s="1"/>
  <c r="U134" i="7"/>
  <c r="V134" i="7" s="1"/>
  <c r="N134" i="7"/>
  <c r="F134" i="7"/>
  <c r="E134" i="7"/>
  <c r="D134" i="7"/>
  <c r="C134" i="7"/>
  <c r="B134" i="7" s="1"/>
  <c r="U133" i="7"/>
  <c r="V133" i="7" s="1"/>
  <c r="N133" i="7"/>
  <c r="F133" i="7"/>
  <c r="E133" i="7"/>
  <c r="D133" i="7"/>
  <c r="C133" i="7"/>
  <c r="B133" i="7" s="1"/>
  <c r="U132" i="7"/>
  <c r="V132" i="7" s="1"/>
  <c r="N132" i="7"/>
  <c r="F132" i="7"/>
  <c r="E132" i="7"/>
  <c r="D132" i="7"/>
  <c r="C132" i="7"/>
  <c r="B132" i="7" s="1"/>
  <c r="V131" i="7"/>
  <c r="U131" i="7"/>
  <c r="N131" i="7"/>
  <c r="F131" i="7"/>
  <c r="E131" i="7"/>
  <c r="D131" i="7"/>
  <c r="C131" i="7"/>
  <c r="B131" i="7" s="1"/>
  <c r="U130" i="7"/>
  <c r="V130" i="7" s="1"/>
  <c r="N130" i="7"/>
  <c r="F130" i="7"/>
  <c r="E130" i="7"/>
  <c r="D130" i="7"/>
  <c r="C130" i="7"/>
  <c r="B130" i="7" s="1"/>
  <c r="U129" i="7"/>
  <c r="V129" i="7" s="1"/>
  <c r="N129" i="7"/>
  <c r="F129" i="7"/>
  <c r="E129" i="7"/>
  <c r="D129" i="7"/>
  <c r="C129" i="7"/>
  <c r="B129" i="7" s="1"/>
  <c r="U128" i="7"/>
  <c r="V128" i="7" s="1"/>
  <c r="N128" i="7"/>
  <c r="F128" i="7"/>
  <c r="E128" i="7"/>
  <c r="D128" i="7"/>
  <c r="C128" i="7"/>
  <c r="B128" i="7" s="1"/>
  <c r="V127" i="7"/>
  <c r="U127" i="7"/>
  <c r="N127" i="7"/>
  <c r="F127" i="7"/>
  <c r="E127" i="7"/>
  <c r="D127" i="7"/>
  <c r="C127" i="7"/>
  <c r="B127" i="7" s="1"/>
  <c r="U126" i="7"/>
  <c r="V126" i="7" s="1"/>
  <c r="N126" i="7"/>
  <c r="F126" i="7"/>
  <c r="E126" i="7"/>
  <c r="D126" i="7"/>
  <c r="C126" i="7"/>
  <c r="B126" i="7" s="1"/>
  <c r="U125" i="7"/>
  <c r="V125" i="7" s="1"/>
  <c r="N125" i="7"/>
  <c r="F125" i="7"/>
  <c r="E125" i="7"/>
  <c r="D125" i="7"/>
  <c r="C125" i="7"/>
  <c r="B125" i="7" s="1"/>
  <c r="U124" i="7"/>
  <c r="V124" i="7" s="1"/>
  <c r="N124" i="7"/>
  <c r="F124" i="7"/>
  <c r="E124" i="7"/>
  <c r="D124" i="7"/>
  <c r="C124" i="7"/>
  <c r="B124" i="7" s="1"/>
  <c r="V123" i="7"/>
  <c r="U123" i="7"/>
  <c r="N123" i="7"/>
  <c r="F123" i="7"/>
  <c r="E123" i="7"/>
  <c r="D123" i="7"/>
  <c r="C123" i="7"/>
  <c r="B123" i="7" s="1"/>
  <c r="V122" i="7"/>
  <c r="U122" i="7"/>
  <c r="N122" i="7"/>
  <c r="F122" i="7"/>
  <c r="E122" i="7"/>
  <c r="D122" i="7"/>
  <c r="C122" i="7"/>
  <c r="B122" i="7" s="1"/>
  <c r="U121" i="7"/>
  <c r="V121" i="7" s="1"/>
  <c r="N121" i="7"/>
  <c r="F121" i="7"/>
  <c r="E121" i="7"/>
  <c r="D121" i="7"/>
  <c r="C121" i="7"/>
  <c r="B121" i="7"/>
  <c r="U120" i="7"/>
  <c r="V120" i="7" s="1"/>
  <c r="N120" i="7"/>
  <c r="F120" i="7"/>
  <c r="E120" i="7"/>
  <c r="D120" i="7"/>
  <c r="C120" i="7"/>
  <c r="B120" i="7" s="1"/>
  <c r="U119" i="7"/>
  <c r="V119" i="7" s="1"/>
  <c r="N119" i="7"/>
  <c r="F119" i="7"/>
  <c r="E119" i="7"/>
  <c r="D119" i="7"/>
  <c r="C119" i="7"/>
  <c r="B119" i="7" s="1"/>
  <c r="U118" i="7"/>
  <c r="V118" i="7" s="1"/>
  <c r="N118" i="7"/>
  <c r="F118" i="7"/>
  <c r="E118" i="7"/>
  <c r="D118" i="7"/>
  <c r="C118" i="7"/>
  <c r="B118" i="7" s="1"/>
  <c r="U117" i="7"/>
  <c r="V117" i="7" s="1"/>
  <c r="N117" i="7"/>
  <c r="F117" i="7"/>
  <c r="E117" i="7"/>
  <c r="D117" i="7"/>
  <c r="C117" i="7"/>
  <c r="B117" i="7"/>
  <c r="U116" i="7"/>
  <c r="V116" i="7" s="1"/>
  <c r="N116" i="7"/>
  <c r="F116" i="7"/>
  <c r="E116" i="7"/>
  <c r="D116" i="7"/>
  <c r="C116" i="7"/>
  <c r="B116" i="7" s="1"/>
  <c r="U115" i="7"/>
  <c r="V115" i="7" s="1"/>
  <c r="N115" i="7"/>
  <c r="F115" i="7"/>
  <c r="E115" i="7"/>
  <c r="D115" i="7"/>
  <c r="C115" i="7"/>
  <c r="B115" i="7" s="1"/>
  <c r="U114" i="7"/>
  <c r="V114" i="7" s="1"/>
  <c r="N114" i="7"/>
  <c r="F114" i="7"/>
  <c r="E114" i="7"/>
  <c r="D114" i="7"/>
  <c r="C114" i="7"/>
  <c r="B114" i="7" s="1"/>
  <c r="U113" i="7"/>
  <c r="V113" i="7" s="1"/>
  <c r="N113" i="7"/>
  <c r="F113" i="7"/>
  <c r="E113" i="7"/>
  <c r="D113" i="7"/>
  <c r="C113" i="7"/>
  <c r="B113" i="7" s="1"/>
  <c r="U112" i="7"/>
  <c r="V112" i="7" s="1"/>
  <c r="N112" i="7"/>
  <c r="F112" i="7"/>
  <c r="E112" i="7"/>
  <c r="D112" i="7"/>
  <c r="C112" i="7"/>
  <c r="B112" i="7" s="1"/>
  <c r="U111" i="7"/>
  <c r="V111" i="7" s="1"/>
  <c r="N111" i="7"/>
  <c r="F111" i="7"/>
  <c r="E111" i="7"/>
  <c r="D111" i="7"/>
  <c r="C111" i="7"/>
  <c r="B111" i="7" s="1"/>
  <c r="U110" i="7"/>
  <c r="V110" i="7" s="1"/>
  <c r="N110" i="7"/>
  <c r="F110" i="7"/>
  <c r="E110" i="7"/>
  <c r="D110" i="7"/>
  <c r="C110" i="7"/>
  <c r="B110" i="7" s="1"/>
  <c r="U109" i="7"/>
  <c r="V109" i="7" s="1"/>
  <c r="N109" i="7"/>
  <c r="F109" i="7"/>
  <c r="E109" i="7"/>
  <c r="D109" i="7"/>
  <c r="C109" i="7"/>
  <c r="B109" i="7" s="1"/>
  <c r="U108" i="7"/>
  <c r="V108" i="7" s="1"/>
  <c r="N108" i="7"/>
  <c r="F108" i="7"/>
  <c r="E108" i="7"/>
  <c r="D108" i="7"/>
  <c r="C108" i="7"/>
  <c r="B108" i="7" s="1"/>
  <c r="U107" i="7"/>
  <c r="V107" i="7" s="1"/>
  <c r="N107" i="7"/>
  <c r="F107" i="7"/>
  <c r="E107" i="7"/>
  <c r="D107" i="7"/>
  <c r="C107" i="7"/>
  <c r="B107" i="7" s="1"/>
  <c r="U106" i="7"/>
  <c r="V106" i="7" s="1"/>
  <c r="N106" i="7"/>
  <c r="F106" i="7"/>
  <c r="E106" i="7"/>
  <c r="D106" i="7"/>
  <c r="C106" i="7"/>
  <c r="B106" i="7" s="1"/>
  <c r="U105" i="7"/>
  <c r="V105" i="7" s="1"/>
  <c r="N105" i="7"/>
  <c r="F105" i="7"/>
  <c r="E105" i="7"/>
  <c r="D105" i="7"/>
  <c r="C105" i="7"/>
  <c r="B105" i="7" s="1"/>
  <c r="U104" i="7"/>
  <c r="V104" i="7" s="1"/>
  <c r="N104" i="7"/>
  <c r="F104" i="7"/>
  <c r="E104" i="7"/>
  <c r="D104" i="7"/>
  <c r="C104" i="7"/>
  <c r="B104" i="7" s="1"/>
  <c r="U103" i="7"/>
  <c r="V103" i="7" s="1"/>
  <c r="N103" i="7"/>
  <c r="F103" i="7"/>
  <c r="E103" i="7"/>
  <c r="D103" i="7"/>
  <c r="C103" i="7"/>
  <c r="B103" i="7" s="1"/>
  <c r="U102" i="7"/>
  <c r="V102" i="7" s="1"/>
  <c r="N102" i="7"/>
  <c r="F102" i="7"/>
  <c r="E102" i="7"/>
  <c r="D102" i="7"/>
  <c r="C102" i="7"/>
  <c r="B102" i="7" s="1"/>
  <c r="U101" i="7"/>
  <c r="V101" i="7" s="1"/>
  <c r="N101" i="7"/>
  <c r="F101" i="7"/>
  <c r="E101" i="7"/>
  <c r="D101" i="7"/>
  <c r="C101" i="7"/>
  <c r="B101" i="7" s="1"/>
  <c r="U100" i="7"/>
  <c r="V100" i="7" s="1"/>
  <c r="N100" i="7"/>
  <c r="F100" i="7"/>
  <c r="E100" i="7"/>
  <c r="D100" i="7"/>
  <c r="C100" i="7"/>
  <c r="B100" i="7" s="1"/>
  <c r="U99" i="7"/>
  <c r="V99" i="7" s="1"/>
  <c r="N99" i="7"/>
  <c r="F99" i="7"/>
  <c r="E99" i="7"/>
  <c r="D99" i="7"/>
  <c r="C99" i="7"/>
  <c r="B99" i="7" s="1"/>
  <c r="U98" i="7"/>
  <c r="V98" i="7" s="1"/>
  <c r="N98" i="7"/>
  <c r="F98" i="7"/>
  <c r="E98" i="7"/>
  <c r="D98" i="7"/>
  <c r="C98" i="7"/>
  <c r="B98" i="7" s="1"/>
  <c r="U97" i="7"/>
  <c r="V97" i="7" s="1"/>
  <c r="N97" i="7"/>
  <c r="F97" i="7"/>
  <c r="E97" i="7"/>
  <c r="D97" i="7"/>
  <c r="C97" i="7"/>
  <c r="B97" i="7" s="1"/>
  <c r="U96" i="7"/>
  <c r="V96" i="7" s="1"/>
  <c r="N96" i="7"/>
  <c r="F96" i="7"/>
  <c r="E96" i="7"/>
  <c r="D96" i="7"/>
  <c r="C96" i="7"/>
  <c r="B96" i="7" s="1"/>
  <c r="U95" i="7"/>
  <c r="V95" i="7" s="1"/>
  <c r="N95" i="7"/>
  <c r="F95" i="7"/>
  <c r="E95" i="7"/>
  <c r="D95" i="7"/>
  <c r="C95" i="7"/>
  <c r="B95" i="7" s="1"/>
  <c r="U94" i="7"/>
  <c r="V94" i="7" s="1"/>
  <c r="N94" i="7"/>
  <c r="F94" i="7"/>
  <c r="E94" i="7"/>
  <c r="D94" i="7"/>
  <c r="C94" i="7"/>
  <c r="B94" i="7" s="1"/>
  <c r="U93" i="7"/>
  <c r="V93" i="7" s="1"/>
  <c r="N93" i="7"/>
  <c r="F93" i="7"/>
  <c r="E93" i="7"/>
  <c r="D93" i="7"/>
  <c r="C93" i="7"/>
  <c r="B93" i="7" s="1"/>
  <c r="U92" i="7"/>
  <c r="V92" i="7" s="1"/>
  <c r="N92" i="7"/>
  <c r="F92" i="7"/>
  <c r="E92" i="7"/>
  <c r="D92" i="7"/>
  <c r="C92" i="7"/>
  <c r="B92" i="7" s="1"/>
  <c r="U91" i="7"/>
  <c r="V91" i="7" s="1"/>
  <c r="N91" i="7"/>
  <c r="F91" i="7"/>
  <c r="E91" i="7"/>
  <c r="D91" i="7"/>
  <c r="C91" i="7"/>
  <c r="B91" i="7" s="1"/>
  <c r="U90" i="7"/>
  <c r="V90" i="7" s="1"/>
  <c r="N90" i="7"/>
  <c r="F90" i="7"/>
  <c r="E90" i="7"/>
  <c r="D90" i="7"/>
  <c r="C90" i="7"/>
  <c r="B90" i="7" s="1"/>
  <c r="U89" i="7"/>
  <c r="V89" i="7" s="1"/>
  <c r="N89" i="7"/>
  <c r="F89" i="7"/>
  <c r="E89" i="7"/>
  <c r="D89" i="7"/>
  <c r="C89" i="7"/>
  <c r="B89" i="7" s="1"/>
  <c r="U88" i="7"/>
  <c r="V88" i="7" s="1"/>
  <c r="N88" i="7"/>
  <c r="F88" i="7"/>
  <c r="E88" i="7"/>
  <c r="D88" i="7"/>
  <c r="C88" i="7"/>
  <c r="B88" i="7" s="1"/>
  <c r="U87" i="7"/>
  <c r="V87" i="7" s="1"/>
  <c r="N87" i="7"/>
  <c r="F87" i="7"/>
  <c r="E87" i="7"/>
  <c r="D87" i="7"/>
  <c r="C87" i="7"/>
  <c r="B87" i="7" s="1"/>
  <c r="U86" i="7"/>
  <c r="V86" i="7" s="1"/>
  <c r="N86" i="7"/>
  <c r="F86" i="7"/>
  <c r="E86" i="7"/>
  <c r="D86" i="7"/>
  <c r="C86" i="7"/>
  <c r="B86" i="7" s="1"/>
  <c r="U85" i="7"/>
  <c r="V85" i="7" s="1"/>
  <c r="N85" i="7"/>
  <c r="F85" i="7"/>
  <c r="E85" i="7"/>
  <c r="D85" i="7"/>
  <c r="C85" i="7"/>
  <c r="B85" i="7" s="1"/>
  <c r="U84" i="7"/>
  <c r="V84" i="7" s="1"/>
  <c r="N84" i="7"/>
  <c r="F84" i="7"/>
  <c r="E84" i="7"/>
  <c r="D84" i="7"/>
  <c r="C84" i="7"/>
  <c r="B84" i="7" s="1"/>
  <c r="U83" i="7"/>
  <c r="V83" i="7" s="1"/>
  <c r="N83" i="7"/>
  <c r="F83" i="7"/>
  <c r="E83" i="7"/>
  <c r="D83" i="7"/>
  <c r="C83" i="7"/>
  <c r="B83" i="7" s="1"/>
  <c r="U82" i="7"/>
  <c r="V82" i="7" s="1"/>
  <c r="N82" i="7"/>
  <c r="F82" i="7"/>
  <c r="E82" i="7"/>
  <c r="D82" i="7"/>
  <c r="C82" i="7"/>
  <c r="B82" i="7" s="1"/>
  <c r="U81" i="7"/>
  <c r="V81" i="7" s="1"/>
  <c r="N81" i="7"/>
  <c r="F81" i="7"/>
  <c r="E81" i="7"/>
  <c r="D81" i="7"/>
  <c r="C81" i="7"/>
  <c r="B81" i="7" s="1"/>
  <c r="U80" i="7"/>
  <c r="V80" i="7" s="1"/>
  <c r="N80" i="7"/>
  <c r="F80" i="7"/>
  <c r="E80" i="7"/>
  <c r="D80" i="7"/>
  <c r="C80" i="7"/>
  <c r="B80" i="7" s="1"/>
  <c r="U79" i="7"/>
  <c r="V79" i="7" s="1"/>
  <c r="N79" i="7"/>
  <c r="F79" i="7"/>
  <c r="E79" i="7"/>
  <c r="D79" i="7"/>
  <c r="C79" i="7"/>
  <c r="B79" i="7" s="1"/>
  <c r="U78" i="7"/>
  <c r="V78" i="7" s="1"/>
  <c r="N78" i="7"/>
  <c r="F78" i="7"/>
  <c r="E78" i="7"/>
  <c r="D78" i="7"/>
  <c r="C78" i="7"/>
  <c r="B78" i="7" s="1"/>
  <c r="U77" i="7"/>
  <c r="V77" i="7" s="1"/>
  <c r="N77" i="7"/>
  <c r="F77" i="7"/>
  <c r="E77" i="7"/>
  <c r="D77" i="7"/>
  <c r="C77" i="7"/>
  <c r="B77" i="7" s="1"/>
  <c r="U76" i="7"/>
  <c r="V76" i="7" s="1"/>
  <c r="N76" i="7"/>
  <c r="F76" i="7"/>
  <c r="E76" i="7"/>
  <c r="D76" i="7"/>
  <c r="C76" i="7"/>
  <c r="B76" i="7" s="1"/>
  <c r="U75" i="7"/>
  <c r="V75" i="7" s="1"/>
  <c r="N75" i="7"/>
  <c r="F75" i="7"/>
  <c r="E75" i="7"/>
  <c r="D75" i="7"/>
  <c r="C75" i="7"/>
  <c r="B75" i="7" s="1"/>
  <c r="U74" i="7"/>
  <c r="V74" i="7" s="1"/>
  <c r="N74" i="7"/>
  <c r="F74" i="7"/>
  <c r="E74" i="7"/>
  <c r="D74" i="7"/>
  <c r="C74" i="7"/>
  <c r="B74" i="7" s="1"/>
  <c r="U73" i="7"/>
  <c r="V73" i="7" s="1"/>
  <c r="N73" i="7"/>
  <c r="F73" i="7"/>
  <c r="E73" i="7"/>
  <c r="D73" i="7"/>
  <c r="C73" i="7"/>
  <c r="B73" i="7" s="1"/>
  <c r="U72" i="7"/>
  <c r="V72" i="7" s="1"/>
  <c r="N72" i="7"/>
  <c r="F72" i="7"/>
  <c r="E72" i="7"/>
  <c r="D72" i="7"/>
  <c r="C72" i="7"/>
  <c r="B72" i="7" s="1"/>
  <c r="U71" i="7"/>
  <c r="V71" i="7" s="1"/>
  <c r="N71" i="7"/>
  <c r="F71" i="7"/>
  <c r="E71" i="7"/>
  <c r="D71" i="7"/>
  <c r="C71" i="7"/>
  <c r="B71" i="7" s="1"/>
  <c r="U70" i="7"/>
  <c r="V70" i="7" s="1"/>
  <c r="N70" i="7"/>
  <c r="F70" i="7"/>
  <c r="E70" i="7"/>
  <c r="D70" i="7"/>
  <c r="C70" i="7"/>
  <c r="B70" i="7" s="1"/>
  <c r="U69" i="7"/>
  <c r="V69" i="7" s="1"/>
  <c r="N69" i="7"/>
  <c r="F69" i="7"/>
  <c r="E69" i="7"/>
  <c r="D69" i="7"/>
  <c r="C69" i="7"/>
  <c r="B69" i="7" s="1"/>
  <c r="U68" i="7"/>
  <c r="V68" i="7" s="1"/>
  <c r="N68" i="7"/>
  <c r="F68" i="7"/>
  <c r="E68" i="7"/>
  <c r="D68" i="7"/>
  <c r="C68" i="7"/>
  <c r="B68" i="7" s="1"/>
  <c r="U67" i="7"/>
  <c r="V67" i="7" s="1"/>
  <c r="N67" i="7"/>
  <c r="F67" i="7"/>
  <c r="E67" i="7"/>
  <c r="D67" i="7"/>
  <c r="C67" i="7"/>
  <c r="B67" i="7" s="1"/>
  <c r="U66" i="7"/>
  <c r="V66" i="7" s="1"/>
  <c r="N66" i="7"/>
  <c r="F66" i="7"/>
  <c r="E66" i="7"/>
  <c r="D66" i="7"/>
  <c r="C66" i="7"/>
  <c r="B66" i="7" s="1"/>
  <c r="U65" i="7"/>
  <c r="V65" i="7" s="1"/>
  <c r="N65" i="7"/>
  <c r="F65" i="7"/>
  <c r="E65" i="7"/>
  <c r="D65" i="7"/>
  <c r="C65" i="7"/>
  <c r="B65" i="7" s="1"/>
  <c r="U64" i="7"/>
  <c r="V64" i="7" s="1"/>
  <c r="N64" i="7"/>
  <c r="F64" i="7"/>
  <c r="E64" i="7"/>
  <c r="D64" i="7"/>
  <c r="C64" i="7"/>
  <c r="B64" i="7" s="1"/>
  <c r="U63" i="7"/>
  <c r="V63" i="7" s="1"/>
  <c r="N63" i="7"/>
  <c r="F63" i="7"/>
  <c r="E63" i="7"/>
  <c r="D63" i="7"/>
  <c r="C63" i="7"/>
  <c r="B63" i="7" s="1"/>
  <c r="U62" i="7"/>
  <c r="V62" i="7" s="1"/>
  <c r="N62" i="7"/>
  <c r="F62" i="7"/>
  <c r="E62" i="7"/>
  <c r="D62" i="7"/>
  <c r="C62" i="7"/>
  <c r="B62" i="7" s="1"/>
  <c r="U61" i="7"/>
  <c r="V61" i="7" s="1"/>
  <c r="N61" i="7"/>
  <c r="F61" i="7"/>
  <c r="E61" i="7"/>
  <c r="D61" i="7"/>
  <c r="C61" i="7"/>
  <c r="B61" i="7" s="1"/>
  <c r="U60" i="7"/>
  <c r="V60" i="7" s="1"/>
  <c r="N60" i="7"/>
  <c r="F60" i="7"/>
  <c r="E60" i="7"/>
  <c r="D60" i="7"/>
  <c r="C60" i="7"/>
  <c r="B60" i="7" s="1"/>
  <c r="U59" i="7"/>
  <c r="V59" i="7" s="1"/>
  <c r="N59" i="7"/>
  <c r="F59" i="7"/>
  <c r="E59" i="7"/>
  <c r="D59" i="7"/>
  <c r="C59" i="7"/>
  <c r="B59" i="7" s="1"/>
  <c r="U58" i="7"/>
  <c r="V58" i="7" s="1"/>
  <c r="N58" i="7"/>
  <c r="F58" i="7"/>
  <c r="E58" i="7"/>
  <c r="D58" i="7"/>
  <c r="C58" i="7"/>
  <c r="B58" i="7" s="1"/>
  <c r="U57" i="7"/>
  <c r="V57" i="7" s="1"/>
  <c r="N57" i="7"/>
  <c r="F57" i="7"/>
  <c r="E57" i="7"/>
  <c r="D57" i="7"/>
  <c r="C57" i="7"/>
  <c r="B57" i="7" s="1"/>
  <c r="U56" i="7"/>
  <c r="V56" i="7" s="1"/>
  <c r="N56" i="7"/>
  <c r="F56" i="7"/>
  <c r="E56" i="7"/>
  <c r="D56" i="7"/>
  <c r="C56" i="7"/>
  <c r="B56" i="7" s="1"/>
  <c r="U55" i="7"/>
  <c r="V55" i="7" s="1"/>
  <c r="N55" i="7"/>
  <c r="F55" i="7"/>
  <c r="E55" i="7"/>
  <c r="D55" i="7"/>
  <c r="C55" i="7"/>
  <c r="B55" i="7" s="1"/>
  <c r="U54" i="7"/>
  <c r="V54" i="7" s="1"/>
  <c r="N54" i="7"/>
  <c r="F54" i="7"/>
  <c r="E54" i="7"/>
  <c r="D54" i="7"/>
  <c r="C54" i="7"/>
  <c r="B54" i="7" s="1"/>
  <c r="U53" i="7"/>
  <c r="V53" i="7" s="1"/>
  <c r="N53" i="7"/>
  <c r="F53" i="7"/>
  <c r="E53" i="7"/>
  <c r="D53" i="7"/>
  <c r="C53" i="7"/>
  <c r="B53" i="7" s="1"/>
  <c r="U52" i="7"/>
  <c r="V52" i="7" s="1"/>
  <c r="N52" i="7"/>
  <c r="F52" i="7"/>
  <c r="E52" i="7"/>
  <c r="D52" i="7"/>
  <c r="C52" i="7"/>
  <c r="B52" i="7" s="1"/>
  <c r="U51" i="7"/>
  <c r="V51" i="7" s="1"/>
  <c r="N51" i="7"/>
  <c r="F51" i="7"/>
  <c r="E51" i="7"/>
  <c r="D51" i="7"/>
  <c r="C51" i="7"/>
  <c r="B51" i="7" s="1"/>
  <c r="U50" i="7"/>
  <c r="V50" i="7" s="1"/>
  <c r="N50" i="7"/>
  <c r="F50" i="7"/>
  <c r="E50" i="7"/>
  <c r="D50" i="7"/>
  <c r="C50" i="7"/>
  <c r="B50" i="7" s="1"/>
  <c r="U49" i="7"/>
  <c r="V49" i="7" s="1"/>
  <c r="N49" i="7"/>
  <c r="F49" i="7"/>
  <c r="E49" i="7"/>
  <c r="D49" i="7"/>
  <c r="C49" i="7"/>
  <c r="B49" i="7" s="1"/>
  <c r="U48" i="7"/>
  <c r="V48" i="7" s="1"/>
  <c r="N48" i="7"/>
  <c r="F48" i="7"/>
  <c r="E48" i="7"/>
  <c r="D48" i="7"/>
  <c r="C48" i="7"/>
  <c r="B48" i="7" s="1"/>
  <c r="U47" i="7"/>
  <c r="V47" i="7" s="1"/>
  <c r="N47" i="7"/>
  <c r="F47" i="7"/>
  <c r="D47" i="7"/>
  <c r="C47" i="7"/>
  <c r="B47" i="7" s="1"/>
  <c r="U46" i="7"/>
  <c r="V46" i="7" s="1"/>
  <c r="N46" i="7"/>
  <c r="F46" i="7"/>
  <c r="E46" i="7"/>
  <c r="D46" i="7"/>
  <c r="C46" i="7"/>
  <c r="B46" i="7" s="1"/>
  <c r="U45" i="7"/>
  <c r="V45" i="7" s="1"/>
  <c r="N45" i="7"/>
  <c r="F45" i="7"/>
  <c r="E45" i="7"/>
  <c r="D45" i="7"/>
  <c r="C45" i="7"/>
  <c r="B45" i="7" s="1"/>
  <c r="U44" i="7"/>
  <c r="V44" i="7" s="1"/>
  <c r="N44" i="7"/>
  <c r="F44" i="7"/>
  <c r="E44" i="7"/>
  <c r="D44" i="7"/>
  <c r="C44" i="7"/>
  <c r="B44" i="7" s="1"/>
  <c r="U43" i="7"/>
  <c r="V43" i="7" s="1"/>
  <c r="N43" i="7"/>
  <c r="F43" i="7"/>
  <c r="E43" i="7"/>
  <c r="D43" i="7"/>
  <c r="C43" i="7"/>
  <c r="B43" i="7" s="1"/>
  <c r="U42" i="7"/>
  <c r="V42" i="7" s="1"/>
  <c r="N42" i="7"/>
  <c r="F42" i="7"/>
  <c r="E42" i="7"/>
  <c r="D42" i="7"/>
  <c r="C42" i="7"/>
  <c r="B42" i="7" s="1"/>
  <c r="U41" i="7"/>
  <c r="V41" i="7" s="1"/>
  <c r="N41" i="7"/>
  <c r="F41" i="7"/>
  <c r="E41" i="7"/>
  <c r="D41" i="7"/>
  <c r="C41" i="7"/>
  <c r="B41" i="7" s="1"/>
  <c r="U40" i="7"/>
  <c r="V40" i="7" s="1"/>
  <c r="N40" i="7"/>
  <c r="F40" i="7"/>
  <c r="E40" i="7"/>
  <c r="D40" i="7"/>
  <c r="C40" i="7"/>
  <c r="B40" i="7" s="1"/>
  <c r="U39" i="7"/>
  <c r="V39" i="7" s="1"/>
  <c r="N39" i="7"/>
  <c r="F39" i="7"/>
  <c r="E39" i="7"/>
  <c r="D39" i="7"/>
  <c r="C39" i="7"/>
  <c r="B39" i="7" s="1"/>
  <c r="U38" i="7"/>
  <c r="V38" i="7" s="1"/>
  <c r="N38" i="7"/>
  <c r="F38" i="7"/>
  <c r="E38" i="7"/>
  <c r="D38" i="7"/>
  <c r="C38" i="7"/>
  <c r="B38" i="7" s="1"/>
  <c r="U37" i="7"/>
  <c r="V37" i="7" s="1"/>
  <c r="N37" i="7"/>
  <c r="F37" i="7"/>
  <c r="E37" i="7"/>
  <c r="D37" i="7"/>
  <c r="C37" i="7"/>
  <c r="B37" i="7" s="1"/>
  <c r="U36" i="7"/>
  <c r="V36" i="7" s="1"/>
  <c r="N36" i="7"/>
  <c r="F36" i="7"/>
  <c r="E36" i="7"/>
  <c r="D36" i="7"/>
  <c r="C36" i="7"/>
  <c r="B36" i="7" s="1"/>
  <c r="U35" i="7"/>
  <c r="V35" i="7" s="1"/>
  <c r="N35" i="7"/>
  <c r="F35" i="7"/>
  <c r="E35" i="7"/>
  <c r="D35" i="7"/>
  <c r="C35" i="7"/>
  <c r="B35" i="7" s="1"/>
  <c r="U34" i="7"/>
  <c r="V34" i="7" s="1"/>
  <c r="N34" i="7"/>
  <c r="F34" i="7"/>
  <c r="E34" i="7"/>
  <c r="D34" i="7"/>
  <c r="C34" i="7"/>
  <c r="B34" i="7" s="1"/>
  <c r="U33" i="7"/>
  <c r="V33" i="7" s="1"/>
  <c r="N33" i="7"/>
  <c r="F33" i="7"/>
  <c r="E33" i="7"/>
  <c r="D33" i="7"/>
  <c r="C33" i="7"/>
  <c r="B33" i="7" s="1"/>
  <c r="U32" i="7"/>
  <c r="V32" i="7" s="1"/>
  <c r="N32" i="7"/>
  <c r="F32" i="7"/>
  <c r="E32" i="7"/>
  <c r="D32" i="7"/>
  <c r="C32" i="7"/>
  <c r="B32" i="7" s="1"/>
  <c r="U31" i="7"/>
  <c r="V31" i="7" s="1"/>
  <c r="N31" i="7"/>
  <c r="F31" i="7"/>
  <c r="E31" i="7"/>
  <c r="D31" i="7"/>
  <c r="C31" i="7"/>
  <c r="B31" i="7" s="1"/>
  <c r="U30" i="7"/>
  <c r="V30" i="7" s="1"/>
  <c r="N30" i="7"/>
  <c r="F30" i="7"/>
  <c r="E30" i="7"/>
  <c r="D30" i="7"/>
  <c r="C30" i="7"/>
  <c r="B30" i="7" s="1"/>
  <c r="U29" i="7"/>
  <c r="V29" i="7" s="1"/>
  <c r="N29" i="7"/>
  <c r="F29" i="7"/>
  <c r="E29" i="7"/>
  <c r="D29" i="7"/>
  <c r="C29" i="7"/>
  <c r="B29" i="7" s="1"/>
  <c r="U28" i="7"/>
  <c r="V28" i="7" s="1"/>
  <c r="N28" i="7"/>
  <c r="F28" i="7"/>
  <c r="E28" i="7"/>
  <c r="D28" i="7"/>
  <c r="C28" i="7"/>
  <c r="B28" i="7" s="1"/>
  <c r="U27" i="7"/>
  <c r="V27" i="7" s="1"/>
  <c r="N27" i="7"/>
  <c r="F27" i="7"/>
  <c r="E27" i="7"/>
  <c r="D27" i="7"/>
  <c r="C27" i="7"/>
  <c r="B27" i="7" s="1"/>
  <c r="U26" i="7"/>
  <c r="V26" i="7" s="1"/>
  <c r="N26" i="7"/>
  <c r="F26" i="7"/>
  <c r="E26" i="7"/>
  <c r="D26" i="7"/>
  <c r="C26" i="7"/>
  <c r="B26" i="7" s="1"/>
  <c r="U25" i="7"/>
  <c r="V25" i="7" s="1"/>
  <c r="N25" i="7"/>
  <c r="F25" i="7"/>
  <c r="E25" i="7"/>
  <c r="D25" i="7"/>
  <c r="C25" i="7"/>
  <c r="B25" i="7" s="1"/>
  <c r="U24" i="7"/>
  <c r="V24" i="7" s="1"/>
  <c r="N24" i="7"/>
  <c r="F24" i="7"/>
  <c r="E24" i="7"/>
  <c r="D24" i="7"/>
  <c r="C24" i="7"/>
  <c r="B24" i="7" s="1"/>
  <c r="U23" i="7"/>
  <c r="V23" i="7" s="1"/>
  <c r="N23" i="7"/>
  <c r="F23" i="7"/>
  <c r="E23" i="7"/>
  <c r="D23" i="7"/>
  <c r="C23" i="7"/>
  <c r="B23" i="7" s="1"/>
  <c r="U22" i="7"/>
  <c r="V22" i="7" s="1"/>
  <c r="N22" i="7"/>
  <c r="F22" i="7"/>
  <c r="E22" i="7"/>
  <c r="D22" i="7"/>
  <c r="C22" i="7"/>
  <c r="B22" i="7" s="1"/>
  <c r="U21" i="7"/>
  <c r="V21" i="7" s="1"/>
  <c r="N21" i="7"/>
  <c r="F21" i="7"/>
  <c r="E21" i="7"/>
  <c r="D21" i="7"/>
  <c r="C21" i="7"/>
  <c r="B21" i="7" s="1"/>
  <c r="U20" i="7"/>
  <c r="V20" i="7" s="1"/>
  <c r="N20" i="7"/>
  <c r="F20" i="7"/>
  <c r="E20" i="7"/>
  <c r="D20" i="7"/>
  <c r="C20" i="7"/>
  <c r="B20" i="7" s="1"/>
  <c r="U19" i="7"/>
  <c r="V19" i="7" s="1"/>
  <c r="N19" i="7"/>
  <c r="F19" i="7"/>
  <c r="E19" i="7"/>
  <c r="D19" i="7"/>
  <c r="C19" i="7"/>
  <c r="B19" i="7" s="1"/>
  <c r="U18" i="7"/>
  <c r="V18" i="7" s="1"/>
  <c r="N18" i="7"/>
  <c r="F18" i="7"/>
  <c r="E18" i="7"/>
  <c r="D18" i="7"/>
  <c r="C18" i="7"/>
  <c r="B18" i="7" s="1"/>
  <c r="U17" i="7"/>
  <c r="V17" i="7" s="1"/>
  <c r="N17" i="7"/>
  <c r="F17" i="7"/>
  <c r="E17" i="7"/>
  <c r="D17" i="7"/>
  <c r="C17" i="7"/>
  <c r="B17" i="7" s="1"/>
  <c r="U16" i="7"/>
  <c r="V16" i="7" s="1"/>
  <c r="N16" i="7"/>
  <c r="F16" i="7"/>
  <c r="E16" i="7"/>
  <c r="D16" i="7"/>
  <c r="C16" i="7"/>
  <c r="B16" i="7" s="1"/>
  <c r="U15" i="7"/>
  <c r="V15" i="7" s="1"/>
  <c r="N15" i="7"/>
  <c r="F15" i="7"/>
  <c r="E15" i="7"/>
  <c r="D15" i="7"/>
  <c r="C15" i="7"/>
  <c r="B15" i="7" s="1"/>
  <c r="U14" i="7"/>
  <c r="V14" i="7" s="1"/>
  <c r="N14" i="7"/>
  <c r="F14" i="7"/>
  <c r="E14" i="7"/>
  <c r="D14" i="7"/>
  <c r="C14" i="7"/>
  <c r="B14" i="7" s="1"/>
  <c r="U13" i="7"/>
  <c r="V13" i="7" s="1"/>
  <c r="N13" i="7"/>
  <c r="F13" i="7"/>
  <c r="E13" i="7"/>
  <c r="D13" i="7"/>
  <c r="C13" i="7"/>
  <c r="B13" i="7" s="1"/>
  <c r="U12" i="7"/>
  <c r="V12" i="7" s="1"/>
  <c r="N12" i="7"/>
  <c r="F12" i="7"/>
  <c r="E12" i="7"/>
  <c r="D12" i="7"/>
  <c r="C12" i="7"/>
  <c r="B12" i="7" s="1"/>
  <c r="U11" i="7"/>
  <c r="V11" i="7" s="1"/>
  <c r="N11" i="7"/>
  <c r="F11" i="7"/>
  <c r="E11" i="7"/>
  <c r="D11" i="7"/>
  <c r="C11" i="7"/>
  <c r="B11" i="7" s="1"/>
  <c r="U10" i="7"/>
  <c r="V10" i="7" s="1"/>
  <c r="N10" i="7"/>
  <c r="F10" i="7"/>
  <c r="E10" i="7"/>
  <c r="D10" i="7"/>
  <c r="C10" i="7"/>
  <c r="B10" i="7" s="1"/>
  <c r="U9" i="7"/>
  <c r="V9" i="7" s="1"/>
  <c r="N9" i="7"/>
  <c r="F9" i="7"/>
  <c r="E9" i="7"/>
  <c r="D9" i="7"/>
  <c r="C9" i="7"/>
  <c r="B9" i="7" s="1"/>
  <c r="U8" i="7"/>
  <c r="V8" i="7" s="1"/>
  <c r="N8" i="7"/>
  <c r="F8" i="7"/>
  <c r="E8" i="7"/>
  <c r="D8" i="7"/>
  <c r="C8" i="7"/>
  <c r="B8" i="7" s="1"/>
  <c r="W7" i="7"/>
  <c r="S7" i="7"/>
  <c r="R7" i="7"/>
  <c r="O7" i="7"/>
  <c r="M7" i="7"/>
  <c r="K7" i="7"/>
  <c r="J7" i="7"/>
  <c r="Z13" i="2"/>
  <c r="Z12" i="2"/>
  <c r="Z11" i="2"/>
  <c r="AO10" i="2"/>
  <c r="AN10" i="2"/>
  <c r="AM10" i="2"/>
  <c r="AL10" i="2"/>
  <c r="AK10" i="2"/>
  <c r="AJ10" i="2"/>
  <c r="AI10" i="2"/>
  <c r="AH10" i="2"/>
  <c r="AG10" i="2"/>
  <c r="AF10" i="2"/>
  <c r="AE10" i="2"/>
  <c r="AD10" i="2"/>
  <c r="AC10" i="2"/>
  <c r="AB10" i="2"/>
  <c r="AA10" i="2"/>
  <c r="Z10" i="2"/>
  <c r="U10" i="2"/>
  <c r="M10" i="2"/>
  <c r="L10" i="2"/>
  <c r="K10" i="2"/>
  <c r="W9" i="2"/>
  <c r="U9" i="2"/>
  <c r="T9" i="2"/>
  <c r="S9" i="2"/>
  <c r="R9" i="2"/>
  <c r="Q9" i="2"/>
  <c r="P9" i="2"/>
  <c r="O9" i="2"/>
  <c r="N9" i="2"/>
  <c r="M9" i="2"/>
  <c r="L9" i="2"/>
  <c r="K9" i="2"/>
  <c r="J9" i="2"/>
  <c r="I9" i="2"/>
  <c r="D9" i="2"/>
  <c r="C9" i="2"/>
  <c r="U9" i="161" l="1"/>
  <c r="U9" i="133"/>
  <c r="M395" i="5" a="1"/>
  <c r="M395" i="5" s="1"/>
  <c r="W395" i="5" s="1"/>
  <c r="P7" i="7"/>
  <c r="Q7" i="7" s="1"/>
  <c r="C7" i="7"/>
  <c r="V58" i="3"/>
  <c r="T58" i="3"/>
  <c r="R59" i="3"/>
  <c r="O45" i="65" s="1"/>
  <c r="AC53" i="65" s="1"/>
  <c r="G59" i="3"/>
  <c r="O24" i="65" s="1"/>
  <c r="AC8" i="65" s="1"/>
  <c r="O59" i="3"/>
  <c r="O39" i="65" s="1"/>
  <c r="AC41" i="65" s="1"/>
  <c r="H59" i="3"/>
  <c r="O28" i="65" s="1"/>
  <c r="AC22" i="65" s="1"/>
  <c r="I45" i="65"/>
  <c r="J59" i="3"/>
  <c r="O30" i="65" s="1"/>
  <c r="AC24" i="65" s="1"/>
  <c r="K59" i="3"/>
  <c r="O31" i="65" s="1"/>
  <c r="AC25" i="65" s="1"/>
  <c r="S59" i="3"/>
  <c r="O46" i="65" s="1"/>
  <c r="AC54" i="65" s="1"/>
  <c r="D59" i="3"/>
  <c r="O21" i="65" s="1"/>
  <c r="AC5" i="65" s="1"/>
  <c r="L59" i="3"/>
  <c r="O32" i="65" s="1"/>
  <c r="AC26" i="65" s="1"/>
  <c r="E59" i="3"/>
  <c r="O22" i="65" s="1"/>
  <c r="AC6" i="65" s="1"/>
  <c r="M59" i="3"/>
  <c r="O37" i="65" s="1"/>
  <c r="AC39" i="65" s="1"/>
  <c r="F59" i="3"/>
  <c r="O23" i="65" s="1"/>
  <c r="AC7" i="65" s="1"/>
  <c r="N59" i="3"/>
  <c r="O38" i="65" s="1"/>
  <c r="AC40" i="65" s="1"/>
  <c r="I39" i="65"/>
  <c r="W493" i="5"/>
  <c r="W382" i="5"/>
  <c r="W474" i="5"/>
  <c r="W207" i="5"/>
  <c r="W231" i="5"/>
  <c r="W134" i="5"/>
  <c r="W193" i="5"/>
  <c r="W200" i="5"/>
  <c r="W205" i="5"/>
  <c r="W274" i="5"/>
  <c r="W318" i="5"/>
  <c r="W326" i="5"/>
  <c r="W192" i="5"/>
  <c r="W37" i="5"/>
  <c r="W472" i="5"/>
  <c r="W261" i="5"/>
  <c r="W372" i="5"/>
  <c r="W22" i="5"/>
  <c r="W399" i="5"/>
  <c r="W405" i="5"/>
  <c r="W412" i="5"/>
  <c r="W475" i="5"/>
  <c r="W132" i="5"/>
  <c r="W73" i="5"/>
  <c r="W78" i="5"/>
  <c r="W85" i="5"/>
  <c r="W263" i="5"/>
  <c r="W14" i="5"/>
  <c r="W71" i="5"/>
  <c r="W108" i="5"/>
  <c r="W324" i="5"/>
  <c r="W343" i="5"/>
  <c r="W347" i="5"/>
  <c r="W398" i="5"/>
  <c r="W492" i="5"/>
  <c r="W20" i="5"/>
  <c r="W55" i="5"/>
  <c r="W102" i="5"/>
  <c r="W362" i="5"/>
  <c r="W41" i="5"/>
  <c r="W210" i="5"/>
  <c r="W243" i="5"/>
  <c r="W258" i="5"/>
  <c r="W410" i="5"/>
  <c r="W369" i="5"/>
  <c r="W471" i="5"/>
  <c r="W16" i="5"/>
  <c r="W60" i="5"/>
  <c r="W378" i="5"/>
  <c r="W26" i="5"/>
  <c r="W45" i="5"/>
  <c r="W49" i="5"/>
  <c r="W106" i="5"/>
  <c r="W194" i="5"/>
  <c r="W317" i="5"/>
  <c r="W351" i="5"/>
  <c r="W403" i="5"/>
  <c r="W467" i="5"/>
  <c r="W481" i="5"/>
  <c r="W24" i="5"/>
  <c r="W266" i="5"/>
  <c r="W331" i="5"/>
  <c r="W360" i="5"/>
  <c r="W417" i="5"/>
  <c r="W486" i="5"/>
  <c r="L9" i="5"/>
  <c r="W18" i="5"/>
  <c r="W64" i="5"/>
  <c r="W125" i="5"/>
  <c r="W130" i="5"/>
  <c r="W203" i="5"/>
  <c r="W227" i="5"/>
  <c r="W239" i="5"/>
  <c r="W246" i="5"/>
  <c r="W270" i="5"/>
  <c r="W313" i="5"/>
  <c r="W329" i="5"/>
  <c r="W354" i="5"/>
  <c r="W361" i="5"/>
  <c r="W418" i="5"/>
  <c r="W30" i="5"/>
  <c r="W58" i="5"/>
  <c r="W118" i="5"/>
  <c r="W133" i="5"/>
  <c r="W138" i="5"/>
  <c r="W199" i="5"/>
  <c r="W204" i="5"/>
  <c r="W242" i="5"/>
  <c r="W255" i="5"/>
  <c r="W271" i="5"/>
  <c r="W325" i="5"/>
  <c r="W352" i="5"/>
  <c r="W357" i="5"/>
  <c r="W359" i="5"/>
  <c r="W373" i="5"/>
  <c r="W402" i="5"/>
  <c r="W53" i="5"/>
  <c r="W69" i="5"/>
  <c r="W75" i="5"/>
  <c r="W189" i="5"/>
  <c r="W206" i="5"/>
  <c r="W414" i="5"/>
  <c r="W427" i="5"/>
  <c r="W473" i="5"/>
  <c r="W489" i="5"/>
  <c r="W39" i="5"/>
  <c r="W74" i="5"/>
  <c r="W103" i="5"/>
  <c r="W187" i="5"/>
  <c r="W238" i="5"/>
  <c r="W247" i="5"/>
  <c r="W253" i="5"/>
  <c r="W260" i="5"/>
  <c r="W312" i="5"/>
  <c r="W321" i="5"/>
  <c r="W353" i="5"/>
  <c r="W380" i="5"/>
  <c r="W126" i="5"/>
  <c r="W93" i="5"/>
  <c r="W33" i="5"/>
  <c r="W122" i="5"/>
  <c r="W46" i="5"/>
  <c r="W51" i="5"/>
  <c r="W62" i="5"/>
  <c r="W124" i="5"/>
  <c r="W35" i="5"/>
  <c r="W32" i="5"/>
  <c r="W77" i="5"/>
  <c r="W81" i="5"/>
  <c r="W84" i="5"/>
  <c r="W88" i="5"/>
  <c r="W92" i="5"/>
  <c r="W100" i="5"/>
  <c r="W191" i="5"/>
  <c r="W12" i="5"/>
  <c r="W54" i="5"/>
  <c r="W79" i="5"/>
  <c r="W83" i="5"/>
  <c r="W86" i="5"/>
  <c r="W91" i="5"/>
  <c r="W198" i="5"/>
  <c r="W230" i="5"/>
  <c r="W56" i="5"/>
  <c r="W89" i="5"/>
  <c r="W95" i="5"/>
  <c r="W98" i="5"/>
  <c r="W338" i="5"/>
  <c r="W480" i="5"/>
  <c r="W43" i="5"/>
  <c r="W65" i="5"/>
  <c r="W66" i="5"/>
  <c r="W115" i="5"/>
  <c r="W23" i="5"/>
  <c r="W105" i="5"/>
  <c r="W117" i="5"/>
  <c r="W272" i="5"/>
  <c r="W29" i="5"/>
  <c r="W40" i="5"/>
  <c r="W44" i="5"/>
  <c r="W47" i="5"/>
  <c r="W50" i="5"/>
  <c r="W72" i="5"/>
  <c r="W109" i="5"/>
  <c r="W111" i="5"/>
  <c r="W228" i="5"/>
  <c r="W241" i="5"/>
  <c r="W367" i="5"/>
  <c r="W419" i="5"/>
  <c r="W208" i="5"/>
  <c r="W277" i="5"/>
  <c r="W334" i="5"/>
  <c r="W336" i="5"/>
  <c r="W340" i="5"/>
  <c r="W349" i="5"/>
  <c r="W355" i="5"/>
  <c r="W365" i="5"/>
  <c r="W401" i="5"/>
  <c r="W477" i="5"/>
  <c r="W479" i="5"/>
  <c r="W374" i="5"/>
  <c r="W232" i="5"/>
  <c r="W234" i="5"/>
  <c r="W273" i="5"/>
  <c r="W346" i="5"/>
  <c r="W371" i="5"/>
  <c r="W381" i="5"/>
  <c r="W404" i="5"/>
  <c r="W424" i="5"/>
  <c r="W257" i="5"/>
  <c r="W259" i="5"/>
  <c r="W319" i="5"/>
  <c r="W332" i="5"/>
  <c r="W363" i="5"/>
  <c r="W370" i="5"/>
  <c r="W422" i="5"/>
  <c r="W425" i="5"/>
  <c r="W491" i="5"/>
  <c r="W195" i="5"/>
  <c r="W339" i="5"/>
  <c r="W375" i="5"/>
  <c r="W411" i="5"/>
  <c r="W476" i="5"/>
  <c r="W488" i="5"/>
  <c r="W327" i="5"/>
  <c r="W366" i="5"/>
  <c r="W409" i="5"/>
  <c r="W464" i="5"/>
  <c r="W465" i="5"/>
  <c r="W469" i="5"/>
  <c r="W201" i="5"/>
  <c r="W254" i="5"/>
  <c r="W256" i="5"/>
  <c r="W262" i="5"/>
  <c r="W264" i="5"/>
  <c r="W279" i="5"/>
  <c r="W376" i="5"/>
  <c r="W407" i="5"/>
  <c r="W416" i="5"/>
  <c r="W67" i="5"/>
  <c r="W129" i="5"/>
  <c r="AC10" i="5"/>
  <c r="AB10" i="5"/>
  <c r="AA10" i="5"/>
  <c r="Z10" i="5"/>
  <c r="W10" i="5"/>
  <c r="K9" i="5"/>
  <c r="W63" i="5"/>
  <c r="W80" i="5"/>
  <c r="W87" i="5"/>
  <c r="W114" i="5"/>
  <c r="W61" i="5"/>
  <c r="W68" i="5"/>
  <c r="W96" i="5"/>
  <c r="W99" i="5"/>
  <c r="W137" i="5"/>
  <c r="W15" i="5"/>
  <c r="W21" i="5"/>
  <c r="W28" i="5"/>
  <c r="W31" i="5"/>
  <c r="W57" i="5"/>
  <c r="W94" i="5"/>
  <c r="W13" i="5"/>
  <c r="W17" i="5"/>
  <c r="W19" i="5"/>
  <c r="W25" i="5"/>
  <c r="W27" i="5"/>
  <c r="W38" i="5"/>
  <c r="W34" i="5"/>
  <c r="W42" i="5"/>
  <c r="W121" i="5"/>
  <c r="W48" i="5"/>
  <c r="W101" i="5"/>
  <c r="W112" i="5"/>
  <c r="W119" i="5"/>
  <c r="W127" i="5"/>
  <c r="W135" i="5"/>
  <c r="W197" i="5"/>
  <c r="W202" i="5"/>
  <c r="U9" i="5"/>
  <c r="W76" i="5"/>
  <c r="W82" i="5"/>
  <c r="W90" i="5"/>
  <c r="W97" i="5"/>
  <c r="W209" i="5"/>
  <c r="W196" i="5"/>
  <c r="W104" i="5"/>
  <c r="W107" i="5"/>
  <c r="W110" i="5"/>
  <c r="W116" i="5"/>
  <c r="W123" i="5"/>
  <c r="W131" i="5"/>
  <c r="W139" i="5"/>
  <c r="W188" i="5"/>
  <c r="W237" i="5"/>
  <c r="W70" i="5"/>
  <c r="W113" i="5"/>
  <c r="W120" i="5"/>
  <c r="W128" i="5"/>
  <c r="W136" i="5"/>
  <c r="W186" i="5"/>
  <c r="W235" i="5"/>
  <c r="W190" i="5"/>
  <c r="W252" i="5"/>
  <c r="W276" i="5"/>
  <c r="W278" i="5"/>
  <c r="W236" i="5"/>
  <c r="W233" i="5"/>
  <c r="W251" i="5"/>
  <c r="W245" i="5"/>
  <c r="W249" i="5"/>
  <c r="W267" i="5"/>
  <c r="W269" i="5"/>
  <c r="W315" i="5"/>
  <c r="W240" i="5"/>
  <c r="W229" i="5"/>
  <c r="W244" i="5"/>
  <c r="W248" i="5"/>
  <c r="W250" i="5"/>
  <c r="W265" i="5"/>
  <c r="W275" i="5"/>
  <c r="W333" i="5"/>
  <c r="W368" i="5"/>
  <c r="W377" i="5"/>
  <c r="W345" i="5"/>
  <c r="W323" i="5"/>
  <c r="W335" i="5"/>
  <c r="W337" i="5"/>
  <c r="W348" i="5"/>
  <c r="W350" i="5"/>
  <c r="W400" i="5"/>
  <c r="W413" i="5"/>
  <c r="W268" i="5"/>
  <c r="W314" i="5"/>
  <c r="W320" i="5"/>
  <c r="W328" i="5"/>
  <c r="W341" i="5"/>
  <c r="W316" i="5"/>
  <c r="W322" i="5"/>
  <c r="W330" i="5"/>
  <c r="W342" i="5"/>
  <c r="W344" i="5"/>
  <c r="W356" i="5"/>
  <c r="W358" i="5"/>
  <c r="W468" i="5"/>
  <c r="W470" i="5"/>
  <c r="W494" i="5"/>
  <c r="W384" i="5"/>
  <c r="W406" i="5"/>
  <c r="W421" i="5"/>
  <c r="W462" i="5"/>
  <c r="W483" i="5"/>
  <c r="W485" i="5"/>
  <c r="W423" i="5"/>
  <c r="W426" i="5"/>
  <c r="W478" i="5"/>
  <c r="W408" i="5"/>
  <c r="W415" i="5"/>
  <c r="W383" i="5"/>
  <c r="W495" i="5"/>
  <c r="W420" i="5"/>
  <c r="W463" i="5"/>
  <c r="W482" i="5"/>
  <c r="W484" i="5"/>
  <c r="W466" i="5"/>
  <c r="W487" i="5"/>
  <c r="J21" i="65"/>
  <c r="J24" i="65"/>
  <c r="J22" i="65"/>
  <c r="J28" i="65"/>
  <c r="P59" i="3"/>
  <c r="O40" i="65" s="1"/>
  <c r="AC42" i="65" s="1"/>
  <c r="I59" i="3"/>
  <c r="O29" i="65" s="1"/>
  <c r="AC23" i="65" s="1"/>
  <c r="AF10" i="5" l="1"/>
  <c r="AH10" i="5"/>
  <c r="W11" i="5"/>
  <c r="AN10" i="5" s="1"/>
  <c r="AG10" i="5"/>
  <c r="AD10" i="5"/>
  <c r="M9" i="5"/>
  <c r="W9" i="5" s="1"/>
  <c r="AE10" i="5"/>
  <c r="Z11" i="5"/>
  <c r="AO10" i="5" l="1"/>
  <c r="Z12" i="5"/>
  <c r="AM10" i="5"/>
  <c r="Z13"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<sst xmlns="http://schemas.openxmlformats.org/spreadsheetml/2006/main" count="39858" uniqueCount="3462">
  <si>
    <t>Nam</t>
  </si>
  <si>
    <t>Nữ</t>
  </si>
  <si>
    <t>Tháng tuổi</t>
  </si>
  <si>
    <t>SDDTTC
MĐN</t>
  </si>
  <si>
    <t>SDDTTC</t>
  </si>
  <si>
    <t>bt</t>
  </si>
  <si>
    <t>CHT</t>
  </si>
  <si>
    <t>SDDTGC
MĐN</t>
  </si>
  <si>
    <t>SDDTGC</t>
  </si>
  <si>
    <t>TC</t>
  </si>
  <si>
    <t>BP</t>
  </si>
  <si>
    <t>BẢNG TỔNG HỢP KHÁM SỨC KHỎE HỌC SINH</t>
  </si>
  <si>
    <t>(Khám sức khỏe học sinh năm học 2021 - 2022 ngày 03 tháng 03 năm 2022)</t>
  </si>
  <si>
    <t>TÊN ĐƠN VỊ</t>
  </si>
  <si>
    <t>: TRƯỜNG THCS CAO THẮNG – LỚP</t>
  </si>
  <si>
    <t>ĐỊA CHỈ</t>
  </si>
  <si>
    <t>: Số 429 Lương Định Của – xã Vĩnh Ngọc – thành phố Nha Trang, tỉnh Khánh Hòa</t>
  </si>
  <si>
    <t>STT</t>
  </si>
  <si>
    <t>HỌ VÀ TÊN</t>
  </si>
  <si>
    <t>NGÀY SINH</t>
  </si>
  <si>
    <t>Giới tính</t>
  </si>
  <si>
    <t>Lớp</t>
  </si>
  <si>
    <t>Ngày tháng phát hiện</t>
  </si>
  <si>
    <t>TÌNH TRẠNG DINH DƯỠNG</t>
  </si>
  <si>
    <t>Huyết áp (mmHg)</t>
  </si>
  <si>
    <t>Nhịp tim
(l/p)</t>
  </si>
  <si>
    <t>Thị lực</t>
  </si>
  <si>
    <t>KHÁM CHUYÊN KHOA</t>
  </si>
  <si>
    <t>PHÂN LOẠI SỨC KHỎE</t>
  </si>
  <si>
    <t>Tình trạng dinh dưỡng</t>
  </si>
  <si>
    <t>Khám chuyên khoa</t>
  </si>
  <si>
    <t>Phân loại sức khỏe</t>
  </si>
  <si>
    <t>Cân
nặng
(kg)</t>
  </si>
  <si>
    <t>Chiều cao
(cm)</t>
  </si>
  <si>
    <t>Kết quả CCTT</t>
  </si>
  <si>
    <t>BMI</t>
  </si>
  <si>
    <t>Kết quả
BMI</t>
  </si>
  <si>
    <t>Mắt</t>
  </si>
  <si>
    <t>TMH</t>
  </si>
  <si>
    <t>RHM</t>
  </si>
  <si>
    <t>Khác</t>
  </si>
  <si>
    <t>MẮT</t>
  </si>
  <si>
    <t>TAI MŨI HỌNG</t>
  </si>
  <si>
    <t>RĂNG HÀM MẶT</t>
  </si>
  <si>
    <t>KHÁC</t>
  </si>
  <si>
    <t>I</t>
  </si>
  <si>
    <t>II</t>
  </si>
  <si>
    <t>III</t>
  </si>
  <si>
    <t>Số lượng</t>
  </si>
  <si>
    <t>Tổng:</t>
  </si>
  <si>
    <t>: TRƯỜNG THCS MAI XUÂN THƯỞNG</t>
  </si>
  <si>
    <t xml:space="preserve">: </t>
  </si>
  <si>
    <t>17/10/2013</t>
  </si>
  <si>
    <t>Gầy</t>
  </si>
  <si>
    <t>110/60</t>
  </si>
  <si>
    <t>10;10</t>
  </si>
  <si>
    <t>10/10;10/10</t>
  </si>
  <si>
    <t>27/07/2013</t>
  </si>
  <si>
    <t>Thừa cân</t>
  </si>
  <si>
    <t>03/01/2013</t>
  </si>
  <si>
    <t>B.thường</t>
  </si>
  <si>
    <t>100/60</t>
  </si>
  <si>
    <t>8;7</t>
  </si>
  <si>
    <t>8/10;7/10</t>
  </si>
  <si>
    <t>11/03/2013</t>
  </si>
  <si>
    <t>27/06/2013</t>
  </si>
  <si>
    <t>110/70</t>
  </si>
  <si>
    <t>5;5</t>
  </si>
  <si>
    <t>5/10;5/10</t>
  </si>
  <si>
    <t>15/11/2013</t>
  </si>
  <si>
    <t>31/07/2013</t>
  </si>
  <si>
    <t>31/01/2013</t>
  </si>
  <si>
    <t>Béo</t>
  </si>
  <si>
    <t>23/04/2013</t>
  </si>
  <si>
    <t>23/05/2013</t>
  </si>
  <si>
    <t>14/10/2013</t>
  </si>
  <si>
    <t>07/06/2013</t>
  </si>
  <si>
    <t>16/06/2013</t>
  </si>
  <si>
    <t>120/70</t>
  </si>
  <si>
    <t>24/06/2013</t>
  </si>
  <si>
    <t>11/05/2013</t>
  </si>
  <si>
    <t>5;6</t>
  </si>
  <si>
    <t>5/10;6/10</t>
  </si>
  <si>
    <t>01/11/2013</t>
  </si>
  <si>
    <t>28/01/2013</t>
  </si>
  <si>
    <t>01/07/2013</t>
  </si>
  <si>
    <t>13/07/2013</t>
  </si>
  <si>
    <t>25/06/2013</t>
  </si>
  <si>
    <t>02/01/2013</t>
  </si>
  <si>
    <t>13/09/2013</t>
  </si>
  <si>
    <t>8;8</t>
  </si>
  <si>
    <t>8/10;8/10</t>
  </si>
  <si>
    <t>18/02/2013</t>
  </si>
  <si>
    <t>26/10/2013</t>
  </si>
  <si>
    <t>04/05/2013</t>
  </si>
  <si>
    <t>7;5</t>
  </si>
  <si>
    <t>7/10;5/10</t>
  </si>
  <si>
    <t>13/12/2013</t>
  </si>
  <si>
    <t>05/07/2013</t>
  </si>
  <si>
    <t>7;7</t>
  </si>
  <si>
    <t>7/10;7/10</t>
  </si>
  <si>
    <t>02/10/2013</t>
  </si>
  <si>
    <t>12/11/2009</t>
  </si>
  <si>
    <t>17/03/2013</t>
  </si>
  <si>
    <t>16/01/2013</t>
  </si>
  <si>
    <t>07/02/2013</t>
  </si>
  <si>
    <t>19/06/2013</t>
  </si>
  <si>
    <t>70/110</t>
  </si>
  <si>
    <t>6;6</t>
  </si>
  <si>
    <t>6/10;6/10</t>
  </si>
  <si>
    <t>23/01/2013</t>
  </si>
  <si>
    <t>27/11/2013</t>
  </si>
  <si>
    <t>01/04/2013</t>
  </si>
  <si>
    <t>12/02/2013</t>
  </si>
  <si>
    <t>26/05/2013</t>
  </si>
  <si>
    <t>9;8</t>
  </si>
  <si>
    <t>9/10;8/10</t>
  </si>
  <si>
    <t>19/12/2013</t>
  </si>
  <si>
    <t>25/07/2013</t>
  </si>
  <si>
    <t>27/12/2013</t>
  </si>
  <si>
    <t>17/11/2013</t>
  </si>
  <si>
    <t>13/10/2013</t>
  </si>
  <si>
    <t>15/07/2013</t>
  </si>
  <si>
    <t>22/02/2013</t>
  </si>
  <si>
    <t>19/09/2013</t>
  </si>
  <si>
    <t>08/11/2013</t>
  </si>
  <si>
    <t>14/12/2013</t>
  </si>
  <si>
    <t>12/06/2013</t>
  </si>
  <si>
    <t>9;7</t>
  </si>
  <si>
    <t>9/10;7/10</t>
  </si>
  <si>
    <t>24/10/2013</t>
  </si>
  <si>
    <t>10/10/2013</t>
  </si>
  <si>
    <t>16/08/2013</t>
  </si>
  <si>
    <t>13/08/2013</t>
  </si>
  <si>
    <t>02/11/2013</t>
  </si>
  <si>
    <t>07/07/2013</t>
  </si>
  <si>
    <t>06/09/2013</t>
  </si>
  <si>
    <t>7;6</t>
  </si>
  <si>
    <t>7/10;6/10</t>
  </si>
  <si>
    <t>08/07/2013</t>
  </si>
  <si>
    <t>04/12/2011</t>
  </si>
  <si>
    <t>03/07/2013</t>
  </si>
  <si>
    <t>22/05/2013</t>
  </si>
  <si>
    <t>11/07/2013</t>
  </si>
  <si>
    <t>29/01/2013</t>
  </si>
  <si>
    <t>06/11/2013</t>
  </si>
  <si>
    <t>04/06/2013</t>
  </si>
  <si>
    <t>22/07/2013</t>
  </si>
  <si>
    <t>09/05/2013</t>
  </si>
  <si>
    <t>17/09/2013</t>
  </si>
  <si>
    <t>18/03/2013</t>
  </si>
  <si>
    <t>18/01/2013</t>
  </si>
  <si>
    <t>17/04/2013</t>
  </si>
  <si>
    <t>31/10/2013</t>
  </si>
  <si>
    <t>14/05/2013</t>
  </si>
  <si>
    <t>20/08/2013</t>
  </si>
  <si>
    <t>06/07/2013</t>
  </si>
  <si>
    <t>14/04/2013</t>
  </si>
  <si>
    <t>08/10/2013</t>
  </si>
  <si>
    <t>25/04/2013</t>
  </si>
  <si>
    <t>7;8</t>
  </si>
  <si>
    <t>7/10;8/10</t>
  </si>
  <si>
    <t>09/08/2013</t>
  </si>
  <si>
    <t>24/11/2013</t>
  </si>
  <si>
    <t>12/04/2013</t>
  </si>
  <si>
    <t>01/10/2013</t>
  </si>
  <si>
    <t>02/02/2013</t>
  </si>
  <si>
    <t>06/08/2013</t>
  </si>
  <si>
    <t>11/01/2013</t>
  </si>
  <si>
    <t>20/10/2013</t>
  </si>
  <si>
    <t>05/05/2013</t>
  </si>
  <si>
    <t>02/05/2013</t>
  </si>
  <si>
    <t>05/01/2013</t>
  </si>
  <si>
    <t>24/08/2013</t>
  </si>
  <si>
    <t>08/09/2013</t>
  </si>
  <si>
    <t>05/06/2013</t>
  </si>
  <si>
    <t>26/08/2013</t>
  </si>
  <si>
    <t>09/01/2013</t>
  </si>
  <si>
    <t>19/11/2013</t>
  </si>
  <si>
    <t>08/02/2013</t>
  </si>
  <si>
    <t>6;5</t>
  </si>
  <si>
    <t>6/10;5/10</t>
  </si>
  <si>
    <t>02/12/2013</t>
  </si>
  <si>
    <t>13/11/2013</t>
  </si>
  <si>
    <t>18/11/2013</t>
  </si>
  <si>
    <t>170/70</t>
  </si>
  <si>
    <t>18/12/2013</t>
  </si>
  <si>
    <t>09/02/2013</t>
  </si>
  <si>
    <t>06/10/2013</t>
  </si>
  <si>
    <t>7/10/6/10</t>
  </si>
  <si>
    <t>09/06/2013</t>
  </si>
  <si>
    <t>03/11/2013</t>
  </si>
  <si>
    <t>28/08/2013</t>
  </si>
  <si>
    <t>08/03/2013</t>
  </si>
  <si>
    <t>28/05/2013</t>
  </si>
  <si>
    <t>02/07/2013</t>
  </si>
  <si>
    <t>30/05/2013</t>
  </si>
  <si>
    <t>20/07/2013</t>
  </si>
  <si>
    <t>11/09/2012</t>
  </si>
  <si>
    <t>28/07/2013</t>
  </si>
  <si>
    <t>16/11/2013</t>
  </si>
  <si>
    <t>30/12/2013</t>
  </si>
  <si>
    <t>17/08/2013</t>
  </si>
  <si>
    <t>7;9</t>
  </si>
  <si>
    <t>7/10;9/10</t>
  </si>
  <si>
    <t>05/02/2013</t>
  </si>
  <si>
    <t>12/12/2013</t>
  </si>
  <si>
    <t>11/09/2013</t>
  </si>
  <si>
    <t>26/11/2013</t>
  </si>
  <si>
    <t>27/10/2013</t>
  </si>
  <si>
    <t>15/05/2013</t>
  </si>
  <si>
    <t>26/09/2013</t>
  </si>
  <si>
    <t>14/02/2013</t>
  </si>
  <si>
    <t>16/05/2013</t>
  </si>
  <si>
    <t>26/02/2013</t>
  </si>
  <si>
    <t>08/12/2013</t>
  </si>
  <si>
    <t>Béo phì</t>
  </si>
  <si>
    <t>6;7</t>
  </si>
  <si>
    <t>6/10;7/10</t>
  </si>
  <si>
    <t>120/80</t>
  </si>
  <si>
    <t>07/09/2013</t>
  </si>
  <si>
    <t>04/08/2013</t>
  </si>
  <si>
    <t>15/06/2013</t>
  </si>
  <si>
    <t>17/06/2013</t>
  </si>
  <si>
    <t>01/02/2013</t>
  </si>
  <si>
    <t>30/01/2013</t>
  </si>
  <si>
    <t>12/05/2013</t>
  </si>
  <si>
    <t>27/09/2012</t>
  </si>
  <si>
    <t>10/06/2013</t>
  </si>
  <si>
    <t>9;5</t>
  </si>
  <si>
    <t>9/10;5/10</t>
  </si>
  <si>
    <t>11/11/2013</t>
  </si>
  <si>
    <t>09/07/2013</t>
  </si>
  <si>
    <t>04/03/2013</t>
  </si>
  <si>
    <t>30/04/2013</t>
  </si>
  <si>
    <t>05/10/2013</t>
  </si>
  <si>
    <t>05/12/2013</t>
  </si>
  <si>
    <t>11/12/2013</t>
  </si>
  <si>
    <t>31/05/2013</t>
  </si>
  <si>
    <t>23/12/2013</t>
  </si>
  <si>
    <t>03/03/2013</t>
  </si>
  <si>
    <t>10;6</t>
  </si>
  <si>
    <t>10/10;6/10</t>
  </si>
  <si>
    <t>18/10/2013</t>
  </si>
  <si>
    <t>17/05/2013</t>
  </si>
  <si>
    <t>20/01/2013</t>
  </si>
  <si>
    <t>30/08/2013</t>
  </si>
  <si>
    <t>17/07/2012</t>
  </si>
  <si>
    <t>120/60</t>
  </si>
  <si>
    <t>24/01/2013</t>
  </si>
  <si>
    <t>27/09/2013</t>
  </si>
  <si>
    <t>05/08/2013</t>
  </si>
  <si>
    <t>3;3</t>
  </si>
  <si>
    <t>3/10;3/10</t>
  </si>
  <si>
    <t>18/08/2013</t>
  </si>
  <si>
    <t>04/12/2013</t>
  </si>
  <si>
    <t>16/10/2013</t>
  </si>
  <si>
    <t>16/09/2013</t>
  </si>
  <si>
    <t>24/05/2013</t>
  </si>
  <si>
    <t>07/04/2013</t>
  </si>
  <si>
    <t>13/02/2013</t>
  </si>
  <si>
    <t>21/07/2013</t>
  </si>
  <si>
    <t>29/09/2013</t>
  </si>
  <si>
    <t>08/01/2013</t>
  </si>
  <si>
    <t>02/08/2013</t>
  </si>
  <si>
    <t>27/11/2012</t>
  </si>
  <si>
    <t>14/09/2013</t>
  </si>
  <si>
    <t>13/05/2013</t>
  </si>
  <si>
    <t>01/01/2013</t>
  </si>
  <si>
    <t>10/09/2013</t>
  </si>
  <si>
    <t>27/03/2013</t>
  </si>
  <si>
    <t>04/11/2013</t>
  </si>
  <si>
    <t>28/10/2013</t>
  </si>
  <si>
    <t>10/11/2013</t>
  </si>
  <si>
    <t>25/01/2013</t>
  </si>
  <si>
    <t>21/08/2013</t>
  </si>
  <si>
    <t>10;7</t>
  </si>
  <si>
    <t>10/10;7/10</t>
  </si>
  <si>
    <t>11/10/2013</t>
  </si>
  <si>
    <t>26/06/2013</t>
  </si>
  <si>
    <t>6;4</t>
  </si>
  <si>
    <t>6/10;4/10</t>
  </si>
  <si>
    <t>13/03/2013</t>
  </si>
  <si>
    <t>28/12/2012</t>
  </si>
  <si>
    <t>20/02/2013</t>
  </si>
  <si>
    <t>23/06/2013</t>
  </si>
  <si>
    <t>4;4</t>
  </si>
  <si>
    <t>4/10;4/10</t>
  </si>
  <si>
    <t>05/04/2013</t>
  </si>
  <si>
    <t>25/05/2013</t>
  </si>
  <si>
    <t>12/07/2013</t>
  </si>
  <si>
    <t>28/11/2013</t>
  </si>
  <si>
    <t>17/05/2012</t>
  </si>
  <si>
    <t>100/70</t>
  </si>
  <si>
    <t>02/08/2012</t>
  </si>
  <si>
    <t>11/03/2011</t>
  </si>
  <si>
    <t>4;5</t>
  </si>
  <si>
    <t>4/10;5/10</t>
  </si>
  <si>
    <t>19/02/2013</t>
  </si>
  <si>
    <t>26/03/2013</t>
  </si>
  <si>
    <t>04/01/2013</t>
  </si>
  <si>
    <t>11/06/2013</t>
  </si>
  <si>
    <t>08/08/2013</t>
  </si>
  <si>
    <t>30/12/2012</t>
  </si>
  <si>
    <t>15/03/2013</t>
  </si>
  <si>
    <t>14/08/2013</t>
  </si>
  <si>
    <t>24/07/2013</t>
  </si>
  <si>
    <t>23/09/2013</t>
  </si>
  <si>
    <t>16/12/2013</t>
  </si>
  <si>
    <t>12/11/2013</t>
  </si>
  <si>
    <t>19/03/2013</t>
  </si>
  <si>
    <t>02/06/2013</t>
  </si>
  <si>
    <t>17/12/2013</t>
  </si>
  <si>
    <t>12/10/2013</t>
  </si>
  <si>
    <t>28/12/2013</t>
  </si>
  <si>
    <t>07/08/2011</t>
  </si>
  <si>
    <t>23/08/2013</t>
  </si>
  <si>
    <t>04/10/2013</t>
  </si>
  <si>
    <t>28/12/2011</t>
  </si>
  <si>
    <t>8;9</t>
  </si>
  <si>
    <t>8/10;9/10</t>
  </si>
  <si>
    <t>29/12/2013</t>
  </si>
  <si>
    <t>24/09/2013</t>
  </si>
  <si>
    <t>10;8</t>
  </si>
  <si>
    <t>10/10;8/10</t>
  </si>
  <si>
    <t>15/01/2013</t>
  </si>
  <si>
    <t>21/12/2013</t>
  </si>
  <si>
    <t>22/03/2013</t>
  </si>
  <si>
    <t>22/01/2013</t>
  </si>
  <si>
    <t>05/11/2013</t>
  </si>
  <si>
    <t>21/05/2013</t>
  </si>
  <si>
    <t>09/11/2013</t>
  </si>
  <si>
    <t>29/10/2013</t>
  </si>
  <si>
    <t>31/05/2012</t>
  </si>
  <si>
    <t>11/04/2013</t>
  </si>
  <si>
    <t>04/09/2013</t>
  </si>
  <si>
    <t>11/02/2013</t>
  </si>
  <si>
    <t>01/08/2013</t>
  </si>
  <si>
    <t>01/06/2013</t>
  </si>
  <si>
    <t>15/10/2012</t>
  </si>
  <si>
    <t>21/04/2013</t>
  </si>
  <si>
    <t>27/04/2013</t>
  </si>
  <si>
    <t>24/12/2013</t>
  </si>
  <si>
    <t>8;6</t>
  </si>
  <si>
    <t>8/10;6/10</t>
  </si>
  <si>
    <t>04/07/2013</t>
  </si>
  <si>
    <t>09/03/2013</t>
  </si>
  <si>
    <t>22/11/2013</t>
  </si>
  <si>
    <t>14/07/2013</t>
  </si>
  <si>
    <t>5;4</t>
  </si>
  <si>
    <t>5/10;4/10</t>
  </si>
  <si>
    <t>19/01/2013</t>
  </si>
  <si>
    <t>30/09/2013</t>
  </si>
  <si>
    <t>06/04/2013</t>
  </si>
  <si>
    <t>17/01/2013</t>
  </si>
  <si>
    <t>31/07/2012</t>
  </si>
  <si>
    <t>28/02/2013</t>
  </si>
  <si>
    <t>10/03/2013</t>
  </si>
  <si>
    <t>02/04/2013</t>
  </si>
  <si>
    <t>18/07/2013</t>
  </si>
  <si>
    <t>14/01/2013</t>
  </si>
  <si>
    <t>26/12/2013</t>
  </si>
  <si>
    <t>19/04/2013</t>
  </si>
  <si>
    <t>01/03/2013</t>
  </si>
  <si>
    <t>28/09/2013</t>
  </si>
  <si>
    <t>31/03/2013</t>
  </si>
  <si>
    <t>25/08/2013</t>
  </si>
  <si>
    <t>4;2</t>
  </si>
  <si>
    <t>4/10;2/10</t>
  </si>
  <si>
    <t>05/09/2013</t>
  </si>
  <si>
    <t>03/12/2013</t>
  </si>
  <si>
    <t>01/12/2013</t>
  </si>
  <si>
    <t>09/12/2013</t>
  </si>
  <si>
    <t>30/11/2013</t>
  </si>
  <si>
    <t>25/09/2013</t>
  </si>
  <si>
    <t>06/05/2013</t>
  </si>
  <si>
    <t>10;5</t>
  </si>
  <si>
    <t>10/10;5/10</t>
  </si>
  <si>
    <t>23/11/2013</t>
  </si>
  <si>
    <t>07/04/2012</t>
  </si>
  <si>
    <t>2;3</t>
  </si>
  <si>
    <t>2/10;3/10</t>
  </si>
  <si>
    <t>05/03/2013</t>
  </si>
  <si>
    <t>27/05/2013</t>
  </si>
  <si>
    <t>10/07/2013</t>
  </si>
  <si>
    <t>08/04/2013</t>
  </si>
  <si>
    <t>03/04/2013</t>
  </si>
  <si>
    <t>24/07/2012</t>
  </si>
  <si>
    <t>24/04/2013</t>
  </si>
  <si>
    <t>18/06/2013</t>
  </si>
  <si>
    <t>7;3</t>
  </si>
  <si>
    <t>7/10;3/10</t>
  </si>
  <si>
    <t>25/12/2013</t>
  </si>
  <si>
    <t>7;4</t>
  </si>
  <si>
    <t>7/10;4/10</t>
  </si>
  <si>
    <t>12/09/2013</t>
  </si>
  <si>
    <t>10/12/2013</t>
  </si>
  <si>
    <t>25/11/2013</t>
  </si>
  <si>
    <t>07/05/2013</t>
  </si>
  <si>
    <t>24/03/2013</t>
  </si>
  <si>
    <t>26/04/2013</t>
  </si>
  <si>
    <t>7;10</t>
  </si>
  <si>
    <t>7/10;10/10</t>
  </si>
  <si>
    <t>20/12/2013</t>
  </si>
  <si>
    <t>04/09/2011</t>
  </si>
  <si>
    <t>09/04/2013</t>
  </si>
  <si>
    <t>6;9</t>
  </si>
  <si>
    <t>6/10;9/10</t>
  </si>
  <si>
    <t>25/10/2013</t>
  </si>
  <si>
    <t>01/09/2013</t>
  </si>
  <si>
    <t>24/04/2011</t>
  </si>
  <si>
    <t>28/03/2013</t>
  </si>
  <si>
    <t>23/10/2013</t>
  </si>
  <si>
    <t>22/04/2013</t>
  </si>
  <si>
    <t>15/09/2013</t>
  </si>
  <si>
    <t>27/12/2012</t>
  </si>
  <si>
    <t>4;3</t>
  </si>
  <si>
    <t>4/10;3/10</t>
  </si>
  <si>
    <t>5;7</t>
  </si>
  <si>
    <t>5/10;7/10</t>
  </si>
  <si>
    <t>9;9</t>
  </si>
  <si>
    <t>9/10;9/10</t>
  </si>
  <si>
    <t>28/04/2013</t>
  </si>
  <si>
    <t>10;9</t>
  </si>
  <si>
    <t>10/10;9/10</t>
  </si>
  <si>
    <t>29/06/2013</t>
  </si>
  <si>
    <t>03/06/2013</t>
  </si>
  <si>
    <t>28/06/2013</t>
  </si>
  <si>
    <t>Nguyễn Huy Hoàng</t>
  </si>
  <si>
    <t>09/09/2013</t>
  </si>
  <si>
    <t>03/09/2013</t>
  </si>
  <si>
    <t>14/11/2013</t>
  </si>
  <si>
    <t>26/01/2013</t>
  </si>
  <si>
    <t>12/08/2013</t>
  </si>
  <si>
    <t>03/02/2013</t>
  </si>
  <si>
    <t>22/12/2013</t>
  </si>
  <si>
    <t>20/04/2013</t>
  </si>
  <si>
    <t>29/05/2013</t>
  </si>
  <si>
    <t>17/03/2012</t>
  </si>
  <si>
    <t>29/04/2013</t>
  </si>
  <si>
    <t>30/07/2013</t>
  </si>
  <si>
    <t>02/09/2013</t>
  </si>
  <si>
    <t>21/01/2013</t>
  </si>
  <si>
    <t>16/04/2013</t>
  </si>
  <si>
    <t>22/06/2013</t>
  </si>
  <si>
    <t>03/03/2012</t>
  </si>
  <si>
    <t>3;4</t>
  </si>
  <si>
    <t>3/10;4/10</t>
  </si>
  <si>
    <t>11/08/2013</t>
  </si>
  <si>
    <t>10/02/2013</t>
  </si>
  <si>
    <t>27/01/2013</t>
  </si>
  <si>
    <t>23/11/2012</t>
  </si>
  <si>
    <t>5;8</t>
  </si>
  <si>
    <t>5/10;8/10</t>
  </si>
  <si>
    <t>17/07/2013</t>
  </si>
  <si>
    <t>15/09/2012</t>
  </si>
  <si>
    <t>01/07/2012</t>
  </si>
  <si>
    <t>25/02/2012</t>
  </si>
  <si>
    <t>04/12/2012</t>
  </si>
  <si>
    <t>17/01/2012</t>
  </si>
  <si>
    <t>14/01/2012</t>
  </si>
  <si>
    <t>15/05/2012</t>
  </si>
  <si>
    <t>18/10/2012</t>
  </si>
  <si>
    <t>9;6</t>
  </si>
  <si>
    <t>9/10;6/10</t>
  </si>
  <si>
    <t>06/11/2012</t>
  </si>
  <si>
    <t>09/10/2012</t>
  </si>
  <si>
    <t>05/11/2012</t>
  </si>
  <si>
    <t>03/06/2012</t>
  </si>
  <si>
    <t>22/06/2012</t>
  </si>
  <si>
    <t>04/11/2012</t>
  </si>
  <si>
    <t>20/08/2012</t>
  </si>
  <si>
    <t>28/09/2012</t>
  </si>
  <si>
    <t>03/02/2012</t>
  </si>
  <si>
    <t>14/12/2012</t>
  </si>
  <si>
    <t>11/04/2012</t>
  </si>
  <si>
    <t>05/12/2012</t>
  </si>
  <si>
    <t>20/06/2012</t>
  </si>
  <si>
    <t>30/05/2012</t>
  </si>
  <si>
    <t>13/03/2012</t>
  </si>
  <si>
    <t>22/11/2012</t>
  </si>
  <si>
    <t>02/01/2012</t>
  </si>
  <si>
    <t>10/07/2012</t>
  </si>
  <si>
    <t>22/05/2012</t>
  </si>
  <si>
    <t>07/03/2012</t>
  </si>
  <si>
    <t>06/12/2012</t>
  </si>
  <si>
    <t>22/08/2012</t>
  </si>
  <si>
    <t>09/01/2012</t>
  </si>
  <si>
    <t>05/07/2012</t>
  </si>
  <si>
    <t>02/10/2012</t>
  </si>
  <si>
    <t>11/06/2012</t>
  </si>
  <si>
    <t>29/10/2012</t>
  </si>
  <si>
    <t>30/07/2012</t>
  </si>
  <si>
    <t>18/05/2012</t>
  </si>
  <si>
    <t>02/06/2012</t>
  </si>
  <si>
    <t>03/09/2012</t>
  </si>
  <si>
    <t>25/10/2012</t>
  </si>
  <si>
    <t>25/07/2012</t>
  </si>
  <si>
    <t>15/12/2012</t>
  </si>
  <si>
    <t>23/03/2012</t>
  </si>
  <si>
    <t>04/07/2012</t>
  </si>
  <si>
    <t>26/09/2012</t>
  </si>
  <si>
    <t>20/02/2012</t>
  </si>
  <si>
    <t>31/12/2012</t>
  </si>
  <si>
    <t>24/12/2012</t>
  </si>
  <si>
    <t>04/01/2012</t>
  </si>
  <si>
    <t>16/08/2012</t>
  </si>
  <si>
    <t>24/03/2012</t>
  </si>
  <si>
    <t>21/03/2012</t>
  </si>
  <si>
    <t>14/04/2012</t>
  </si>
  <si>
    <t>25/03/2012</t>
  </si>
  <si>
    <t>29/07/2012</t>
  </si>
  <si>
    <t>23/12/2012</t>
  </si>
  <si>
    <t>21/09/2012</t>
  </si>
  <si>
    <t>13/07/2012</t>
  </si>
  <si>
    <t>26/10/2012</t>
  </si>
  <si>
    <t>20/11/2012</t>
  </si>
  <si>
    <t>07/09/2012</t>
  </si>
  <si>
    <t>01/06/2012</t>
  </si>
  <si>
    <t>15/06/2012</t>
  </si>
  <si>
    <t>20/01/2012</t>
  </si>
  <si>
    <t>06/10/2012</t>
  </si>
  <si>
    <t>09/02/2012</t>
  </si>
  <si>
    <t>21/02/2012</t>
  </si>
  <si>
    <t>18/01/2012</t>
  </si>
  <si>
    <t>19/09/2012</t>
  </si>
  <si>
    <t>16/01/2012</t>
  </si>
  <si>
    <t>24/10/2012</t>
  </si>
  <si>
    <t>10/11/2012</t>
  </si>
  <si>
    <t>29/03/2012</t>
  </si>
  <si>
    <t>23/04/2012</t>
  </si>
  <si>
    <t>23/06/2012</t>
  </si>
  <si>
    <t>13/12/2012</t>
  </si>
  <si>
    <t>08/05/2012</t>
  </si>
  <si>
    <t>26/02/2012</t>
  </si>
  <si>
    <t>21/11/2012</t>
  </si>
  <si>
    <t>12/12/2012</t>
  </si>
  <si>
    <t>06/07/2012</t>
  </si>
  <si>
    <t>03/01/2012</t>
  </si>
  <si>
    <t>28/03/2012</t>
  </si>
  <si>
    <t>08/06/2012</t>
  </si>
  <si>
    <t>07/01/2012</t>
  </si>
  <si>
    <t>27/03/2012</t>
  </si>
  <si>
    <t>01/02/2012</t>
  </si>
  <si>
    <t>28/02/2012</t>
  </si>
  <si>
    <t>03/10/2012</t>
  </si>
  <si>
    <t>12/06/2012</t>
  </si>
  <si>
    <t>05/04/2012</t>
  </si>
  <si>
    <t>01/10/2012</t>
  </si>
  <si>
    <t>Nguyễn Hoàng Minh</t>
  </si>
  <si>
    <t>09/05/2012</t>
  </si>
  <si>
    <t>21/10/2012</t>
  </si>
  <si>
    <t>29/12/2012</t>
  </si>
  <si>
    <t>01/05/2012</t>
  </si>
  <si>
    <t>18/07/2012</t>
  </si>
  <si>
    <t>28/04/2012</t>
  </si>
  <si>
    <t>12/01/2012</t>
  </si>
  <si>
    <t>21/12/2012</t>
  </si>
  <si>
    <t>26/01/2012</t>
  </si>
  <si>
    <t>21/01/2012</t>
  </si>
  <si>
    <t>31/10/2012</t>
  </si>
  <si>
    <t>04/02/2012</t>
  </si>
  <si>
    <t>22/03/2012</t>
  </si>
  <si>
    <t>09/06/2012</t>
  </si>
  <si>
    <t>18/11/2012</t>
  </si>
  <si>
    <t>26/06/2012</t>
  </si>
  <si>
    <t>28/10/2012</t>
  </si>
  <si>
    <t>03/05/2012</t>
  </si>
  <si>
    <t>27/07/2012</t>
  </si>
  <si>
    <t>23/09/2012</t>
  </si>
  <si>
    <t>07/11/2012</t>
  </si>
  <si>
    <t>28/01/2012</t>
  </si>
  <si>
    <t>17/09/2012</t>
  </si>
  <si>
    <t>22/02/2012</t>
  </si>
  <si>
    <t>26/11/2012</t>
  </si>
  <si>
    <t>13/04/2012</t>
  </si>
  <si>
    <t>29/04/2012</t>
  </si>
  <si>
    <t>09/04/2012</t>
  </si>
  <si>
    <t>08/02/2012</t>
  </si>
  <si>
    <t>10/03/2012</t>
  </si>
  <si>
    <t>20/03/2012</t>
  </si>
  <si>
    <t>12/03/2012</t>
  </si>
  <si>
    <t>Nguyễn Quốc Thiên</t>
  </si>
  <si>
    <t>14/10/2012</t>
  </si>
  <si>
    <t>18/12/2012</t>
  </si>
  <si>
    <t>30/08/2012</t>
  </si>
  <si>
    <t>13/02/2012</t>
  </si>
  <si>
    <t>11/10/2012</t>
  </si>
  <si>
    <t>06/09/2012</t>
  </si>
  <si>
    <t>18/02/2012</t>
  </si>
  <si>
    <t>27/02/2012</t>
  </si>
  <si>
    <t>25/12/2012</t>
  </si>
  <si>
    <t>25/05/2012</t>
  </si>
  <si>
    <t>28/06/2012</t>
  </si>
  <si>
    <t>10/08/2012</t>
  </si>
  <si>
    <t>08/11/2012</t>
  </si>
  <si>
    <t>20/04/2012</t>
  </si>
  <si>
    <t>28/08/2012</t>
  </si>
  <si>
    <t>14/03/2012</t>
  </si>
  <si>
    <t>14/07/2012</t>
  </si>
  <si>
    <t>28/11/2012</t>
  </si>
  <si>
    <t>25/08/2012</t>
  </si>
  <si>
    <t>02/11/2012</t>
  </si>
  <si>
    <t>11/02/2011</t>
  </si>
  <si>
    <t>16/02/2012</t>
  </si>
  <si>
    <t>26/07/2012</t>
  </si>
  <si>
    <t>09/12/2012</t>
  </si>
  <si>
    <t>03/11/2012</t>
  </si>
  <si>
    <t>25/06/2012</t>
  </si>
  <si>
    <t>05/03/2012</t>
  </si>
  <si>
    <t>26/04/2012</t>
  </si>
  <si>
    <t>10/04/2012</t>
  </si>
  <si>
    <t>30/05/2011</t>
  </si>
  <si>
    <t>25/02/2010</t>
  </si>
  <si>
    <t>07/04/2011</t>
  </si>
  <si>
    <t>13/05/2012</t>
  </si>
  <si>
    <t>10/02/2012</t>
  </si>
  <si>
    <t>23/07/2012</t>
  </si>
  <si>
    <t>17/08/2012</t>
  </si>
  <si>
    <t>08/12/2012</t>
  </si>
  <si>
    <t>10/09/2011</t>
  </si>
  <si>
    <t>30/10/2012</t>
  </si>
  <si>
    <t>16/04/2012</t>
  </si>
  <si>
    <t>02/02/2012</t>
  </si>
  <si>
    <t>17/10/2012</t>
  </si>
  <si>
    <t>17/02/2012</t>
  </si>
  <si>
    <t>15/11/2012</t>
  </si>
  <si>
    <t>05/02/2012</t>
  </si>
  <si>
    <t>01/12/2012</t>
  </si>
  <si>
    <t>19/07/2012</t>
  </si>
  <si>
    <t>25/09/2012</t>
  </si>
  <si>
    <t>29/01/2012</t>
  </si>
  <si>
    <t>14/11/2012</t>
  </si>
  <si>
    <t>01/08/2012</t>
  </si>
  <si>
    <t>30/04/2012</t>
  </si>
  <si>
    <t>02/09/2012</t>
  </si>
  <si>
    <t>20/10/2012</t>
  </si>
  <si>
    <t>08/09/2012</t>
  </si>
  <si>
    <t>12/10/2012</t>
  </si>
  <si>
    <t>02/04/2012</t>
  </si>
  <si>
    <t>24/06/2012</t>
  </si>
  <si>
    <t>24/09/2012</t>
  </si>
  <si>
    <t>28/05/2012</t>
  </si>
  <si>
    <t>30/11/2012</t>
  </si>
  <si>
    <t>05/05/2012</t>
  </si>
  <si>
    <t>01/11/2012</t>
  </si>
  <si>
    <t>02/07/2010</t>
  </si>
  <si>
    <t>06/08/2012</t>
  </si>
  <si>
    <t>08/03/2012</t>
  </si>
  <si>
    <t>29/08/2012</t>
  </si>
  <si>
    <t>13/09/2012</t>
  </si>
  <si>
    <t>04/08/2012</t>
  </si>
  <si>
    <t>26/05/2012</t>
  </si>
  <si>
    <t>07/12/2012</t>
  </si>
  <si>
    <t>16/06/2012</t>
  </si>
  <si>
    <t>07/07/2012</t>
  </si>
  <si>
    <t>30/06/2012</t>
  </si>
  <si>
    <t>19/02/2012</t>
  </si>
  <si>
    <t>14/10/2011</t>
  </si>
  <si>
    <t>11/05/2012</t>
  </si>
  <si>
    <t>Lê Khang</t>
  </si>
  <si>
    <t>27/06/2012</t>
  </si>
  <si>
    <t>16/05/2012</t>
  </si>
  <si>
    <t>06/06/2012</t>
  </si>
  <si>
    <t>07/02/2012</t>
  </si>
  <si>
    <t>16/09/2012</t>
  </si>
  <si>
    <t>15/07/2012</t>
  </si>
  <si>
    <t>18/09/2012</t>
  </si>
  <si>
    <t>19/08/2012</t>
  </si>
  <si>
    <t>10/12/2010</t>
  </si>
  <si>
    <t>Đặng Gia</t>
  </si>
  <si>
    <t>09/11/2012</t>
  </si>
  <si>
    <t>06/03/2012</t>
  </si>
  <si>
    <t>15/03/2012</t>
  </si>
  <si>
    <t>03/12/2012</t>
  </si>
  <si>
    <t>24/02/2012</t>
  </si>
  <si>
    <t>22/01/2012</t>
  </si>
  <si>
    <t>15/02/2012</t>
  </si>
  <si>
    <t>16/03/2012</t>
  </si>
  <si>
    <t>17/04/2012</t>
  </si>
  <si>
    <t>16/07/2012</t>
  </si>
  <si>
    <t>22/09/2011</t>
  </si>
  <si>
    <t>11/03/2012</t>
  </si>
  <si>
    <t>27/05/2012</t>
  </si>
  <si>
    <t>18/04/2012</t>
  </si>
  <si>
    <t>22/04/2012</t>
  </si>
  <si>
    <t>06/05/2012</t>
  </si>
  <si>
    <t>14/06/2012</t>
  </si>
  <si>
    <t>19/03/2012</t>
  </si>
  <si>
    <t>22/07/2012</t>
  </si>
  <si>
    <t>17/06/2012</t>
  </si>
  <si>
    <t>12/05/2012</t>
  </si>
  <si>
    <t>14/09/2012</t>
  </si>
  <si>
    <t>07/05/2012</t>
  </si>
  <si>
    <t>25/04/2012</t>
  </si>
  <si>
    <t>15/04/2012</t>
  </si>
  <si>
    <t>02/03/2012</t>
  </si>
  <si>
    <t>11/02/2012</t>
  </si>
  <si>
    <t>21/08/2011</t>
  </si>
  <si>
    <t>13/11/2012</t>
  </si>
  <si>
    <t>19/06/2012</t>
  </si>
  <si>
    <t>29/12/2011</t>
  </si>
  <si>
    <t>10/01/2012</t>
  </si>
  <si>
    <t>09/08/2012</t>
  </si>
  <si>
    <t>08/08/2012</t>
  </si>
  <si>
    <t>12/04/2012</t>
  </si>
  <si>
    <t>26/03/2012</t>
  </si>
  <si>
    <t>22/12/2012</t>
  </si>
  <si>
    <t>11/08/2012</t>
  </si>
  <si>
    <t>02/07/2012</t>
  </si>
  <si>
    <t>02/12/2012</t>
  </si>
  <si>
    <t>12/11/2011</t>
  </si>
  <si>
    <t>12/09/2012</t>
  </si>
  <si>
    <t>12/08/2012</t>
  </si>
  <si>
    <t>30/07/2011</t>
  </si>
  <si>
    <t>17/11/2012</t>
  </si>
  <si>
    <t>29/11/2012</t>
  </si>
  <si>
    <t>01/01/2012</t>
  </si>
  <si>
    <t>Trần Tuệ Minh</t>
  </si>
  <si>
    <t>19/10/2012</t>
  </si>
  <si>
    <t>18/06/2012</t>
  </si>
  <si>
    <t>20/07/2012</t>
  </si>
  <si>
    <t>27/08/2012</t>
  </si>
  <si>
    <t>29/07/2011</t>
  </si>
  <si>
    <t>10/12/2012</t>
  </si>
  <si>
    <t>03/07/2012</t>
  </si>
  <si>
    <t>11/07/2012</t>
  </si>
  <si>
    <t>04/06/2012</t>
  </si>
  <si>
    <t>23/02/2012</t>
  </si>
  <si>
    <t>23/10/2012</t>
  </si>
  <si>
    <t>31/01/2012</t>
  </si>
  <si>
    <t>30/01/2012</t>
  </si>
  <si>
    <t>09/08/2011</t>
  </si>
  <si>
    <t>18/08/2012</t>
  </si>
  <si>
    <t>13/10/2012</t>
  </si>
  <si>
    <t>04/04/2011</t>
  </si>
  <si>
    <t>06/04/2012</t>
  </si>
  <si>
    <t>29/09/2011</t>
  </si>
  <si>
    <t>04/10/2012</t>
  </si>
  <si>
    <t>26/08/2012</t>
  </si>
  <si>
    <t>23/02/2011</t>
  </si>
  <si>
    <t>12/07/2012</t>
  </si>
  <si>
    <t>16/11/2012</t>
  </si>
  <si>
    <t>21/05/2012</t>
  </si>
  <si>
    <t>10/05/2012</t>
  </si>
  <si>
    <t>08/01/2012</t>
  </si>
  <si>
    <t>23/01/2012</t>
  </si>
  <si>
    <t>16/12/2012</t>
  </si>
  <si>
    <t>29/09/2012</t>
  </si>
  <si>
    <t>05/10/2012</t>
  </si>
  <si>
    <t>31/03/2012</t>
  </si>
  <si>
    <t>20/12/2012</t>
  </si>
  <si>
    <t>12/02/2012</t>
  </si>
  <si>
    <t>23/05/2012</t>
  </si>
  <si>
    <t>04/05/2012</t>
  </si>
  <si>
    <t>22/09/2012</t>
  </si>
  <si>
    <t>21/07/2012</t>
  </si>
  <si>
    <t>30/03/2012</t>
  </si>
  <si>
    <t>01/08/2011</t>
  </si>
  <si>
    <t>05/08/2012</t>
  </si>
  <si>
    <t>Nguyễn Hoàng Kim</t>
  </si>
  <si>
    <t>14/05/2012</t>
  </si>
  <si>
    <t>25/11/2012</t>
  </si>
  <si>
    <t>12/11/2012</t>
  </si>
  <si>
    <t>06/02/2012</t>
  </si>
  <si>
    <t>14/02/2012</t>
  </si>
  <si>
    <t>22/10/2012</t>
  </si>
  <si>
    <t>30/09/2012</t>
  </si>
  <si>
    <t>07/06/2010</t>
  </si>
  <si>
    <t>15/04/2011</t>
  </si>
  <si>
    <t>18/10/2011</t>
  </si>
  <si>
    <t>27/09/2011</t>
  </si>
  <si>
    <t>04/05/2011</t>
  </si>
  <si>
    <t>13/09/2011</t>
  </si>
  <si>
    <t>01/09/2011</t>
  </si>
  <si>
    <t>18/05/2011</t>
  </si>
  <si>
    <t>05/10/2011</t>
  </si>
  <si>
    <t>01/10/2011</t>
  </si>
  <si>
    <t>06/03/2011</t>
  </si>
  <si>
    <t>20/01/2011</t>
  </si>
  <si>
    <t>12/10/2011</t>
  </si>
  <si>
    <t>13/10/2011</t>
  </si>
  <si>
    <t>17/12/2011</t>
  </si>
  <si>
    <t>09/11/2010</t>
  </si>
  <si>
    <t>10/11/2011</t>
  </si>
  <si>
    <t>26/11/2011</t>
  </si>
  <si>
    <t>27/03/2011</t>
  </si>
  <si>
    <t>05/07/2011</t>
  </si>
  <si>
    <t>16/02/2011</t>
  </si>
  <si>
    <t>28/09/2011</t>
  </si>
  <si>
    <t>26/05/2011</t>
  </si>
  <si>
    <t>29/01/2011</t>
  </si>
  <si>
    <t>06/08/2011</t>
  </si>
  <si>
    <t>07/01/2011</t>
  </si>
  <si>
    <t>05/03/2011</t>
  </si>
  <si>
    <t>10/04/2011</t>
  </si>
  <si>
    <t>22/08/2011</t>
  </si>
  <si>
    <t>07/02/2011</t>
  </si>
  <si>
    <t>09/12/2011</t>
  </si>
  <si>
    <t>04/07/2011</t>
  </si>
  <si>
    <t>04/01/2011</t>
  </si>
  <si>
    <t>16/11/2011</t>
  </si>
  <si>
    <t>25/04/2011</t>
  </si>
  <si>
    <t>21/07/2011</t>
  </si>
  <si>
    <t>10/12/2011</t>
  </si>
  <si>
    <t>20/05/2011</t>
  </si>
  <si>
    <t>27/10/2011</t>
  </si>
  <si>
    <t>24/09/2011</t>
  </si>
  <si>
    <t>20/06/2011</t>
  </si>
  <si>
    <t>20/12/2011</t>
  </si>
  <si>
    <t>13/12/2011</t>
  </si>
  <si>
    <t>12/01/2011</t>
  </si>
  <si>
    <t>13/11/2011</t>
  </si>
  <si>
    <t>09/09/2011</t>
  </si>
  <si>
    <t>18/03/2011</t>
  </si>
  <si>
    <t>06/05/2011</t>
  </si>
  <si>
    <t>23/03/2011</t>
  </si>
  <si>
    <t>600/100</t>
  </si>
  <si>
    <t>29/08/2011</t>
  </si>
  <si>
    <t>07/10/2011</t>
  </si>
  <si>
    <t>Trần Ngọc Bảo</t>
  </si>
  <si>
    <t>28/12/2010</t>
  </si>
  <si>
    <t>10/05/2011</t>
  </si>
  <si>
    <t>18/07/2011</t>
  </si>
  <si>
    <t>28/10/2011</t>
  </si>
  <si>
    <t>24/05/2011</t>
  </si>
  <si>
    <t>05/06/2011</t>
  </si>
  <si>
    <t>20/07/2011</t>
  </si>
  <si>
    <t>02/08/2011</t>
  </si>
  <si>
    <t>14/11/2011</t>
  </si>
  <si>
    <t>Lê Hoàng Khải</t>
  </si>
  <si>
    <t>27/11/2011</t>
  </si>
  <si>
    <t>08/04/2011</t>
  </si>
  <si>
    <t>23/04/2011</t>
  </si>
  <si>
    <t>17/08/2011</t>
  </si>
  <si>
    <t>10/07/2011</t>
  </si>
  <si>
    <t>20/03/2011</t>
  </si>
  <si>
    <t>18/09/2011</t>
  </si>
  <si>
    <t>14/12/2011</t>
  </si>
  <si>
    <t>02/12/2011</t>
  </si>
  <si>
    <t>23/06/2011</t>
  </si>
  <si>
    <t>07/07/2011</t>
  </si>
  <si>
    <t>15/03/2011</t>
  </si>
  <si>
    <t>02/11/2011</t>
  </si>
  <si>
    <t>17/03/2011</t>
  </si>
  <si>
    <t>15/07/2011</t>
  </si>
  <si>
    <t>17/09/2011</t>
  </si>
  <si>
    <t>01/11/2011</t>
  </si>
  <si>
    <t>25/11/2009</t>
  </si>
  <si>
    <t>02/09/2011</t>
  </si>
  <si>
    <t>14/04/2011</t>
  </si>
  <si>
    <t>03/06/2011</t>
  </si>
  <si>
    <t>19/06/2011</t>
  </si>
  <si>
    <t>13/05/2011</t>
  </si>
  <si>
    <t>21/01/2011</t>
  </si>
  <si>
    <t>03/11/2011</t>
  </si>
  <si>
    <t>12/07/2011</t>
  </si>
  <si>
    <t>09/02/2011</t>
  </si>
  <si>
    <t>03/08/2011</t>
  </si>
  <si>
    <t>06/01/2011</t>
  </si>
  <si>
    <t>19/02/2011</t>
  </si>
  <si>
    <t>19/01/2011</t>
  </si>
  <si>
    <t>02/06/2011</t>
  </si>
  <si>
    <t>24/07/2011</t>
  </si>
  <si>
    <t>02/10/2011</t>
  </si>
  <si>
    <t>29/10/2011</t>
  </si>
  <si>
    <t>21/05/2011</t>
  </si>
  <si>
    <t>30/12/2011</t>
  </si>
  <si>
    <t>21/03/2011</t>
  </si>
  <si>
    <t>16/06/2011</t>
  </si>
  <si>
    <t>09/09/2010</t>
  </si>
  <si>
    <t>03/09/2011</t>
  </si>
  <si>
    <t>08/05/2011</t>
  </si>
  <si>
    <t>08/06/2011</t>
  </si>
  <si>
    <t>23/12/2011</t>
  </si>
  <si>
    <t>26/10/2011</t>
  </si>
  <si>
    <t>13/06/2011</t>
  </si>
  <si>
    <t>05/04/2011</t>
  </si>
  <si>
    <t>25/03/2011</t>
  </si>
  <si>
    <t>14/03/2011</t>
  </si>
  <si>
    <t>20/09/2011</t>
  </si>
  <si>
    <t>29/04/2011</t>
  </si>
  <si>
    <t>04/02/2011</t>
  </si>
  <si>
    <t>28/04/2011</t>
  </si>
  <si>
    <t>03/01/2011</t>
  </si>
  <si>
    <t>16/08/2011</t>
  </si>
  <si>
    <t>Nguyễn Hoàng Hải</t>
  </si>
  <si>
    <t>23/10/2011</t>
  </si>
  <si>
    <t>05/09/2011</t>
  </si>
  <si>
    <t>16/05/2011</t>
  </si>
  <si>
    <t>27/06/2011</t>
  </si>
  <si>
    <t>05/08/2011</t>
  </si>
  <si>
    <t>20/02/2011</t>
  </si>
  <si>
    <t>05/11/2011</t>
  </si>
  <si>
    <t>25/08/2011</t>
  </si>
  <si>
    <t>25/10/2011</t>
  </si>
  <si>
    <t>17/04/2011</t>
  </si>
  <si>
    <t>05/05/2011</t>
  </si>
  <si>
    <t>19/10/2011</t>
  </si>
  <si>
    <t>19/07/2011</t>
  </si>
  <si>
    <t>28/06/2011</t>
  </si>
  <si>
    <t>04/03/2011</t>
  </si>
  <si>
    <t>Nguyễn Ngọc Thiên</t>
  </si>
  <si>
    <t>14/09/2011</t>
  </si>
  <si>
    <t>21/04/2011</t>
  </si>
  <si>
    <t>15/09/2011</t>
  </si>
  <si>
    <t>11/01/2011</t>
  </si>
  <si>
    <t>16/01/2011</t>
  </si>
  <si>
    <t>28/11/2011</t>
  </si>
  <si>
    <t>23/08/2011</t>
  </si>
  <si>
    <t>08/11/2011</t>
  </si>
  <si>
    <t>30/10/2011</t>
  </si>
  <si>
    <t>Nguyễn Hoàng Bảo</t>
  </si>
  <si>
    <t>14/01/2011</t>
  </si>
  <si>
    <t>03/04/2011</t>
  </si>
  <si>
    <t>31/10/2011</t>
  </si>
  <si>
    <t>15/06/2011</t>
  </si>
  <si>
    <t>18/08/2011</t>
  </si>
  <si>
    <t>23/07/2011</t>
  </si>
  <si>
    <t>18/01/2011</t>
  </si>
  <si>
    <t>15/11/2011</t>
  </si>
  <si>
    <t>25/07/2011</t>
  </si>
  <si>
    <t>26/02/2011</t>
  </si>
  <si>
    <t>19/08/2011</t>
  </si>
  <si>
    <t>07/05/2011</t>
  </si>
  <si>
    <t>30/08/2011</t>
  </si>
  <si>
    <t>24/03/2011</t>
  </si>
  <si>
    <t>15/02/2011</t>
  </si>
  <si>
    <t>02/04/2011</t>
  </si>
  <si>
    <t>05/02/2011</t>
  </si>
  <si>
    <t>19/03/2011</t>
  </si>
  <si>
    <t>12/08/2011</t>
  </si>
  <si>
    <t>08/09/2011</t>
  </si>
  <si>
    <t>20/11/2011</t>
  </si>
  <si>
    <t>27/01/2011</t>
  </si>
  <si>
    <t>10/10/2011</t>
  </si>
  <si>
    <t>24/08/2011</t>
  </si>
  <si>
    <t>04/08/2011</t>
  </si>
  <si>
    <t>14/05/2011</t>
  </si>
  <si>
    <t>12/03/2011</t>
  </si>
  <si>
    <t>06/09/2011</t>
  </si>
  <si>
    <t>12/12/2011</t>
  </si>
  <si>
    <t>26/12/2011</t>
  </si>
  <si>
    <t>10/06/2011</t>
  </si>
  <si>
    <t>17/05/2011</t>
  </si>
  <si>
    <t>25/02/2011</t>
  </si>
  <si>
    <t>21/11/2011</t>
  </si>
  <si>
    <t>01/12/2011</t>
  </si>
  <si>
    <t>05/01/2011</t>
  </si>
  <si>
    <t>04/06/2011</t>
  </si>
  <si>
    <t>17/10/2011</t>
  </si>
  <si>
    <t>29/03/2011</t>
  </si>
  <si>
    <t>08/08/2011</t>
  </si>
  <si>
    <t>11/08/2011</t>
  </si>
  <si>
    <t>20/08/2011</t>
  </si>
  <si>
    <t>02/01/2011</t>
  </si>
  <si>
    <t>24/06/2011</t>
  </si>
  <si>
    <t>18/02/2011</t>
  </si>
  <si>
    <t>11/06/2011</t>
  </si>
  <si>
    <t>29/11/2011</t>
  </si>
  <si>
    <t>08/01/2011</t>
  </si>
  <si>
    <t>09/06/2011</t>
  </si>
  <si>
    <t>26/07/2011</t>
  </si>
  <si>
    <t>06/10/2011</t>
  </si>
  <si>
    <t>23/01/2011</t>
  </si>
  <si>
    <t>01/06/2011</t>
  </si>
  <si>
    <t>30/09/2011</t>
  </si>
  <si>
    <t>15/01/2011</t>
  </si>
  <si>
    <t>12/04/2011</t>
  </si>
  <si>
    <t>11/10/2011</t>
  </si>
  <si>
    <t>20/11/2010</t>
  </si>
  <si>
    <t>31/01/2011</t>
  </si>
  <si>
    <t>23/11/2011</t>
  </si>
  <si>
    <t>09/05/2011</t>
  </si>
  <si>
    <t>22/10/2011</t>
  </si>
  <si>
    <t>31/12/2011</t>
  </si>
  <si>
    <t>03/10/2011</t>
  </si>
  <si>
    <t>09/04/2011</t>
  </si>
  <si>
    <t>07/03/2011</t>
  </si>
  <si>
    <t>28/02/2011</t>
  </si>
  <si>
    <t>01/05/2011</t>
  </si>
  <si>
    <t>14/08/2011</t>
  </si>
  <si>
    <t>18/12/2011</t>
  </si>
  <si>
    <t>02/03/2011</t>
  </si>
  <si>
    <t>24/11/2011</t>
  </si>
  <si>
    <t>06/07/2011</t>
  </si>
  <si>
    <t>30/06/2011</t>
  </si>
  <si>
    <t>23/05/2011</t>
  </si>
  <si>
    <t>02/07/2011</t>
  </si>
  <si>
    <t>28/01/2011</t>
  </si>
  <si>
    <t>07/09/2011</t>
  </si>
  <si>
    <t>14/06/2011</t>
  </si>
  <si>
    <t>11/05/2011</t>
  </si>
  <si>
    <t>22/01/2011</t>
  </si>
  <si>
    <t>19/12/2011</t>
  </si>
  <si>
    <t>01/07/2011</t>
  </si>
  <si>
    <t>28/08/2011</t>
  </si>
  <si>
    <t>11/02/2009</t>
  </si>
  <si>
    <t>27/08/2011</t>
  </si>
  <si>
    <t>13/01/2011</t>
  </si>
  <si>
    <t>15/05/2011</t>
  </si>
  <si>
    <t>11/04/2011</t>
  </si>
  <si>
    <t>15/10/2010</t>
  </si>
  <si>
    <t>16/03/2011</t>
  </si>
  <si>
    <t>03/03/2011</t>
  </si>
  <si>
    <t>28/05/2011</t>
  </si>
  <si>
    <t>24/02/2011</t>
  </si>
  <si>
    <t>21/09/2011</t>
  </si>
  <si>
    <t>30/01/2011</t>
  </si>
  <si>
    <t>19/11/2011</t>
  </si>
  <si>
    <t>11/11/2011</t>
  </si>
  <si>
    <t>20/10/2011</t>
  </si>
  <si>
    <t>09/03/2011</t>
  </si>
  <si>
    <t>09/11/2011</t>
  </si>
  <si>
    <t>27/07/2011</t>
  </si>
  <si>
    <t>26/04/2011</t>
  </si>
  <si>
    <t>20/04/2011</t>
  </si>
  <si>
    <t>08/10/2011</t>
  </si>
  <si>
    <t>10/01/2011</t>
  </si>
  <si>
    <t>13/07/2011</t>
  </si>
  <si>
    <t>22/05/2011</t>
  </si>
  <si>
    <t>25/09/2011</t>
  </si>
  <si>
    <t>26/09/2011</t>
  </si>
  <si>
    <t>22/10/2010</t>
  </si>
  <si>
    <t>05/12/2011</t>
  </si>
  <si>
    <t>12/05/2011</t>
  </si>
  <si>
    <t>23/09/2011</t>
  </si>
  <si>
    <t>04/10/2011</t>
  </si>
  <si>
    <t>30/04/2011</t>
  </si>
  <si>
    <t>03/02/2011</t>
  </si>
  <si>
    <t>18/06/2011</t>
  </si>
  <si>
    <t>18/04/2011</t>
  </si>
  <si>
    <t>17/11/2011</t>
  </si>
  <si>
    <t>19/03/2009</t>
  </si>
  <si>
    <t>05/02/2010</t>
  </si>
  <si>
    <t>19/10/2010</t>
  </si>
  <si>
    <t>12/05/2010</t>
  </si>
  <si>
    <t>11/05/2010</t>
  </si>
  <si>
    <t>27/04/2010</t>
  </si>
  <si>
    <t>05/03/2010</t>
  </si>
  <si>
    <t>20/04/2010</t>
  </si>
  <si>
    <t>30/08/2010</t>
  </si>
  <si>
    <t>18/05/2010</t>
  </si>
  <si>
    <t>19/05/2010</t>
  </si>
  <si>
    <t>21/03/2010</t>
  </si>
  <si>
    <t>08/01/2010</t>
  </si>
  <si>
    <t>18/09/2010</t>
  </si>
  <si>
    <t>10/01/2010</t>
  </si>
  <si>
    <t>15/06/2010</t>
  </si>
  <si>
    <t>06/09/2010</t>
  </si>
  <si>
    <t>26/04/2010</t>
  </si>
  <si>
    <t>04/04/2010</t>
  </si>
  <si>
    <t>25/04/2010</t>
  </si>
  <si>
    <t>17/06/2010</t>
  </si>
  <si>
    <t>07/01/2010</t>
  </si>
  <si>
    <t>28/08/2010</t>
  </si>
  <si>
    <t>11/01/2010</t>
  </si>
  <si>
    <t>02/04/2010</t>
  </si>
  <si>
    <t>15/01/2010</t>
  </si>
  <si>
    <t>24/12/2010</t>
  </si>
  <si>
    <t>16/03/2010</t>
  </si>
  <si>
    <t>24/07/2010</t>
  </si>
  <si>
    <t>05/11/2010</t>
  </si>
  <si>
    <t>06/08/2010</t>
  </si>
  <si>
    <t>27/12/2010</t>
  </si>
  <si>
    <t>20/06/2010</t>
  </si>
  <si>
    <t>05/01/2009</t>
  </si>
  <si>
    <t>19/03/2010</t>
  </si>
  <si>
    <t>16/09/2010</t>
  </si>
  <si>
    <t>25/03/2010</t>
  </si>
  <si>
    <t>22/05/2010</t>
  </si>
  <si>
    <t>25/05/2010</t>
  </si>
  <si>
    <t>27/05/2010</t>
  </si>
  <si>
    <t>06/01/2010</t>
  </si>
  <si>
    <t>07/10/2010</t>
  </si>
  <si>
    <t>10/03/2010</t>
  </si>
  <si>
    <t>02/01/2010</t>
  </si>
  <si>
    <t>29/06/2010</t>
  </si>
  <si>
    <t>09/06/2010</t>
  </si>
  <si>
    <t>08/08/2010</t>
  </si>
  <si>
    <t>08/10/2010</t>
  </si>
  <si>
    <t>25/09/2010</t>
  </si>
  <si>
    <t>30/09/2010</t>
  </si>
  <si>
    <t>06/06/2010</t>
  </si>
  <si>
    <t>02/03/2010</t>
  </si>
  <si>
    <t>24/10/2010</t>
  </si>
  <si>
    <t>04/08/2010</t>
  </si>
  <si>
    <t>26/10/2010</t>
  </si>
  <si>
    <t>18/10/2010</t>
  </si>
  <si>
    <t>05/04/2010</t>
  </si>
  <si>
    <t>29/05/2010</t>
  </si>
  <si>
    <t>22/09/2009</t>
  </si>
  <si>
    <t>22/09/2010</t>
  </si>
  <si>
    <t>05/10/2010</t>
  </si>
  <si>
    <t>31/01/2010</t>
  </si>
  <si>
    <t>13/11/2009</t>
  </si>
  <si>
    <t>22/07/2010</t>
  </si>
  <si>
    <t>28/04/2010</t>
  </si>
  <si>
    <t>16/07/2010</t>
  </si>
  <si>
    <t>30/10/2010</t>
  </si>
  <si>
    <t>17/09/2010</t>
  </si>
  <si>
    <t>27/08/2010</t>
  </si>
  <si>
    <t>01/10/2010</t>
  </si>
  <si>
    <t>14/08/2010</t>
  </si>
  <si>
    <t>30/12/2009</t>
  </si>
  <si>
    <t>02/12/2010</t>
  </si>
  <si>
    <t>31/07/2010</t>
  </si>
  <si>
    <t>01/11/2010</t>
  </si>
  <si>
    <t>09/04/2010</t>
  </si>
  <si>
    <t>08/09/2010</t>
  </si>
  <si>
    <t>04/11/2010</t>
  </si>
  <si>
    <t>06/04/2010</t>
  </si>
  <si>
    <t>21/09/2010</t>
  </si>
  <si>
    <t>28/06/2010</t>
  </si>
  <si>
    <t>09/01/2010</t>
  </si>
  <si>
    <t>21/01/2010</t>
  </si>
  <si>
    <t>27/09/2010</t>
  </si>
  <si>
    <t>14/10/2010</t>
  </si>
  <si>
    <t>01/05/2010</t>
  </si>
  <si>
    <t>01/06/2010</t>
  </si>
  <si>
    <t>03/08/2009</t>
  </si>
  <si>
    <t>23/08/2010</t>
  </si>
  <si>
    <t>28/03/2010</t>
  </si>
  <si>
    <t>18/07/2010</t>
  </si>
  <si>
    <t>26/08/2010</t>
  </si>
  <si>
    <t>07/11/2010</t>
  </si>
  <si>
    <t>01/08/2010</t>
  </si>
  <si>
    <t>21/10/2010</t>
  </si>
  <si>
    <t>11/04/2010</t>
  </si>
  <si>
    <t>04/05/2010</t>
  </si>
  <si>
    <t>21/05/2010</t>
  </si>
  <si>
    <t>05/12/2010</t>
  </si>
  <si>
    <t>31/08/2010</t>
  </si>
  <si>
    <t>18/01/2010</t>
  </si>
  <si>
    <t>28/10/2009</t>
  </si>
  <si>
    <t>24/03/2010</t>
  </si>
  <si>
    <t>14/09/2010</t>
  </si>
  <si>
    <t>03/12/2010</t>
  </si>
  <si>
    <t>19/09/2010</t>
  </si>
  <si>
    <t>30/01/2010</t>
  </si>
  <si>
    <t>21/08/2010</t>
  </si>
  <si>
    <t>22/06/2010</t>
  </si>
  <si>
    <t>Nguyễn Hoàng Anh</t>
  </si>
  <si>
    <t>09/10/2010</t>
  </si>
  <si>
    <t>09/08/2010</t>
  </si>
  <si>
    <t>21/07/2010</t>
  </si>
  <si>
    <t>08/02/2010</t>
  </si>
  <si>
    <t>20/03/2010</t>
  </si>
  <si>
    <t>29/08/2010</t>
  </si>
  <si>
    <t>04/03/2010</t>
  </si>
  <si>
    <t>01/01/2010</t>
  </si>
  <si>
    <t>18/11/2010</t>
  </si>
  <si>
    <t>12/04/2010</t>
  </si>
  <si>
    <t>27/10/2010</t>
  </si>
  <si>
    <t>19/01/2010</t>
  </si>
  <si>
    <t>30/04/2010</t>
  </si>
  <si>
    <t>19/12/2008</t>
  </si>
  <si>
    <t>14/03/2010</t>
  </si>
  <si>
    <t>17/07/2010</t>
  </si>
  <si>
    <t>10/05/2010</t>
  </si>
  <si>
    <t>27/11/2010</t>
  </si>
  <si>
    <t>12/10/2010</t>
  </si>
  <si>
    <t>14/12/2009</t>
  </si>
  <si>
    <t>01/12/2010</t>
  </si>
  <si>
    <t>17/03/2010</t>
  </si>
  <si>
    <t>23/05/2009</t>
  </si>
  <si>
    <t>08/04/2010</t>
  </si>
  <si>
    <t>19/11/2010</t>
  </si>
  <si>
    <t>03/01/2010</t>
  </si>
  <si>
    <t>13/11/2010</t>
  </si>
  <si>
    <t>13/04/2010</t>
  </si>
  <si>
    <t>13/06/2010</t>
  </si>
  <si>
    <t>13/10/2010</t>
  </si>
  <si>
    <t>24/09/2010</t>
  </si>
  <si>
    <t>02/08/2010</t>
  </si>
  <si>
    <t>28/05/2010</t>
  </si>
  <si>
    <t>23/12/2010</t>
  </si>
  <si>
    <t>20/09/2010</t>
  </si>
  <si>
    <t>21/11/2010</t>
  </si>
  <si>
    <t>06/11/2010</t>
  </si>
  <si>
    <t>21/06/2010</t>
  </si>
  <si>
    <t>02/02/2009</t>
  </si>
  <si>
    <t>14/06/2010</t>
  </si>
  <si>
    <t>03/08/2010</t>
  </si>
  <si>
    <t>08/06/2010</t>
  </si>
  <si>
    <t>28/11/2010</t>
  </si>
  <si>
    <t>06/05/2010</t>
  </si>
  <si>
    <t>19/12/2010</t>
  </si>
  <si>
    <t>11/11/2010</t>
  </si>
  <si>
    <t>08/12/2010</t>
  </si>
  <si>
    <t>15/03/2010</t>
  </si>
  <si>
    <t>24/04/2010</t>
  </si>
  <si>
    <t>25/07/2010</t>
  </si>
  <si>
    <t>04/10/2010</t>
  </si>
  <si>
    <t>12/06/2010</t>
  </si>
  <si>
    <t>30/05/2010</t>
  </si>
  <si>
    <t>17/08/2010</t>
  </si>
  <si>
    <t>01/02/2010</t>
  </si>
  <si>
    <t>26/05/2010</t>
  </si>
  <si>
    <t>09/03/2010</t>
  </si>
  <si>
    <t>24/11/2010</t>
  </si>
  <si>
    <t>17/12/2009</t>
  </si>
  <si>
    <t>16/05/2010</t>
  </si>
  <si>
    <t>31/10/2010</t>
  </si>
  <si>
    <t>20/12/2010</t>
  </si>
  <si>
    <t>20/05/2010</t>
  </si>
  <si>
    <t>11/06/2010</t>
  </si>
  <si>
    <t>25/04/2009</t>
  </si>
  <si>
    <t>28/02/2010</t>
  </si>
  <si>
    <t>17/01/2010</t>
  </si>
  <si>
    <t>27/06/2010</t>
  </si>
  <si>
    <t>26/12/2010</t>
  </si>
  <si>
    <t>13/03/2010</t>
  </si>
  <si>
    <t>25/01/2010</t>
  </si>
  <si>
    <t>03/09/2010</t>
  </si>
  <si>
    <t>13/01/2010</t>
  </si>
  <si>
    <t>12/08/2010</t>
  </si>
  <si>
    <t>16/01/2010</t>
  </si>
  <si>
    <t>20/10/2010</t>
  </si>
  <si>
    <t>11/02/2010</t>
  </si>
  <si>
    <t>15/06/2009</t>
  </si>
  <si>
    <t>10/04/2010</t>
  </si>
  <si>
    <t>22/11/2010</t>
  </si>
  <si>
    <t>16/08/2010</t>
  </si>
  <si>
    <t>09/02/2010</t>
  </si>
  <si>
    <t>15/02/2010</t>
  </si>
  <si>
    <t>16/10/2010</t>
  </si>
  <si>
    <t>08/03/2010</t>
  </si>
  <si>
    <t>04/07/2010</t>
  </si>
  <si>
    <t>13/05/2010</t>
  </si>
  <si>
    <t>29/12/2010</t>
  </si>
  <si>
    <t>03/04/2010</t>
  </si>
  <si>
    <t>22/02/2010</t>
  </si>
  <si>
    <t>25/10/2010</t>
  </si>
  <si>
    <t>24/02/2010</t>
  </si>
  <si>
    <t>21/04/2010</t>
  </si>
  <si>
    <t>06/09/2009</t>
  </si>
  <si>
    <t>11/07/2010</t>
  </si>
  <si>
    <t>12/12/2010</t>
  </si>
  <si>
    <t>19/07/2010</t>
  </si>
  <si>
    <t>03/06/2010</t>
  </si>
  <si>
    <t>12/09/2009</t>
  </si>
  <si>
    <t>29/04/2010</t>
  </si>
  <si>
    <t>29/09/2010</t>
  </si>
  <si>
    <t>12/01/2010</t>
  </si>
  <si>
    <t>03/11/2010</t>
  </si>
  <si>
    <t>23/10/2010</t>
  </si>
  <si>
    <t>05/09/2010</t>
  </si>
  <si>
    <t>29/01/2010</t>
  </si>
  <si>
    <t>16/11/2010</t>
  </si>
  <si>
    <t>24/06/2010</t>
  </si>
  <si>
    <t>26/08/2009</t>
  </si>
  <si>
    <t>10/09/2010</t>
  </si>
  <si>
    <t>30/12/2010</t>
  </si>
  <si>
    <t>23/05/2010</t>
  </si>
  <si>
    <t>23/03/2010</t>
  </si>
  <si>
    <t>20/01/2010</t>
  </si>
  <si>
    <t>23/01/2010</t>
  </si>
  <si>
    <t>25/12/2010</t>
  </si>
  <si>
    <t>: TRƯỜNG THCS NGUYỄN ĐÌNH CHIỂU</t>
  </si>
  <si>
    <t>: xã Vĩnh Trung  – thành phố Nha Trang, tỉnh Khánh Hòa</t>
  </si>
  <si>
    <t>An</t>
  </si>
  <si>
    <t>Anh</t>
  </si>
  <si>
    <t xml:space="preserve">Nguyễn Gia </t>
  </si>
  <si>
    <t>Bảo</t>
  </si>
  <si>
    <t>Duy</t>
  </si>
  <si>
    <t>Duyên</t>
  </si>
  <si>
    <t>Loạn thị</t>
  </si>
  <si>
    <t>Đạt</t>
  </si>
  <si>
    <t>Cận thị</t>
  </si>
  <si>
    <t xml:space="preserve">Nguyễn Hoàng </t>
  </si>
  <si>
    <t>Đăng</t>
  </si>
  <si>
    <t>Sâu răng 75</t>
  </si>
  <si>
    <t>Hào</t>
  </si>
  <si>
    <t>Hân</t>
  </si>
  <si>
    <t xml:space="preserve"> </t>
  </si>
  <si>
    <t>Tật khúc xạ</t>
  </si>
  <si>
    <t>Hiếu</t>
  </si>
  <si>
    <t>Hoàng</t>
  </si>
  <si>
    <t>Huy</t>
  </si>
  <si>
    <t>Hưng</t>
  </si>
  <si>
    <t>Khang</t>
  </si>
  <si>
    <t>Khiêm</t>
  </si>
  <si>
    <t>Khôi</t>
  </si>
  <si>
    <t>Kiệt</t>
  </si>
  <si>
    <t>Lộc</t>
  </si>
  <si>
    <t xml:space="preserve">Nguyễn Hoàng Gia </t>
  </si>
  <si>
    <t>Minh</t>
  </si>
  <si>
    <t>My</t>
  </si>
  <si>
    <t>Ngân</t>
  </si>
  <si>
    <t>Nghi</t>
  </si>
  <si>
    <t>Ngọc</t>
  </si>
  <si>
    <t>Như</t>
  </si>
  <si>
    <t>Cận loạn thị</t>
  </si>
  <si>
    <t>Phúc</t>
  </si>
  <si>
    <t>Phương</t>
  </si>
  <si>
    <t>Quân</t>
  </si>
  <si>
    <t>Thắng</t>
  </si>
  <si>
    <t>Thiên</t>
  </si>
  <si>
    <t>Thịnh</t>
  </si>
  <si>
    <t>Thy</t>
  </si>
  <si>
    <t>Tiên</t>
  </si>
  <si>
    <t>Trâm</t>
  </si>
  <si>
    <t>Trí</t>
  </si>
  <si>
    <t>Tuấn</t>
  </si>
  <si>
    <t>Uyên</t>
  </si>
  <si>
    <t>Vân</t>
  </si>
  <si>
    <t>Vy</t>
  </si>
  <si>
    <t>Yến</t>
  </si>
  <si>
    <t>Châu</t>
  </si>
  <si>
    <t>Hà</t>
  </si>
  <si>
    <t xml:space="preserve">Nguyễn Ngọc </t>
  </si>
  <si>
    <t xml:space="preserve">Trần Gia </t>
  </si>
  <si>
    <t>Kiều</t>
  </si>
  <si>
    <t>Long</t>
  </si>
  <si>
    <t>Nhân</t>
  </si>
  <si>
    <t>Nhi</t>
  </si>
  <si>
    <t>Quang</t>
  </si>
  <si>
    <t>Quyên</t>
  </si>
  <si>
    <t>Quỳnh</t>
  </si>
  <si>
    <t>Sơn</t>
  </si>
  <si>
    <t>Thành</t>
  </si>
  <si>
    <t>Tiến</t>
  </si>
  <si>
    <t>Tường</t>
  </si>
  <si>
    <t>Vũ</t>
  </si>
  <si>
    <t>Đan</t>
  </si>
  <si>
    <t>2 mắt giảm thị lực</t>
  </si>
  <si>
    <t>Di</t>
  </si>
  <si>
    <t>ngoài danh sách</t>
  </si>
  <si>
    <t>Khoa</t>
  </si>
  <si>
    <t>Lâm</t>
  </si>
  <si>
    <t>Ly</t>
  </si>
  <si>
    <t>Phát</t>
  </si>
  <si>
    <t>Phong</t>
  </si>
  <si>
    <t>Thư</t>
  </si>
  <si>
    <t>Trang</t>
  </si>
  <si>
    <t xml:space="preserve">Nguyễn Bảo </t>
  </si>
  <si>
    <t>Trân</t>
  </si>
  <si>
    <t>Cường</t>
  </si>
  <si>
    <t xml:space="preserve">Nguyễn Minh </t>
  </si>
  <si>
    <t>Kiên</t>
  </si>
  <si>
    <t xml:space="preserve">Nguyễn Khánh </t>
  </si>
  <si>
    <t>Nghĩa</t>
  </si>
  <si>
    <t>Nguyên</t>
  </si>
  <si>
    <t>Nhã</t>
  </si>
  <si>
    <t>Nhật</t>
  </si>
  <si>
    <t>Oanh</t>
  </si>
  <si>
    <t>Tài</t>
  </si>
  <si>
    <t>Thanh</t>
  </si>
  <si>
    <t xml:space="preserve">Nguyễn Hoàng Bảo </t>
  </si>
  <si>
    <t>Vinh</t>
  </si>
  <si>
    <t>Dương</t>
  </si>
  <si>
    <t xml:space="preserve">Nguyễn Tiến </t>
  </si>
  <si>
    <t xml:space="preserve">Nguyễn Ngọc Minh </t>
  </si>
  <si>
    <t>Linh</t>
  </si>
  <si>
    <t>Nhiên</t>
  </si>
  <si>
    <t>Tâm</t>
  </si>
  <si>
    <t>Trinh</t>
  </si>
  <si>
    <t>Tùng</t>
  </si>
  <si>
    <t>Bình</t>
  </si>
  <si>
    <t>Huyền</t>
  </si>
  <si>
    <t>Khánh</t>
  </si>
  <si>
    <t>Trọng</t>
  </si>
  <si>
    <t>Việt</t>
  </si>
  <si>
    <t>Ý</t>
  </si>
  <si>
    <t xml:space="preserve">Trần Minh </t>
  </si>
  <si>
    <t>Phú</t>
  </si>
  <si>
    <t>Tân</t>
  </si>
  <si>
    <t>Thảo</t>
  </si>
  <si>
    <t>Thiện</t>
  </si>
  <si>
    <t>Đa sâu răng</t>
  </si>
  <si>
    <t>Văn</t>
  </si>
  <si>
    <t>Vi</t>
  </si>
  <si>
    <t>Chi</t>
  </si>
  <si>
    <t xml:space="preserve">Nguyễn Anh </t>
  </si>
  <si>
    <t>Tú</t>
  </si>
  <si>
    <t>Ân</t>
  </si>
  <si>
    <t xml:space="preserve">Nguyễn Đức </t>
  </si>
  <si>
    <t>Dũng</t>
  </si>
  <si>
    <t>Khải</t>
  </si>
  <si>
    <t>Kỳ</t>
  </si>
  <si>
    <t>Lam</t>
  </si>
  <si>
    <t>Mai</t>
  </si>
  <si>
    <t>Trúc</t>
  </si>
  <si>
    <t>Kim</t>
  </si>
  <si>
    <t>có sổ nhưng chưa có CN CC</t>
  </si>
  <si>
    <t xml:space="preserve">Trần Bảo </t>
  </si>
  <si>
    <t xml:space="preserve">Trần Ngọc Bảo </t>
  </si>
  <si>
    <t>Trà</t>
  </si>
  <si>
    <t xml:space="preserve">Nguyễn Ngọc Phương </t>
  </si>
  <si>
    <t>Huân</t>
  </si>
  <si>
    <t>Quý</t>
  </si>
  <si>
    <t>SỞ Y TẾ KHÁNH HÒA</t>
  </si>
  <si>
    <t>CỘNG HÒA XÃ HỘI CHỦ NGHĨA VIỆT NAM</t>
  </si>
  <si>
    <t>PHÒNG KHÁM ĐA KHOA PHÚC THIỆN NHÂN</t>
  </si>
  <si>
    <t>Độc lập - Tự do - Hạnh phúc</t>
  </si>
  <si>
    <t>TÊN
LỚP</t>
  </si>
  <si>
    <t>SỐ LƯỢNG</t>
  </si>
  <si>
    <t>Chiều cao</t>
  </si>
  <si>
    <t>Cân nặng theo chiều cao (BMI)</t>
  </si>
  <si>
    <t>TỔNG CỘNG</t>
  </si>
  <si>
    <t>TỶ LỆ</t>
  </si>
  <si>
    <t>KIẾN NGHỊ</t>
  </si>
  <si>
    <t xml:space="preserve"> - Nhà trường, phụ huynh có chế độ ăn hợp lý cho các cháu thừa cân, béo phì. Tăng cường vận động, luyện tập thể dục thể thao, hạn chế chất ngọt, béo….
 - Tăng cường truyền thông cho phụ huynh, học sinh, giáo viên chủ nhiệm về tình trạng dinh dưỡng của học sinh.
 - Tăng cường chất dinh dưỡng cho các cháu bị suy dinh dưỡng thể gầy còm.
 - Thông báo đến phụ huynh các cháu bị viêm mũi họng, sâu răng, cận thị, da liễu,… khám thêm chuyên khoa để có hướng điều trị. (Có danh sách trong sổ theo dõi tình trạng bệnh).
 - Đề nghị tăng cường vệ sinh răng miệng hàng ngày, tăng công tác truyền thông Nha học đường cho phụ huynh và học sinh, giữ gìn vệ sinh thân thể thường xuyên.</t>
  </si>
  <si>
    <t>NGƯỜI TỔNG HỢP</t>
  </si>
  <si>
    <t>ĐOÀN KHÁM</t>
  </si>
  <si>
    <t>BIỂU ĐỒ CHIỀU CAO THEO TUỔI</t>
  </si>
  <si>
    <t>Tỷ lệ %</t>
  </si>
  <si>
    <t>Suy dinh dưỡng thấp còi nặng</t>
  </si>
  <si>
    <t>Suy dinh dưỡng thấp còi</t>
  </si>
  <si>
    <t>Bình thường</t>
  </si>
  <si>
    <t>Cao hơn tuổi</t>
  </si>
  <si>
    <t>I. THÔNG TIN CHUNG:</t>
  </si>
  <si>
    <r>
      <rPr>
        <sz val="14"/>
        <rFont val="Calibri"/>
        <family val="2"/>
      </rPr>
      <t>‐</t>
    </r>
    <r>
      <rPr>
        <sz val="14"/>
        <rFont val="Times New Roman"/>
        <family val="1"/>
      </rPr>
      <t xml:space="preserve"> Tổng số học sinh</t>
    </r>
  </si>
  <si>
    <r>
      <rPr>
        <sz val="14"/>
        <rFont val="Calibri"/>
        <family val="2"/>
      </rPr>
      <t>‐</t>
    </r>
    <r>
      <rPr>
        <sz val="14"/>
        <rFont val="Times New Roman"/>
        <family val="1"/>
      </rPr>
      <t xml:space="preserve"> Tổng số lớp</t>
    </r>
  </si>
  <si>
    <t>II. TÌNH TRẠNG DINH DƯỠNG:</t>
  </si>
  <si>
    <t>2.1. Chiều cao theo tuổi</t>
  </si>
  <si>
    <r>
      <rPr>
        <sz val="14"/>
        <rFont val="Calibri"/>
        <family val="2"/>
      </rPr>
      <t>‐</t>
    </r>
    <r>
      <rPr>
        <sz val="14"/>
        <rFont val="Times New Roman"/>
        <family val="1"/>
      </rPr>
      <t xml:space="preserve"> Suy dinh dưỡng thể thấp còi nặng</t>
    </r>
  </si>
  <si>
    <t>chiếm</t>
  </si>
  <si>
    <t>%</t>
  </si>
  <si>
    <t>BIỂU ĐỒ BMI</t>
  </si>
  <si>
    <r>
      <rPr>
        <sz val="14"/>
        <rFont val="Calibri"/>
        <family val="2"/>
      </rPr>
      <t>‐</t>
    </r>
    <r>
      <rPr>
        <sz val="14"/>
        <rFont val="Times New Roman"/>
        <family val="1"/>
      </rPr>
      <t xml:space="preserve"> Suy dinh dưỡng thể thấp còi</t>
    </r>
  </si>
  <si>
    <t>Suy dinh dưỡng gầy còm nặng</t>
  </si>
  <si>
    <r>
      <rPr>
        <sz val="14"/>
        <rFont val="Calibri"/>
        <family val="2"/>
      </rPr>
      <t>‐</t>
    </r>
    <r>
      <rPr>
        <sz val="14"/>
        <rFont val="Times New Roman"/>
        <family val="1"/>
      </rPr>
      <t xml:space="preserve"> Bình thường</t>
    </r>
  </si>
  <si>
    <t>Suy dinh dưỡng gầy còm</t>
  </si>
  <si>
    <r>
      <rPr>
        <sz val="14"/>
        <rFont val="Calibri"/>
        <family val="2"/>
      </rPr>
      <t>‐</t>
    </r>
    <r>
      <rPr>
        <sz val="14"/>
        <rFont val="Times New Roman"/>
        <family val="1"/>
      </rPr>
      <t xml:space="preserve"> Cao hơn tuổi</t>
    </r>
  </si>
  <si>
    <t>2.3 Theo BMI</t>
  </si>
  <si>
    <r>
      <rPr>
        <sz val="14"/>
        <rFont val="Calibri"/>
        <family val="2"/>
      </rPr>
      <t>‐</t>
    </r>
    <r>
      <rPr>
        <sz val="14"/>
        <rFont val="Times New Roman"/>
        <family val="1"/>
      </rPr>
      <t xml:space="preserve"> Suy dinh dưỡng thể gầy còm nặng</t>
    </r>
  </si>
  <si>
    <r>
      <rPr>
        <sz val="14"/>
        <rFont val="Calibri"/>
        <family val="2"/>
      </rPr>
      <t>‐</t>
    </r>
    <r>
      <rPr>
        <sz val="14"/>
        <rFont val="Times New Roman"/>
        <family val="1"/>
      </rPr>
      <t xml:space="preserve"> Suy dinh dưỡng thể gầy còm</t>
    </r>
  </si>
  <si>
    <r>
      <rPr>
        <sz val="14"/>
        <rFont val="Calibri"/>
        <family val="2"/>
      </rPr>
      <t>‐</t>
    </r>
    <r>
      <rPr>
        <sz val="14"/>
        <rFont val="Times New Roman"/>
        <family val="1"/>
      </rPr>
      <t xml:space="preserve"> Thừa cân</t>
    </r>
  </si>
  <si>
    <r>
      <rPr>
        <sz val="14"/>
        <rFont val="Calibri"/>
        <family val="2"/>
      </rPr>
      <t>‐</t>
    </r>
    <r>
      <rPr>
        <sz val="14"/>
        <rFont val="Times New Roman"/>
        <family val="1"/>
      </rPr>
      <t xml:space="preserve"> Béo phì</t>
    </r>
  </si>
  <si>
    <t>III. CÁC NHÓM BỆNH MẮC PHẢI</t>
  </si>
  <si>
    <t>BIỂU ĐỒ CÁC NHÓM BỆNH</t>
  </si>
  <si>
    <r>
      <rPr>
        <sz val="14"/>
        <rFont val="Calibri"/>
        <family val="2"/>
      </rPr>
      <t>‐</t>
    </r>
    <r>
      <rPr>
        <sz val="14"/>
        <rFont val="Times New Roman"/>
        <family val="1"/>
      </rPr>
      <t xml:space="preserve"> Mắt</t>
    </r>
  </si>
  <si>
    <r>
      <rPr>
        <sz val="14"/>
        <rFont val="Calibri"/>
        <family val="2"/>
      </rPr>
      <t>‐</t>
    </r>
    <r>
      <rPr>
        <sz val="14"/>
        <rFont val="Times New Roman"/>
        <family val="1"/>
      </rPr>
      <t xml:space="preserve"> Tai - Mũi - Họng</t>
    </r>
  </si>
  <si>
    <r>
      <rPr>
        <sz val="14"/>
        <rFont val="Calibri"/>
        <family val="2"/>
      </rPr>
      <t>‐</t>
    </r>
    <r>
      <rPr>
        <sz val="14"/>
        <rFont val="Times New Roman"/>
        <family val="1"/>
      </rPr>
      <t xml:space="preserve"> Răng - Hàm - Mặt</t>
    </r>
  </si>
  <si>
    <r>
      <rPr>
        <sz val="14"/>
        <rFont val="Calibri"/>
        <family val="2"/>
      </rPr>
      <t>‐</t>
    </r>
    <r>
      <rPr>
        <sz val="14"/>
        <rFont val="Times New Roman"/>
        <family val="1"/>
      </rPr>
      <t xml:space="preserve"> Khác</t>
    </r>
  </si>
  <si>
    <t>Tai - Mũi - Họng</t>
  </si>
  <si>
    <t>Răng - Hàm - Mặt</t>
  </si>
  <si>
    <t>IV. PHÂN LOẠI SỨC KHỎE</t>
  </si>
  <si>
    <r>
      <rPr>
        <sz val="14"/>
        <rFont val="Calibri"/>
        <family val="2"/>
      </rPr>
      <t>‐</t>
    </r>
    <r>
      <rPr>
        <sz val="14"/>
        <rFont val="Times New Roman"/>
        <family val="1"/>
      </rPr>
      <t xml:space="preserve"> Sức khỏe loại I</t>
    </r>
  </si>
  <si>
    <r>
      <rPr>
        <sz val="14"/>
        <rFont val="Calibri"/>
        <family val="2"/>
      </rPr>
      <t>‐</t>
    </r>
    <r>
      <rPr>
        <sz val="14"/>
        <rFont val="Times New Roman"/>
        <family val="1"/>
      </rPr>
      <t xml:space="preserve"> Sức khỏe loại II</t>
    </r>
  </si>
  <si>
    <r>
      <rPr>
        <sz val="14"/>
        <rFont val="Calibri"/>
        <family val="2"/>
      </rPr>
      <t>‐</t>
    </r>
    <r>
      <rPr>
        <sz val="14"/>
        <rFont val="Times New Roman"/>
        <family val="1"/>
      </rPr>
      <t xml:space="preserve"> Sức khỏe loại III</t>
    </r>
  </si>
  <si>
    <t>V. KIẾN NGHỊ</t>
  </si>
  <si>
    <t>BIỂU ĐỒ PHÂN LOẠI SỨC KHỎE</t>
  </si>
  <si>
    <r>
      <rPr>
        <sz val="14"/>
        <rFont val="Calibri"/>
        <family val="2"/>
      </rPr>
      <t>‐</t>
    </r>
    <r>
      <rPr>
        <sz val="14"/>
        <rFont val="Times New Roman"/>
        <family val="1"/>
      </rPr>
      <t xml:space="preserve"> Nhà trường, phụ huynh có chế độ ăn hợp lý cho các học sinh thừa cân, béo phì. Tuyên truyền tăng cường vận động, luyện tập thể dục thể thao, hạn chế sử dụng thực phẩm chứa nhiều chất ngọt, béo….</t>
    </r>
  </si>
  <si>
    <t>Loại I</t>
  </si>
  <si>
    <r>
      <rPr>
        <sz val="14"/>
        <rFont val="Calibri"/>
        <family val="2"/>
      </rPr>
      <t>‐</t>
    </r>
    <r>
      <rPr>
        <sz val="14"/>
        <rFont val="Times New Roman"/>
        <family val="1"/>
      </rPr>
      <t xml:space="preserve"> Tuyên truyền phụ huynh tăng cường dinh dưỡng cho học sinh bị suy dinh dưỡng.</t>
    </r>
  </si>
  <si>
    <t>Loại II</t>
  </si>
  <si>
    <t>Loại III</t>
  </si>
  <si>
    <r>
      <rPr>
        <sz val="14"/>
        <rFont val="Calibri"/>
        <family val="2"/>
      </rPr>
      <t>‐</t>
    </r>
    <r>
      <rPr>
        <sz val="14"/>
        <rFont val="Times New Roman"/>
        <family val="1"/>
      </rPr>
      <t xml:space="preserve"> Lưu ý và thông báo đến phụ huynh các học sinh mắc các bệnh chuyên khoa: mắt, tai mũi họng, răng hàm mặt… khám thêm chuyên khoa để có hướng điều trị. (Có danh sách trong sổ theo dõi tình trạng bệnh của học sinh).</t>
    </r>
  </si>
  <si>
    <t>‐ Đề nghị tăng cường vệ sinh răng miệng hàng ngày, giữ gìn vệ sinh thân thể thường xuyên.</t>
  </si>
  <si>
    <t>VI. BIỂU ĐỒ</t>
  </si>
  <si>
    <t>Gồm 4 biểu đồ:</t>
  </si>
  <si>
    <r>
      <rPr>
        <sz val="14"/>
        <rFont val="Calibri"/>
        <family val="2"/>
      </rPr>
      <t>‐</t>
    </r>
    <r>
      <rPr>
        <sz val="14"/>
        <rFont val="Times New Roman"/>
        <family val="1"/>
      </rPr>
      <t xml:space="preserve"> Biểu đồ chiều cao theo tuổi</t>
    </r>
  </si>
  <si>
    <r>
      <rPr>
        <sz val="14"/>
        <rFont val="Calibri"/>
        <family val="2"/>
      </rPr>
      <t>‐</t>
    </r>
    <r>
      <rPr>
        <sz val="14"/>
        <rFont val="Times New Roman"/>
        <family val="1"/>
      </rPr>
      <t xml:space="preserve"> Biểu đồ BMI</t>
    </r>
  </si>
  <si>
    <r>
      <rPr>
        <sz val="14"/>
        <rFont val="Calibri"/>
        <family val="2"/>
      </rPr>
      <t>‐</t>
    </r>
    <r>
      <rPr>
        <sz val="14"/>
        <rFont val="Times New Roman"/>
        <family val="1"/>
      </rPr>
      <t xml:space="preserve"> Biểu đồ các nhóm bệnh</t>
    </r>
  </si>
  <si>
    <r>
      <rPr>
        <sz val="14"/>
        <rFont val="Calibri"/>
        <family val="2"/>
      </rPr>
      <t>‐</t>
    </r>
    <r>
      <rPr>
        <sz val="14"/>
        <rFont val="Times New Roman"/>
        <family val="1"/>
      </rPr>
      <t xml:space="preserve"> Biểu đồ phân loại sức khỏe</t>
    </r>
  </si>
  <si>
    <t>YS. Lê Thị Diệu Hiền</t>
  </si>
  <si>
    <t>Ngày tháng 
phát hiện</t>
  </si>
  <si>
    <t xml:space="preserve">Nguyễn Phúc </t>
  </si>
  <si>
    <t>Mẫn</t>
  </si>
  <si>
    <t>Nguyễn Ngọc Thanh</t>
  </si>
  <si>
    <t>Trung</t>
  </si>
  <si>
    <t>Tuệ</t>
  </si>
  <si>
    <t>Thuận</t>
  </si>
  <si>
    <t>Lê</t>
  </si>
  <si>
    <t xml:space="preserve">Nguyễn Trí </t>
  </si>
  <si>
    <t>Nguyễn Quỳnh</t>
  </si>
  <si>
    <t>Hạnh</t>
  </si>
  <si>
    <t>Kha</t>
  </si>
  <si>
    <t>Trần Minh</t>
  </si>
  <si>
    <t>Trần Nguyễn Ngọc</t>
  </si>
  <si>
    <t>Lê Tuấn</t>
  </si>
  <si>
    <t>Nguyễn Hoàng Khánh</t>
  </si>
  <si>
    <t>Nguyễn Gia</t>
  </si>
  <si>
    <t>Nguyễn Ngọc Bảo</t>
  </si>
  <si>
    <t>Trần Bảo</t>
  </si>
  <si>
    <t>Nguyễn Bảo</t>
  </si>
  <si>
    <t xml:space="preserve">Phạm Gia </t>
  </si>
  <si>
    <t>Trần Gia</t>
  </si>
  <si>
    <t>Nguyễn Minh</t>
  </si>
  <si>
    <t>Nguyễn Phúc</t>
  </si>
  <si>
    <t>Nguyễn Quốc</t>
  </si>
  <si>
    <t>Hòa</t>
  </si>
  <si>
    <t>Nguyễn Tuấn</t>
  </si>
  <si>
    <t>Diệp</t>
  </si>
  <si>
    <t>Nguyễn Ngọc Minh</t>
  </si>
  <si>
    <t>Nguyễn Ngọc</t>
  </si>
  <si>
    <t>Nguyễn Phương</t>
  </si>
  <si>
    <t>Nguyễn An</t>
  </si>
  <si>
    <t>Lê Nguyễn Minh</t>
  </si>
  <si>
    <t>Nguyễn Ngọc Như</t>
  </si>
  <si>
    <t>Nguyễn Mạnh</t>
  </si>
  <si>
    <t>Nguyễn Hữu</t>
  </si>
  <si>
    <t>Lan</t>
  </si>
  <si>
    <t>Nguyễn Hoàng</t>
  </si>
  <si>
    <t>Phước</t>
  </si>
  <si>
    <t>Nguyễn Anh</t>
  </si>
  <si>
    <t>Nguyễn Xuân</t>
  </si>
  <si>
    <t>Nguyễn Đăng</t>
  </si>
  <si>
    <t>Nguyễn Khánh</t>
  </si>
  <si>
    <t>Nguyễn Thanh</t>
  </si>
  <si>
    <t>Nguyễn Thành</t>
  </si>
  <si>
    <t>Nguyễn Thiên</t>
  </si>
  <si>
    <t>Nguyễn Huy</t>
  </si>
  <si>
    <t>Lê Ngọc Bảo</t>
  </si>
  <si>
    <t>Nguyễn Chí</t>
  </si>
  <si>
    <t>Nguyễn Thiện</t>
  </si>
  <si>
    <t>Trần Nhật</t>
  </si>
  <si>
    <t>Nguyễn Tiến</t>
  </si>
  <si>
    <t>Danh</t>
  </si>
  <si>
    <t>Nguyễn Hoàng Gia</t>
  </si>
  <si>
    <t>Triết</t>
  </si>
  <si>
    <t>Lợi</t>
  </si>
  <si>
    <t xml:space="preserve">Nguyễn Ngọc Thanh </t>
  </si>
  <si>
    <t xml:space="preserve">Phan Gia </t>
  </si>
  <si>
    <t xml:space="preserve">Võ Anh </t>
  </si>
  <si>
    <t>Lân</t>
  </si>
  <si>
    <t>25/12/2018</t>
  </si>
  <si>
    <t>08/10/2018</t>
  </si>
  <si>
    <t>16/10/2018</t>
  </si>
  <si>
    <t>31/10/2018</t>
  </si>
  <si>
    <t>01/01/2018</t>
  </si>
  <si>
    <t>28/07/2018</t>
  </si>
  <si>
    <t>03/05/2018</t>
  </si>
  <si>
    <t xml:space="preserve">Nguyễn Quang </t>
  </si>
  <si>
    <t>Vỹ</t>
  </si>
  <si>
    <t>19/12/2018</t>
  </si>
  <si>
    <t>09/11/2018</t>
  </si>
  <si>
    <t>02/01/2018</t>
  </si>
  <si>
    <t>Sâu răng</t>
  </si>
  <si>
    <t>Viêm mũi họng</t>
  </si>
  <si>
    <t>Viêm mũi xuất tiết</t>
  </si>
  <si>
    <t>20/06/2018</t>
  </si>
  <si>
    <t>07/03/2018</t>
  </si>
  <si>
    <t>08/02/2018</t>
  </si>
  <si>
    <t>19/04/2018</t>
  </si>
  <si>
    <t>11/07/2018</t>
  </si>
  <si>
    <t>06/07/2018</t>
  </si>
  <si>
    <t>01/10/2018</t>
  </si>
  <si>
    <t>03/07/2018</t>
  </si>
  <si>
    <t>bt; bt; bt; bt</t>
  </si>
  <si>
    <t>bt; Viêm mũi họng; bt; bt</t>
  </si>
  <si>
    <t>bt; Viêm mũi họng; Đa sâu răng; bt</t>
  </si>
  <si>
    <t>bt; bt; Đa sâu răng; bt</t>
  </si>
  <si>
    <t>TỔNG HỢP KHÁM SỨC KHỎE HỌC SINH NĂM HỌC 2024-2025</t>
  </si>
  <si>
    <t>07/02/2018</t>
  </si>
  <si>
    <t>06/08/2018</t>
  </si>
  <si>
    <t>08/01/2018</t>
  </si>
  <si>
    <t xml:space="preserve">Nguyễn Ngọc Thùy </t>
  </si>
  <si>
    <t>Hậu</t>
  </si>
  <si>
    <t>07/08/2018</t>
  </si>
  <si>
    <t>Hy</t>
  </si>
  <si>
    <t xml:space="preserve">Phạm Nguyễn Minh </t>
  </si>
  <si>
    <t>03/12/2018</t>
  </si>
  <si>
    <t xml:space="preserve">Nguyễn Trung </t>
  </si>
  <si>
    <t>24/03/2018</t>
  </si>
  <si>
    <t>27/03/2018</t>
  </si>
  <si>
    <t>17/01/2018</t>
  </si>
  <si>
    <t>Phan Nhật</t>
  </si>
  <si>
    <t>Võ Nguyên</t>
  </si>
  <si>
    <t>08/03/2018</t>
  </si>
  <si>
    <t xml:space="preserve">Nguyễn Hoài </t>
  </si>
  <si>
    <t>13/06/2018</t>
  </si>
  <si>
    <t>30/03/2018</t>
  </si>
  <si>
    <t>04/10/2018</t>
  </si>
  <si>
    <t>04/09/2018</t>
  </si>
  <si>
    <t>28/05/2018</t>
  </si>
  <si>
    <t>08/11/2018</t>
  </si>
  <si>
    <t>28/09/2018</t>
  </si>
  <si>
    <t>Toàn</t>
  </si>
  <si>
    <t>Yên</t>
  </si>
  <si>
    <t xml:space="preserve">Trần Đức </t>
  </si>
  <si>
    <t xml:space="preserve">Huỳnh Gia </t>
  </si>
  <si>
    <t>Cương</t>
  </si>
  <si>
    <t>26/10/2018</t>
  </si>
  <si>
    <t>Nguyễn Phương Nhã</t>
  </si>
  <si>
    <t>Hương</t>
  </si>
  <si>
    <t>07/06/2018</t>
  </si>
  <si>
    <t>10/01/2018</t>
  </si>
  <si>
    <t>09/07/2018</t>
  </si>
  <si>
    <t xml:space="preserve">Trần Ngọc An </t>
  </si>
  <si>
    <t>Nguyễn Duy</t>
  </si>
  <si>
    <t>16/07/2018</t>
  </si>
  <si>
    <t>Nguyễn Huỳnh Kim</t>
  </si>
  <si>
    <t>17/05/2018</t>
  </si>
  <si>
    <t>Nguyễn Trọng</t>
  </si>
  <si>
    <t>23/06/2018</t>
  </si>
  <si>
    <t>24/06/2018</t>
  </si>
  <si>
    <t>Đinh Tiến</t>
  </si>
  <si>
    <t>09/01/2018</t>
  </si>
  <si>
    <t>Huỳnh Thiên</t>
  </si>
  <si>
    <t>13/05/2018</t>
  </si>
  <si>
    <t>02/11/2018</t>
  </si>
  <si>
    <t>07/12/2018</t>
  </si>
  <si>
    <t>Thơ</t>
  </si>
  <si>
    <t>25/09/2018</t>
  </si>
  <si>
    <t xml:space="preserve">Nguyễn Quốc </t>
  </si>
  <si>
    <t>01/12/2018</t>
  </si>
  <si>
    <t xml:space="preserve">Nguyễn Ngọc Bảo </t>
  </si>
  <si>
    <t>13/04/2018</t>
  </si>
  <si>
    <t>15/02/2018</t>
  </si>
  <si>
    <t>26/06/2018</t>
  </si>
  <si>
    <t>Nguyễn Trần Minh</t>
  </si>
  <si>
    <t>21/07/2018</t>
  </si>
  <si>
    <t>25/02/2018</t>
  </si>
  <si>
    <t>Nguyễn Tấn</t>
  </si>
  <si>
    <t>12/11/2018</t>
  </si>
  <si>
    <t>29/06/2018</t>
  </si>
  <si>
    <t>Nguyễn Ngọc Thảo</t>
  </si>
  <si>
    <t>10/08/2018</t>
  </si>
  <si>
    <t>07/11/2018</t>
  </si>
  <si>
    <t>17/07/2018</t>
  </si>
  <si>
    <t xml:space="preserve">Nguyễn Nhã </t>
  </si>
  <si>
    <t>Sang</t>
  </si>
  <si>
    <t>23/10/2018</t>
  </si>
  <si>
    <t>Tuyết</t>
  </si>
  <si>
    <t>04/11/2018</t>
  </si>
  <si>
    <t>Hảo</t>
  </si>
  <si>
    <t xml:space="preserve">Nguyễn Tuấn </t>
  </si>
  <si>
    <t>10/02/2018</t>
  </si>
  <si>
    <t xml:space="preserve">Trần Đăng </t>
  </si>
  <si>
    <t xml:space="preserve">Đặng Ngọc </t>
  </si>
  <si>
    <t>04/03/2018</t>
  </si>
  <si>
    <t>28/04/2018</t>
  </si>
  <si>
    <t>08/04/2018</t>
  </si>
  <si>
    <t>09/10/2018</t>
  </si>
  <si>
    <t xml:space="preserve">Nguyễn Thanh </t>
  </si>
  <si>
    <t>Nguyễn Ngọc Phương</t>
  </si>
  <si>
    <t>19/11/2018</t>
  </si>
  <si>
    <t xml:space="preserve">Lê Trần Bảo </t>
  </si>
  <si>
    <t>Võ Hoàng</t>
  </si>
  <si>
    <t>22/10/2018</t>
  </si>
  <si>
    <t>Thương</t>
  </si>
  <si>
    <t xml:space="preserve">Lê Minh </t>
  </si>
  <si>
    <t>17/04/2018</t>
  </si>
  <si>
    <t>20/01/2018</t>
  </si>
  <si>
    <t>27/06/2018</t>
  </si>
  <si>
    <t>Nguyễn Ngọc Hoài</t>
  </si>
  <si>
    <t>Đoan</t>
  </si>
  <si>
    <t>10/06/2018</t>
  </si>
  <si>
    <t xml:space="preserve">Nguyễn Phi </t>
  </si>
  <si>
    <t>Hùng</t>
  </si>
  <si>
    <t>12/10/2018</t>
  </si>
  <si>
    <t>29/04/2018</t>
  </si>
  <si>
    <t>14/01/2018</t>
  </si>
  <si>
    <t>28/03/2018</t>
  </si>
  <si>
    <t>16/04/2018</t>
  </si>
  <si>
    <t>15/04/2018</t>
  </si>
  <si>
    <t>13/09/2018</t>
  </si>
  <si>
    <t>18/04/2018</t>
  </si>
  <si>
    <t>20/03/2018</t>
  </si>
  <si>
    <t>Nguyễn Ngọc Hoàng</t>
  </si>
  <si>
    <t>Băng</t>
  </si>
  <si>
    <t>Hằng</t>
  </si>
  <si>
    <t xml:space="preserve">Nguyễn Trọng </t>
  </si>
  <si>
    <t xml:space="preserve">Nguyễn Lê Bảo </t>
  </si>
  <si>
    <t xml:space="preserve">Nguyễn Ngọc Kim </t>
  </si>
  <si>
    <t>Phi</t>
  </si>
  <si>
    <t xml:space="preserve">Lê Đình </t>
  </si>
  <si>
    <t xml:space="preserve">Nguyễn Thành </t>
  </si>
  <si>
    <t xml:space="preserve">Nguyễn Ngọc Như </t>
  </si>
  <si>
    <t xml:space="preserve">Nguyễn Thiên </t>
  </si>
  <si>
    <t xml:space="preserve">Ngô Hoàng </t>
  </si>
  <si>
    <t>20/12/2017</t>
  </si>
  <si>
    <t xml:space="preserve">Đỗ Đức </t>
  </si>
  <si>
    <t xml:space="preserve">Lê Hoàng Gia </t>
  </si>
  <si>
    <t xml:space="preserve">Nguyễn Huỳnh Gia </t>
  </si>
  <si>
    <t xml:space="preserve">Lê Công </t>
  </si>
  <si>
    <t xml:space="preserve">Trần Phúc </t>
  </si>
  <si>
    <t xml:space="preserve">Trần Quốc </t>
  </si>
  <si>
    <t xml:space="preserve">Nguyễn Ngọc Khánh </t>
  </si>
  <si>
    <t xml:space="preserve">Nguyễn Xuân </t>
  </si>
  <si>
    <t xml:space="preserve">Nguyễn Huy </t>
  </si>
  <si>
    <t xml:space="preserve">Nguyễn An </t>
  </si>
  <si>
    <t xml:space="preserve">Nguyễn Ngọc Gia </t>
  </si>
  <si>
    <t xml:space="preserve">Phạm Hoàng Bảo </t>
  </si>
  <si>
    <t>20/04/2017</t>
  </si>
  <si>
    <t>Mỹ</t>
  </si>
  <si>
    <t xml:space="preserve">Lê Nguyễn Bảo </t>
  </si>
  <si>
    <t xml:space="preserve">Nguyễn Như </t>
  </si>
  <si>
    <t xml:space="preserve">Nguyễn Hữu </t>
  </si>
  <si>
    <t>Thủy</t>
  </si>
  <si>
    <t>Nguyễn Quang</t>
  </si>
  <si>
    <t>Trần Hoàng Thiên</t>
  </si>
  <si>
    <t>Lê Thành</t>
  </si>
  <si>
    <t>Phan Đăng</t>
  </si>
  <si>
    <t>Nhung</t>
  </si>
  <si>
    <t>Nguyễn Phương Tường</t>
  </si>
  <si>
    <t>Doanh</t>
  </si>
  <si>
    <t>Nguyễn Ngọc Gia</t>
  </si>
  <si>
    <t>Hiệp</t>
  </si>
  <si>
    <t>Trần Anh</t>
  </si>
  <si>
    <t xml:space="preserve">Trần Tuấn </t>
  </si>
  <si>
    <t xml:space="preserve">Lê Ngọc </t>
  </si>
  <si>
    <t>23/04/2016</t>
  </si>
  <si>
    <t>Nguyễn Ngọc Khánh</t>
  </si>
  <si>
    <t xml:space="preserve">Phạm Thị Minh </t>
  </si>
  <si>
    <t>Ánh</t>
  </si>
  <si>
    <t>Hiển</t>
  </si>
  <si>
    <t>Lê Việt</t>
  </si>
  <si>
    <t>Lê Hoàng Gia</t>
  </si>
  <si>
    <t>Mai Đình</t>
  </si>
  <si>
    <t>Nga</t>
  </si>
  <si>
    <t>Lê Ngọc An</t>
  </si>
  <si>
    <t>Hồ Ngọc Gia</t>
  </si>
  <si>
    <t>Hiền</t>
  </si>
  <si>
    <t xml:space="preserve">Nguyễn Thái </t>
  </si>
  <si>
    <t xml:space="preserve">Nguyễn Thị Minh </t>
  </si>
  <si>
    <t>Nguyễn Trần Bảo</t>
  </si>
  <si>
    <t>Nguyễn Nhật</t>
  </si>
  <si>
    <t xml:space="preserve">Nguyễn Lê Khánh </t>
  </si>
  <si>
    <t>Nguyễn Trần Kim</t>
  </si>
  <si>
    <t>Nguyệt</t>
  </si>
  <si>
    <t>Tuyến</t>
  </si>
  <si>
    <t>Nguyễn Khả</t>
  </si>
  <si>
    <t>Dung</t>
  </si>
  <si>
    <t>Khương</t>
  </si>
  <si>
    <t>Phạm Văn</t>
  </si>
  <si>
    <t>Cao Tuấn</t>
  </si>
  <si>
    <t>Trần Thị Bảo</t>
  </si>
  <si>
    <t>Tuyền</t>
  </si>
  <si>
    <t xml:space="preserve">Nguyễn Công </t>
  </si>
  <si>
    <t>Bằng</t>
  </si>
  <si>
    <t>Trần Ngọc Khánh</t>
  </si>
  <si>
    <t>Thuyên</t>
  </si>
  <si>
    <t>Trần Ngọc Gia</t>
  </si>
  <si>
    <t>Trần Khánh</t>
  </si>
  <si>
    <t>Phượng</t>
  </si>
  <si>
    <t>Bùi Thị Phương</t>
  </si>
  <si>
    <t>Thùy</t>
  </si>
  <si>
    <t>Nguyễn Lê Bảo</t>
  </si>
  <si>
    <t xml:space="preserve">Trần Chí </t>
  </si>
  <si>
    <t>Nguyễn Ngọc Huyền</t>
  </si>
  <si>
    <t xml:space="preserve">Phan Nhật </t>
  </si>
  <si>
    <t xml:space="preserve">Lê Nguyễn Hải </t>
  </si>
  <si>
    <t xml:space="preserve">Nguyễn Thu </t>
  </si>
  <si>
    <t>Phạm Lê Bảo</t>
  </si>
  <si>
    <t>Lê Trần Bảo</t>
  </si>
  <si>
    <t>Bích</t>
  </si>
  <si>
    <t>Diễm</t>
  </si>
  <si>
    <t xml:space="preserve">Phạm Quang </t>
  </si>
  <si>
    <t xml:space="preserve">Trần Thanh </t>
  </si>
  <si>
    <t>Lê Hoàng</t>
  </si>
  <si>
    <t xml:space="preserve">Phan Quốc </t>
  </si>
  <si>
    <t>Quốc</t>
  </si>
  <si>
    <t>Huệ</t>
  </si>
  <si>
    <t>Nguyễn Đình</t>
  </si>
  <si>
    <t xml:space="preserve">Lưu Hoàng </t>
  </si>
  <si>
    <t>Nguyễn Thị Ngọc</t>
  </si>
  <si>
    <t>Võ Thành</t>
  </si>
  <si>
    <t>Xuân</t>
  </si>
  <si>
    <t>x</t>
  </si>
  <si>
    <t xml:space="preserve">Võ Thành </t>
  </si>
  <si>
    <t>bt; bt; Sâu răng; bt</t>
  </si>
  <si>
    <t>2 mắt giảm thị lực; Viêm mũi họng; Đa sâu răng; bt</t>
  </si>
  <si>
    <t>bt; bt; Sâu răng 75; bt</t>
  </si>
  <si>
    <t>bt; Viêm mũi xuất tiết; Sâu răng; bt</t>
  </si>
  <si>
    <t>bt; Viêm mũi xuất tiết; bt; bt</t>
  </si>
  <si>
    <t>LỚP: 1A</t>
  </si>
  <si>
    <t>: TRƯỜNG TIỂU HỌC PHƯỚC ĐỒNG</t>
  </si>
  <si>
    <t>(Khám sức khỏe học sinh năm học 2024-2025  ngày 04 tháng 3 năm 2025)</t>
  </si>
  <si>
    <t>: Thôn Phước Điền - Xã Phước Đồng - Nha Trang - Khánh Hòa</t>
  </si>
  <si>
    <t>LỚP:</t>
  </si>
  <si>
    <t>Phạm Thị Vân</t>
  </si>
  <si>
    <t xml:space="preserve">Nguyễn Hà Ngọc </t>
  </si>
  <si>
    <t xml:space="preserve">Trần Nguyễn Quốc </t>
  </si>
  <si>
    <t xml:space="preserve">Nguyễn Hoàng Linh </t>
  </si>
  <si>
    <t>Nguyễn Thị Thiên</t>
  </si>
  <si>
    <t>Nguyễn Phạm Gia</t>
  </si>
  <si>
    <t>Trần Việt</t>
  </si>
  <si>
    <t xml:space="preserve">Mai Hoàng Phúc </t>
  </si>
  <si>
    <t xml:space="preserve">Huỳnh Nhã </t>
  </si>
  <si>
    <t>Trần Dương Đăng</t>
  </si>
  <si>
    <t>Nguyễn Ngọc Tường</t>
  </si>
  <si>
    <t>Lê Ngọc Tuệ</t>
  </si>
  <si>
    <t xml:space="preserve">Dương Hồ Thu </t>
  </si>
  <si>
    <t>Ly Khả</t>
  </si>
  <si>
    <t xml:space="preserve">Mai Hoàng Yến </t>
  </si>
  <si>
    <t>Trần Mai Đình</t>
  </si>
  <si>
    <t>Huỳnh Nguyễn Long</t>
  </si>
  <si>
    <t xml:space="preserve">Nguyễn Hà </t>
  </si>
  <si>
    <t>Mai Ngọc Như</t>
  </si>
  <si>
    <t>Lê Trịnh Khánh</t>
  </si>
  <si>
    <t xml:space="preserve">Đinh Quốc </t>
  </si>
  <si>
    <t>Nguyễn Cao</t>
  </si>
  <si>
    <t>Võ Nhật Quỳnh</t>
  </si>
  <si>
    <t xml:space="preserve">Nguyễn Gia Bảo </t>
  </si>
  <si>
    <t xml:space="preserve">Nguyễn Đức  </t>
  </si>
  <si>
    <t xml:space="preserve">Đổng Quốc </t>
  </si>
  <si>
    <t>Mai Hoàng Nhã</t>
  </si>
  <si>
    <t xml:space="preserve">Phạm Đăng Quốc </t>
  </si>
  <si>
    <t>Đặng Ngọc Thiên</t>
  </si>
  <si>
    <t>Nguyễn Ngọc Đan</t>
  </si>
  <si>
    <t>21/04/2018</t>
  </si>
  <si>
    <t>10/12/2018</t>
  </si>
  <si>
    <t>07/01/2018</t>
  </si>
  <si>
    <t>22/03/2018</t>
  </si>
  <si>
    <t>25/10/2018</t>
  </si>
  <si>
    <t>04/05/2018</t>
  </si>
  <si>
    <t>25/04/2018</t>
  </si>
  <si>
    <t>20/04/2018</t>
  </si>
  <si>
    <t>17/11/2018</t>
  </si>
  <si>
    <t>23/12/2018</t>
  </si>
  <si>
    <t>03/10/2018</t>
  </si>
  <si>
    <t>15/07/2018</t>
  </si>
  <si>
    <t>12/09/2018</t>
  </si>
  <si>
    <t>31/03/2018</t>
  </si>
  <si>
    <t>11/02/2018</t>
  </si>
  <si>
    <t>11/03/2018</t>
  </si>
  <si>
    <t>06/05/2018</t>
  </si>
  <si>
    <t>14/09/2018</t>
  </si>
  <si>
    <t>28/10/2018</t>
  </si>
  <si>
    <t>19/02/2018</t>
  </si>
  <si>
    <t>01/06/2018</t>
  </si>
  <si>
    <t>17/06/2018</t>
  </si>
  <si>
    <t>1/1</t>
  </si>
  <si>
    <t>2/2</t>
  </si>
  <si>
    <t>3/3</t>
  </si>
  <si>
    <t>4/4</t>
  </si>
  <si>
    <t>5/5</t>
  </si>
  <si>
    <t>Lê Đức Quốc</t>
  </si>
  <si>
    <t xml:space="preserve">Phạm Đức Tùng </t>
  </si>
  <si>
    <t>Bách</t>
  </si>
  <si>
    <t xml:space="preserve">Võ Thiên </t>
  </si>
  <si>
    <t>31/08/2018</t>
  </si>
  <si>
    <t xml:space="preserve">Nguyễn Thị Mỹ </t>
  </si>
  <si>
    <t>Hàn Thị Thanh</t>
  </si>
  <si>
    <t>03/01/2018</t>
  </si>
  <si>
    <t>Nguyễn Phúc Gia</t>
  </si>
  <si>
    <t xml:space="preserve">Nguyễn Lan </t>
  </si>
  <si>
    <t>Phạm Trung</t>
  </si>
  <si>
    <t>29/05/2018</t>
  </si>
  <si>
    <t>Hoàng Gia</t>
  </si>
  <si>
    <t>05/12/2018</t>
  </si>
  <si>
    <t xml:space="preserve">Nguyễn Mậu </t>
  </si>
  <si>
    <t>14/06/2018</t>
  </si>
  <si>
    <t>Phạm Đăng</t>
  </si>
  <si>
    <t>31/05/2018</t>
  </si>
  <si>
    <t xml:space="preserve">Nguyễn Đăng </t>
  </si>
  <si>
    <t>Huỳnh Trần Khánh</t>
  </si>
  <si>
    <t>Nguyễn Phạm Diệu</t>
  </si>
  <si>
    <t>Nguyễn Trúc</t>
  </si>
  <si>
    <t>15/03/2018</t>
  </si>
  <si>
    <t xml:space="preserve">Trần Phạm Tuệ </t>
  </si>
  <si>
    <t>25/01/2018</t>
  </si>
  <si>
    <t>Nguyễn Bình</t>
  </si>
  <si>
    <t>Ngô Phúc</t>
  </si>
  <si>
    <t xml:space="preserve">Trần Ánh </t>
  </si>
  <si>
    <t>19/08/2018</t>
  </si>
  <si>
    <t xml:space="preserve">Phạm </t>
  </si>
  <si>
    <t xml:space="preserve">Hoàng Gia </t>
  </si>
  <si>
    <t>02/03/2018</t>
  </si>
  <si>
    <t>Bùi Thị Tuyết</t>
  </si>
  <si>
    <t>Trần Thị Tuyết</t>
  </si>
  <si>
    <t>11/11/2018</t>
  </si>
  <si>
    <t xml:space="preserve">Trương An </t>
  </si>
  <si>
    <t>18/09/2018</t>
  </si>
  <si>
    <t xml:space="preserve">Huỳnh Như Minh </t>
  </si>
  <si>
    <t>24/10/2018</t>
  </si>
  <si>
    <t>Hoàng Trọng</t>
  </si>
  <si>
    <t>Đỗ Trí</t>
  </si>
  <si>
    <t>13/03/2018</t>
  </si>
  <si>
    <t>13/12/2018</t>
  </si>
  <si>
    <t>Trà Nguyễn Thanh</t>
  </si>
  <si>
    <t>23/05/2018</t>
  </si>
  <si>
    <t xml:space="preserve">Nguyễn Hoàng Vân </t>
  </si>
  <si>
    <t>29/10/2018</t>
  </si>
  <si>
    <t xml:space="preserve">Nguyễn Cao </t>
  </si>
  <si>
    <t>17/03/2018</t>
  </si>
  <si>
    <t xml:space="preserve">Nguyễn Phú </t>
  </si>
  <si>
    <t xml:space="preserve">Phạm Anh </t>
  </si>
  <si>
    <t>Đỗ Nhật</t>
  </si>
  <si>
    <t xml:space="preserve">Nguyễn Uy </t>
  </si>
  <si>
    <t>Đàm Thị Thanh</t>
  </si>
  <si>
    <t>Khả</t>
  </si>
  <si>
    <t>Đỗ Diệu</t>
  </si>
  <si>
    <t xml:space="preserve">Lê Anh </t>
  </si>
  <si>
    <t>1/2</t>
  </si>
  <si>
    <t>3/8</t>
  </si>
  <si>
    <t>2/5</t>
  </si>
  <si>
    <t>1/6</t>
  </si>
  <si>
    <t>3/5</t>
  </si>
  <si>
    <t>Phạm Hoàng Thiên</t>
  </si>
  <si>
    <t xml:space="preserve">Phạm Nguyễn Quang </t>
  </si>
  <si>
    <t>18/06/2018</t>
  </si>
  <si>
    <t xml:space="preserve">Lê Ngọc Phương </t>
  </si>
  <si>
    <t>Lê Nguyên</t>
  </si>
  <si>
    <t>Gia</t>
  </si>
  <si>
    <t>24/05/2018</t>
  </si>
  <si>
    <t>17/09/2018</t>
  </si>
  <si>
    <t>Hải</t>
  </si>
  <si>
    <t>14/12/2018</t>
  </si>
  <si>
    <t>Huỳnh Ngọc Bảo</t>
  </si>
  <si>
    <t>Trần Nguyễn Gia</t>
  </si>
  <si>
    <t>12/08/2018</t>
  </si>
  <si>
    <t>Phạm Huy</t>
  </si>
  <si>
    <t xml:space="preserve">Nguyễn Văn Gia </t>
  </si>
  <si>
    <t>Đào Nguyễn Minh</t>
  </si>
  <si>
    <t>22/06/2018</t>
  </si>
  <si>
    <t xml:space="preserve">Trương Vĩnh </t>
  </si>
  <si>
    <t>30/05/2018</t>
  </si>
  <si>
    <t>Phí Minh</t>
  </si>
  <si>
    <t>Phan Minh</t>
  </si>
  <si>
    <t>Đồng Nguyễn Đăng</t>
  </si>
  <si>
    <t>02/07/2018</t>
  </si>
  <si>
    <t>Lê Nhật Đăng</t>
  </si>
  <si>
    <t>28/08/2018</t>
  </si>
  <si>
    <t>Nguyễn</t>
  </si>
  <si>
    <t>21/09/2018</t>
  </si>
  <si>
    <t>14/11/2018</t>
  </si>
  <si>
    <t xml:space="preserve">Nguyễn Hải </t>
  </si>
  <si>
    <t xml:space="preserve">Lưu Đức </t>
  </si>
  <si>
    <t>20/07/2018</t>
  </si>
  <si>
    <t>23/08/2018</t>
  </si>
  <si>
    <t xml:space="preserve">Phạm Bảo </t>
  </si>
  <si>
    <t>26/03/2018</t>
  </si>
  <si>
    <t>Trần Lê Thảo</t>
  </si>
  <si>
    <t>02/09/2018</t>
  </si>
  <si>
    <t>Mai Quang</t>
  </si>
  <si>
    <t>Nhất</t>
  </si>
  <si>
    <t xml:space="preserve">Đỗ Hồng </t>
  </si>
  <si>
    <t>Phạm An</t>
  </si>
  <si>
    <t xml:space="preserve">Trần Hoàng Minh </t>
  </si>
  <si>
    <t>Nguyễn Như Ngọc</t>
  </si>
  <si>
    <t>Đỗ Quỳnh Minh</t>
  </si>
  <si>
    <t>Trần Phương</t>
  </si>
  <si>
    <t>Trương Nhật</t>
  </si>
  <si>
    <t xml:space="preserve">Lê Gia </t>
  </si>
  <si>
    <t>Tôn Thất Gia</t>
  </si>
  <si>
    <t>Võ Phúc</t>
  </si>
  <si>
    <t xml:space="preserve">Hoàng Ngọc Anh </t>
  </si>
  <si>
    <t>13/07/2018</t>
  </si>
  <si>
    <t xml:space="preserve">Trịnh Ngọc Minh </t>
  </si>
  <si>
    <t>20/09/2018</t>
  </si>
  <si>
    <t>Nguyễn Hà Anh</t>
  </si>
  <si>
    <t>Đinh Ngọc</t>
  </si>
  <si>
    <t xml:space="preserve">Phan Chí </t>
  </si>
  <si>
    <t>12/07/2018</t>
  </si>
  <si>
    <t>12/02/2018</t>
  </si>
  <si>
    <t>Võ Nhân</t>
  </si>
  <si>
    <t>Đoàn Minh</t>
  </si>
  <si>
    <t>24/03/2017</t>
  </si>
  <si>
    <t>Lê Hà Bảo</t>
  </si>
  <si>
    <t>1/3</t>
  </si>
  <si>
    <t>1/8</t>
  </si>
  <si>
    <t>1/9</t>
  </si>
  <si>
    <t>1/4</t>
  </si>
  <si>
    <t>1/7</t>
  </si>
  <si>
    <t>Thái Hà Khánh</t>
  </si>
  <si>
    <t>05/01/2018</t>
  </si>
  <si>
    <t>Hà Trần Trâm</t>
  </si>
  <si>
    <t xml:space="preserve">Hà Nguyễn Phương </t>
  </si>
  <si>
    <t xml:space="preserve">Nguyễn Phương Quỳnh </t>
  </si>
  <si>
    <t>Lưu Ngọc Linh</t>
  </si>
  <si>
    <t>Đức</t>
  </si>
  <si>
    <t>18/02/2018</t>
  </si>
  <si>
    <t>Trịnh Tiến</t>
  </si>
  <si>
    <t xml:space="preserve">Lê Phú An </t>
  </si>
  <si>
    <t>02/10/2018</t>
  </si>
  <si>
    <t>Nguyễn Thế Hải</t>
  </si>
  <si>
    <t>Phạm Ngọc</t>
  </si>
  <si>
    <t>30/06/2018</t>
  </si>
  <si>
    <t>Nguyễn Bá Nhật</t>
  </si>
  <si>
    <t>Phan Công Tuấn</t>
  </si>
  <si>
    <t xml:space="preserve">Hoàng Phan Minh </t>
  </si>
  <si>
    <t xml:space="preserve">Nguyễn Duy </t>
  </si>
  <si>
    <t>20/10/2018</t>
  </si>
  <si>
    <t>Phan Tân Minh</t>
  </si>
  <si>
    <t>Phạm Bá</t>
  </si>
  <si>
    <t>Trương Lê Hương Mai</t>
  </si>
  <si>
    <t>15/03/2017</t>
  </si>
  <si>
    <t xml:space="preserve">Trần Phạm Trung </t>
  </si>
  <si>
    <t>26/07/2018</t>
  </si>
  <si>
    <t xml:space="preserve">Đặng Bảo </t>
  </si>
  <si>
    <t>29/11/2018</t>
  </si>
  <si>
    <t>Phạm Xuân</t>
  </si>
  <si>
    <t>Mạnh</t>
  </si>
  <si>
    <t>30/09/2018</t>
  </si>
  <si>
    <t>Nguyễn Am</t>
  </si>
  <si>
    <t>Mi</t>
  </si>
  <si>
    <t>26/05/2018</t>
  </si>
  <si>
    <t>Phan Huyền</t>
  </si>
  <si>
    <t>17/10/2018</t>
  </si>
  <si>
    <t>26/11/2018</t>
  </si>
  <si>
    <t>Ksaor Kim</t>
  </si>
  <si>
    <t>14/05/2018</t>
  </si>
  <si>
    <t xml:space="preserve">Trần Mỹ An </t>
  </si>
  <si>
    <t>Phạm Tiến</t>
  </si>
  <si>
    <t>19/07/2018</t>
  </si>
  <si>
    <t>Hà Đăng</t>
  </si>
  <si>
    <t>04/08/2018</t>
  </si>
  <si>
    <t xml:space="preserve">Đinh An </t>
  </si>
  <si>
    <t xml:space="preserve">Đặng Tấn </t>
  </si>
  <si>
    <t xml:space="preserve">Trương Nguyễn Gia </t>
  </si>
  <si>
    <t xml:space="preserve">Lê Xuân </t>
  </si>
  <si>
    <t>Nguyễn Tú</t>
  </si>
  <si>
    <t>19/05/2018</t>
  </si>
  <si>
    <t>24/08/2018</t>
  </si>
  <si>
    <t>27/07/2018</t>
  </si>
  <si>
    <t>Đỗ Huỳnh Thanh</t>
  </si>
  <si>
    <t xml:space="preserve">Nguyễn Trường </t>
  </si>
  <si>
    <t xml:space="preserve">Phạm Đỗ Bảo </t>
  </si>
  <si>
    <t>Nguyễn Ngọc Nhã</t>
  </si>
  <si>
    <t>04/01/2018</t>
  </si>
  <si>
    <t xml:space="preserve">Hoàng Kiến </t>
  </si>
  <si>
    <t>Nguyễn Hoàng Tuyết</t>
  </si>
  <si>
    <t>3/4</t>
  </si>
  <si>
    <t>2/4</t>
  </si>
  <si>
    <t xml:space="preserve">Trần Hà </t>
  </si>
  <si>
    <t>Trương Việt</t>
  </si>
  <si>
    <t>27/09/2018</t>
  </si>
  <si>
    <t>Nguyễn Trọng Quang</t>
  </si>
  <si>
    <t>06/11/2018</t>
  </si>
  <si>
    <t>Nguyễn Châu Gia</t>
  </si>
  <si>
    <t xml:space="preserve">Mai Bảo </t>
  </si>
  <si>
    <t>04/06/2018</t>
  </si>
  <si>
    <t xml:space="preserve">Trần Hạo </t>
  </si>
  <si>
    <t>Dân</t>
  </si>
  <si>
    <t>26/01/2018</t>
  </si>
  <si>
    <t xml:space="preserve">Phạm Ngọc Tâm </t>
  </si>
  <si>
    <t>10/10/2018</t>
  </si>
  <si>
    <t>02/06/2018</t>
  </si>
  <si>
    <t>16/09/2018</t>
  </si>
  <si>
    <t>05/09/2018</t>
  </si>
  <si>
    <t>Lê Trần Khải</t>
  </si>
  <si>
    <t>Hoàn</t>
  </si>
  <si>
    <t>Trần Ngọc Huy</t>
  </si>
  <si>
    <t>01/04/2018</t>
  </si>
  <si>
    <t>Hoàng Phúc</t>
  </si>
  <si>
    <t>20/05/2018</t>
  </si>
  <si>
    <t xml:space="preserve">Hoàng Trần  Chấn </t>
  </si>
  <si>
    <t>Cao Ngọc</t>
  </si>
  <si>
    <t>10/09/2018</t>
  </si>
  <si>
    <t>Lê Vương Gia</t>
  </si>
  <si>
    <t>Bùi Gia</t>
  </si>
  <si>
    <t>Húy</t>
  </si>
  <si>
    <t>12/01/2018</t>
  </si>
  <si>
    <t xml:space="preserve">Nguyễn Lê Nhật </t>
  </si>
  <si>
    <t xml:space="preserve">Hồ An </t>
  </si>
  <si>
    <t>Nguyễn Xuân Đăng</t>
  </si>
  <si>
    <t>Ngô Thanh</t>
  </si>
  <si>
    <t>Lê Ngọc Trúc</t>
  </si>
  <si>
    <t>24/11/2018</t>
  </si>
  <si>
    <t>Nguyễn Ngọc Tuyết</t>
  </si>
  <si>
    <t>Trần Nguyễn Thiên</t>
  </si>
  <si>
    <t>23/04/2018</t>
  </si>
  <si>
    <t>Trương Tiến Uy</t>
  </si>
  <si>
    <t>05/07/2017</t>
  </si>
  <si>
    <t xml:space="preserve">Hoàng Đại </t>
  </si>
  <si>
    <t xml:space="preserve">Nguyễn Trần Bảo </t>
  </si>
  <si>
    <t>05/11/2018</t>
  </si>
  <si>
    <t xml:space="preserve">Lê Hoàng </t>
  </si>
  <si>
    <t>17/12/2018</t>
  </si>
  <si>
    <t>Nguyễn Thị An</t>
  </si>
  <si>
    <t>09/05/2018</t>
  </si>
  <si>
    <t>11/01/2018</t>
  </si>
  <si>
    <t xml:space="preserve">Đặng Công Hoàng </t>
  </si>
  <si>
    <t>23/09/2018</t>
  </si>
  <si>
    <t>23/02/2018</t>
  </si>
  <si>
    <t>28/01/2018</t>
  </si>
  <si>
    <t>Lê Hồ Hoàng</t>
  </si>
  <si>
    <t>Đặng Hữu</t>
  </si>
  <si>
    <t>18/07/2018</t>
  </si>
  <si>
    <t xml:space="preserve">Hà Văn </t>
  </si>
  <si>
    <t>31/07/2018</t>
  </si>
  <si>
    <t>Lê Văn</t>
  </si>
  <si>
    <t>Tình</t>
  </si>
  <si>
    <t>Hoàng Ngọc Thảo</t>
  </si>
  <si>
    <t>14/08/2018</t>
  </si>
  <si>
    <t>Trương Thị Nhã</t>
  </si>
  <si>
    <t>Nguyễn Hoàng Như</t>
  </si>
  <si>
    <t>Lê Phan Nhật</t>
  </si>
  <si>
    <t>1/5</t>
  </si>
  <si>
    <t>Đỗ Huỳnh Phúc</t>
  </si>
  <si>
    <t>Trần Thiên</t>
  </si>
  <si>
    <t>Đậu Lê Chí</t>
  </si>
  <si>
    <t>29/07/2018</t>
  </si>
  <si>
    <t>Cao Duy</t>
  </si>
  <si>
    <t>Hồ Thị Kiều</t>
  </si>
  <si>
    <t>31/5/2018</t>
  </si>
  <si>
    <t xml:space="preserve">Trịnh Hoàng </t>
  </si>
  <si>
    <t xml:space="preserve">Lê Trương Khánh </t>
  </si>
  <si>
    <t>03/04/2018</t>
  </si>
  <si>
    <t>Đinh Mẫn</t>
  </si>
  <si>
    <t>27/04/2018</t>
  </si>
  <si>
    <t>Nguyễn Trần Nhật</t>
  </si>
  <si>
    <t>11/10/2018</t>
  </si>
  <si>
    <t>27/5/2018</t>
  </si>
  <si>
    <t>Trần Đăng</t>
  </si>
  <si>
    <t xml:space="preserve">Vũ Phan Tiến </t>
  </si>
  <si>
    <t xml:space="preserve">Nguyễn Tuệ </t>
  </si>
  <si>
    <t>22/04/2018</t>
  </si>
  <si>
    <t xml:space="preserve">Nguyễn Nhân </t>
  </si>
  <si>
    <t>Nguyễn Tôn Bảo</t>
  </si>
  <si>
    <t>27/02/2018</t>
  </si>
  <si>
    <t>23/07/2018</t>
  </si>
  <si>
    <t xml:space="preserve">Hoàng Thiên </t>
  </si>
  <si>
    <t>Cao Thái</t>
  </si>
  <si>
    <t>Nguyễn Văn</t>
  </si>
  <si>
    <t>Phan Văn</t>
  </si>
  <si>
    <t>Võ Thị Thanh</t>
  </si>
  <si>
    <t>12/05/2018</t>
  </si>
  <si>
    <t>Trần Thanh</t>
  </si>
  <si>
    <t>Võ Thiên</t>
  </si>
  <si>
    <t>10/03/2018</t>
  </si>
  <si>
    <t>22/02/2018</t>
  </si>
  <si>
    <t>Nguyễn Vũ Cát</t>
  </si>
  <si>
    <t>30/07/2018</t>
  </si>
  <si>
    <t xml:space="preserve">Phạm Lê Trọng </t>
  </si>
  <si>
    <t>14/02/2018</t>
  </si>
  <si>
    <t xml:space="preserve">Đặng Thùy </t>
  </si>
  <si>
    <t>Nguyễn Võ Bảo</t>
  </si>
  <si>
    <t>Lê Ngọc</t>
  </si>
  <si>
    <t>19/10/2018</t>
  </si>
  <si>
    <t xml:space="preserve">Hàn Minh </t>
  </si>
  <si>
    <t>Bùi Xuân Minh</t>
  </si>
  <si>
    <t>Huỳnh Ngọc</t>
  </si>
  <si>
    <t>22/11/2018</t>
  </si>
  <si>
    <t>Trần Xuân</t>
  </si>
  <si>
    <t>Nguyễn Định</t>
  </si>
  <si>
    <t>Lê Ngọc Khánh</t>
  </si>
  <si>
    <t>07/07/2018</t>
  </si>
  <si>
    <t xml:space="preserve">Sử Nhã </t>
  </si>
  <si>
    <t>19/09/2018</t>
  </si>
  <si>
    <t>Nguyễn Khang</t>
  </si>
  <si>
    <t>Thái Khắc</t>
  </si>
  <si>
    <t>Tô Trần Hoàng</t>
  </si>
  <si>
    <t>Nguyễn Ánh</t>
  </si>
  <si>
    <t>2/6</t>
  </si>
  <si>
    <t>3/6</t>
  </si>
  <si>
    <t xml:space="preserve">Dương Phương </t>
  </si>
  <si>
    <t>21/05/2018</t>
  </si>
  <si>
    <t xml:space="preserve">Đào Băng </t>
  </si>
  <si>
    <t>Phạm Hoàng Gia</t>
  </si>
  <si>
    <t xml:space="preserve">Trần Lê Mộc </t>
  </si>
  <si>
    <t xml:space="preserve">Thòng Ngọc Tuệ </t>
  </si>
  <si>
    <t>Chuẩn</t>
  </si>
  <si>
    <t>Nguyễn Hồng</t>
  </si>
  <si>
    <t>12/06/2018</t>
  </si>
  <si>
    <t>Hà Hữu</t>
  </si>
  <si>
    <t>Trần Hoàng Quốc</t>
  </si>
  <si>
    <t xml:space="preserve">Lê Phú </t>
  </si>
  <si>
    <t>Đỉnh</t>
  </si>
  <si>
    <t>29/08/2018</t>
  </si>
  <si>
    <t>Lê Nguyên Chí</t>
  </si>
  <si>
    <t>05/05/2018</t>
  </si>
  <si>
    <t>03/03/2018</t>
  </si>
  <si>
    <t xml:space="preserve">Võ Đăng </t>
  </si>
  <si>
    <t xml:space="preserve">Trịnh Tuấn </t>
  </si>
  <si>
    <t>Trần Thị Ánh</t>
  </si>
  <si>
    <t xml:space="preserve">Đoàn Tuệ </t>
  </si>
  <si>
    <t>Huỳnh Trần Thuỳ</t>
  </si>
  <si>
    <t>15/01/2018</t>
  </si>
  <si>
    <t xml:space="preserve">Nguyễn Phước Tú </t>
  </si>
  <si>
    <t xml:space="preserve">Nguyễn Ngọc Thảo </t>
  </si>
  <si>
    <t xml:space="preserve">Trần Ngọc Diệu </t>
  </si>
  <si>
    <t>21/02/2018</t>
  </si>
  <si>
    <t>Lê Thảo</t>
  </si>
  <si>
    <t>Lường Vũ Thảo</t>
  </si>
  <si>
    <t>08/06/2018</t>
  </si>
  <si>
    <t xml:space="preserve">Nguyễn Cảnh Thành </t>
  </si>
  <si>
    <t>Đồng Bảo</t>
  </si>
  <si>
    <t>27/11/2018</t>
  </si>
  <si>
    <t xml:space="preserve">Võ Ngọc An </t>
  </si>
  <si>
    <t>16/08/2018</t>
  </si>
  <si>
    <t xml:space="preserve">Mai Lương Tấn </t>
  </si>
  <si>
    <t>16/05/2018</t>
  </si>
  <si>
    <t>24/04/2018</t>
  </si>
  <si>
    <t>13/12/2017</t>
  </si>
  <si>
    <t xml:space="preserve">Đỗ Duy </t>
  </si>
  <si>
    <t>14/07/2018</t>
  </si>
  <si>
    <t xml:space="preserve">Đoàn Mai </t>
  </si>
  <si>
    <t>Đinh Ngô Quý</t>
  </si>
  <si>
    <t>20/02/2018</t>
  </si>
  <si>
    <t>Đỗ Ngọc</t>
  </si>
  <si>
    <t>Nguyễn Ngọc Băng</t>
  </si>
  <si>
    <t>22/01/2018</t>
  </si>
  <si>
    <t xml:space="preserve">Nguyễn Phương </t>
  </si>
  <si>
    <t>Nguyễn Viết Cao</t>
  </si>
  <si>
    <t>Hồ Dược</t>
  </si>
  <si>
    <t>Võ Thành Đức</t>
  </si>
  <si>
    <t>08/08/2018</t>
  </si>
  <si>
    <t xml:space="preserve">Ngô Phương </t>
  </si>
  <si>
    <t xml:space="preserve">Hồ Thị Hồng </t>
  </si>
  <si>
    <t>19/03/2018</t>
  </si>
  <si>
    <t>Nguyễn Đỗ Tuấn</t>
  </si>
  <si>
    <t>2/7</t>
  </si>
  <si>
    <t>2/8</t>
  </si>
  <si>
    <t>4/8</t>
  </si>
  <si>
    <t>4/9</t>
  </si>
  <si>
    <t>2/9</t>
  </si>
  <si>
    <t xml:space="preserve">Bùi Thị Hà </t>
  </si>
  <si>
    <t>24/12/2018</t>
  </si>
  <si>
    <t xml:space="preserve">Nguyễn Ngọc Trúc </t>
  </si>
  <si>
    <t xml:space="preserve">Võ Ngọc Quỳnh </t>
  </si>
  <si>
    <t xml:space="preserve">Nguyễn Thùy </t>
  </si>
  <si>
    <t>08/07/2018</t>
  </si>
  <si>
    <t>Đặng Nguyễn Thanh</t>
  </si>
  <si>
    <t>Trần Võ Minh</t>
  </si>
  <si>
    <t>Lưu</t>
  </si>
  <si>
    <t>08/09/2018</t>
  </si>
  <si>
    <t xml:space="preserve">Phạm Trần Gia </t>
  </si>
  <si>
    <t xml:space="preserve">Cao Phúc </t>
  </si>
  <si>
    <t xml:space="preserve">Lê Hiếu </t>
  </si>
  <si>
    <t xml:space="preserve">Trần Thế </t>
  </si>
  <si>
    <t>28/10/2016</t>
  </si>
  <si>
    <t>Vũ Nguyễn Bảo</t>
  </si>
  <si>
    <t>28/02/2018</t>
  </si>
  <si>
    <t xml:space="preserve">Nguyễn Hoàng Đăng </t>
  </si>
  <si>
    <t xml:space="preserve">Hồ Anh </t>
  </si>
  <si>
    <t>19/01/2018</t>
  </si>
  <si>
    <t>22/05/2018</t>
  </si>
  <si>
    <t xml:space="preserve">Trần Thiên </t>
  </si>
  <si>
    <t>05/02/2018</t>
  </si>
  <si>
    <t>Phạm Bích</t>
  </si>
  <si>
    <t>Phạm Hoàng An</t>
  </si>
  <si>
    <t>Trần Huỳnh An</t>
  </si>
  <si>
    <t xml:space="preserve">Nguyễn Vũ Quỳnh </t>
  </si>
  <si>
    <t xml:space="preserve">Lê Văn </t>
  </si>
  <si>
    <t xml:space="preserve">Phước </t>
  </si>
  <si>
    <t>Bùi Khánh</t>
  </si>
  <si>
    <t>Đặng Nguyễn An</t>
  </si>
  <si>
    <t>Thái</t>
  </si>
  <si>
    <t xml:space="preserve">Nguyễn Huyền </t>
  </si>
  <si>
    <t xml:space="preserve">Lê Ngọc Uyên </t>
  </si>
  <si>
    <t>21/03/2018</t>
  </si>
  <si>
    <t>Nguyễn Hoài</t>
  </si>
  <si>
    <t>Nguyễn Thị Phương</t>
  </si>
  <si>
    <t>06/03/2018</t>
  </si>
  <si>
    <t xml:space="preserve">Hoàng Phú </t>
  </si>
  <si>
    <t xml:space="preserve">Phan Trọng </t>
  </si>
  <si>
    <t xml:space="preserve">Đoàn  Huy </t>
  </si>
  <si>
    <t>26/12/2018</t>
  </si>
  <si>
    <t>Đỗ Ngọc Long</t>
  </si>
  <si>
    <t xml:space="preserve">Đinh Phạm Phước </t>
  </si>
  <si>
    <t xml:space="preserve">Võ Hoàng Uyên </t>
  </si>
  <si>
    <t xml:space="preserve">Nguyễn Thảo </t>
  </si>
  <si>
    <t>05/03/2018</t>
  </si>
  <si>
    <t xml:space="preserve">Hồ Đức </t>
  </si>
  <si>
    <t xml:space="preserve">Phạm Lưu Thanh </t>
  </si>
  <si>
    <t>24/02/2018</t>
  </si>
  <si>
    <t xml:space="preserve">Nguyễn Hoàng Nhật </t>
  </si>
  <si>
    <t>Nguyễn Vũ Xuân</t>
  </si>
  <si>
    <t>27/05/2018</t>
  </si>
  <si>
    <t xml:space="preserve">Nguyễn Khả </t>
  </si>
  <si>
    <t xml:space="preserve">Phạm Quốc </t>
  </si>
  <si>
    <t>03/08/2018</t>
  </si>
  <si>
    <t>Phạm Diệu</t>
  </si>
  <si>
    <t xml:space="preserve">Đoàn Thanh Gia </t>
  </si>
  <si>
    <t xml:space="preserve">Hàng Minh Quỳnh </t>
  </si>
  <si>
    <t xml:space="preserve">Lê Bảo </t>
  </si>
  <si>
    <t>25/11/2018</t>
  </si>
  <si>
    <t>Cao Lê Minh</t>
  </si>
  <si>
    <t>30/10/2018</t>
  </si>
  <si>
    <t>Khuê</t>
  </si>
  <si>
    <t xml:space="preserve">Võ Bảo </t>
  </si>
  <si>
    <t xml:space="preserve">Nguyễn Linh Mỹ </t>
  </si>
  <si>
    <t xml:space="preserve">Lê Khánh </t>
  </si>
  <si>
    <t xml:space="preserve">Nguyễn Cao Khánh </t>
  </si>
  <si>
    <t>Phạm Thị Bảo</t>
  </si>
  <si>
    <t>Đoàn Minh Bảo</t>
  </si>
  <si>
    <t>11/05/2018</t>
  </si>
  <si>
    <t>Bùi Ngô Bảo</t>
  </si>
  <si>
    <t xml:space="preserve">Nguyễn Hoài An </t>
  </si>
  <si>
    <t xml:space="preserve">Trần Hoài An </t>
  </si>
  <si>
    <t>Hồ Tấn</t>
  </si>
  <si>
    <t>Lê Hoàng Thiên</t>
  </si>
  <si>
    <t>Lê Hữu Thiên</t>
  </si>
  <si>
    <t>Lê Nguyễn Tân</t>
  </si>
  <si>
    <t xml:space="preserve">Lương Chiêu </t>
  </si>
  <si>
    <t>23/11/2018</t>
  </si>
  <si>
    <t>Tấn</t>
  </si>
  <si>
    <t>05/10/2018</t>
  </si>
  <si>
    <t>Võ Nguyễn Duy</t>
  </si>
  <si>
    <t>Huỳnh Nhật Tuyết</t>
  </si>
  <si>
    <t xml:space="preserve">Bùi Đức </t>
  </si>
  <si>
    <t>Huỳnh Phạm Bảo</t>
  </si>
  <si>
    <t>29/12/2018</t>
  </si>
  <si>
    <t>Nguyễn Kim Ngọc</t>
  </si>
  <si>
    <t>Nguyễn Phạm Ngọc</t>
  </si>
  <si>
    <t xml:space="preserve">Nguyễn Nhân Đức </t>
  </si>
  <si>
    <t xml:space="preserve">Nguyễn Kiều </t>
  </si>
  <si>
    <t>Võ Khang Gia</t>
  </si>
  <si>
    <t>Cao Thị Mỹ</t>
  </si>
  <si>
    <t>2/1</t>
  </si>
  <si>
    <t>2/3</t>
  </si>
  <si>
    <t>Bùi Võ Khánh</t>
  </si>
  <si>
    <t>Lê Hữu</t>
  </si>
  <si>
    <t xml:space="preserve">Mai Thiên </t>
  </si>
  <si>
    <t>Lưu Trần Quang</t>
  </si>
  <si>
    <t xml:space="preserve">Vũ Dương Hoàng </t>
  </si>
  <si>
    <t xml:space="preserve">Huỳnh Sỹ </t>
  </si>
  <si>
    <t>Nguyễn Ngọc Bích</t>
  </si>
  <si>
    <t>Dao</t>
  </si>
  <si>
    <t>Nguyễn Thị Thanh</t>
  </si>
  <si>
    <t xml:space="preserve">Lê Bá Anh </t>
  </si>
  <si>
    <t xml:space="preserve">Huỳnh Thùy </t>
  </si>
  <si>
    <t xml:space="preserve">Phan Hữu </t>
  </si>
  <si>
    <t xml:space="preserve">Lương Thúy </t>
  </si>
  <si>
    <t xml:space="preserve">Nguyễn Huỳnh </t>
  </si>
  <si>
    <t xml:space="preserve">Nguyễn Tường Linh </t>
  </si>
  <si>
    <t>Nguyễn Hồng Cát</t>
  </si>
  <si>
    <t xml:space="preserve">Phạm Minh </t>
  </si>
  <si>
    <t>Nguyễn Hồ Quỳnh</t>
  </si>
  <si>
    <t>Lô Thị Hiếu</t>
  </si>
  <si>
    <t xml:space="preserve">Đồng Huỳnh Phúc </t>
  </si>
  <si>
    <t>Phạm Nguyễn Tuấn</t>
  </si>
  <si>
    <t>Mai Hoàng Thảo</t>
  </si>
  <si>
    <t xml:space="preserve">Lê Châu Ngọc </t>
  </si>
  <si>
    <t xml:space="preserve">Nguyễn Trần Thụy </t>
  </si>
  <si>
    <t xml:space="preserve">Đinh Trần Phương </t>
  </si>
  <si>
    <t xml:space="preserve">Lê Huỳnh Duy </t>
  </si>
  <si>
    <t xml:space="preserve">Lê Phùng Tú </t>
  </si>
  <si>
    <t xml:space="preserve">Võ Hoàng Minh </t>
  </si>
  <si>
    <t xml:space="preserve">Vũ Hải </t>
  </si>
  <si>
    <t>Âu</t>
  </si>
  <si>
    <t xml:space="preserve">Nguyễn Lê Thiên </t>
  </si>
  <si>
    <t xml:space="preserve">Lê Bá Nhật </t>
  </si>
  <si>
    <t xml:space="preserve">Tạ Phương Bảo </t>
  </si>
  <si>
    <t xml:space="preserve">Lê Thái Anh </t>
  </si>
  <si>
    <t xml:space="preserve">Lê Nguyễn Phúc </t>
  </si>
  <si>
    <t xml:space="preserve">Nguyễn Vũ Thanh </t>
  </si>
  <si>
    <t xml:space="preserve">Đào Đông </t>
  </si>
  <si>
    <t xml:space="preserve">Đào Hoàng Gia </t>
  </si>
  <si>
    <t xml:space="preserve">Hồ Sỹ </t>
  </si>
  <si>
    <t xml:space="preserve">Nguyễn Viết Tuấn </t>
  </si>
  <si>
    <t xml:space="preserve">Đỗ Nguyễn Tấn </t>
  </si>
  <si>
    <t xml:space="preserve">Ngô Lê Bảo </t>
  </si>
  <si>
    <t xml:space="preserve">Soldevilla Kim </t>
  </si>
  <si>
    <t xml:space="preserve">Nguyễn Ngô Trà </t>
  </si>
  <si>
    <t xml:space="preserve">Trần Huyền </t>
  </si>
  <si>
    <t xml:space="preserve">Nguyễn Trần Kim </t>
  </si>
  <si>
    <t xml:space="preserve">Lại Tấn </t>
  </si>
  <si>
    <t xml:space="preserve"> Trần Nhật Duy </t>
  </si>
  <si>
    <t xml:space="preserve">Nguyễn Hữu Hải </t>
  </si>
  <si>
    <t xml:space="preserve">Nguyễn Thị </t>
  </si>
  <si>
    <t xml:space="preserve">Văn Ngọc Bảo </t>
  </si>
  <si>
    <t xml:space="preserve">Nguyễn Đình </t>
  </si>
  <si>
    <t xml:space="preserve">Trần Ngọc </t>
  </si>
  <si>
    <t xml:space="preserve">Võ Ngọc Gia </t>
  </si>
  <si>
    <t xml:space="preserve">Lê Kiến </t>
  </si>
  <si>
    <t xml:space="preserve">Nguyễn Ngọc Tường </t>
  </si>
  <si>
    <t>Hoàng Võ Trường</t>
  </si>
  <si>
    <t>Nguyễn Mộc Tuệ</t>
  </si>
  <si>
    <t xml:space="preserve">Võ Hồ Mỹ </t>
  </si>
  <si>
    <t>Võ Lê Quốc</t>
  </si>
  <si>
    <t>Nguyễn Lê Thanh</t>
  </si>
  <si>
    <t>Hà Phạm Hoàng</t>
  </si>
  <si>
    <t xml:space="preserve">Hoàng Ngọc </t>
  </si>
  <si>
    <t>Mai Ngọc Khánh</t>
  </si>
  <si>
    <t xml:space="preserve">Tạ Hồ Nhật </t>
  </si>
  <si>
    <t xml:space="preserve">Trần Hà Minh </t>
  </si>
  <si>
    <t>Hà Phạm Khánh</t>
  </si>
  <si>
    <t xml:space="preserve">Lê  Gia </t>
  </si>
  <si>
    <t>Trần Quang</t>
  </si>
  <si>
    <t>Phạm Hoàng Minh</t>
  </si>
  <si>
    <t>Võ Trần Trung</t>
  </si>
  <si>
    <t xml:space="preserve">Phạm Nguyễn Trúc </t>
  </si>
  <si>
    <t xml:space="preserve">Tạ Huỳnh Yến </t>
  </si>
  <si>
    <t xml:space="preserve">Võ Lê Trúc </t>
  </si>
  <si>
    <t xml:space="preserve">Cao Tuệ </t>
  </si>
  <si>
    <t>Nguyễn Trần Huyền</t>
  </si>
  <si>
    <t xml:space="preserve">Nguyễn Kim </t>
  </si>
  <si>
    <t>Nguyễn Đình Khôi</t>
  </si>
  <si>
    <t xml:space="preserve">Trương Thiên </t>
  </si>
  <si>
    <t>Cao Lưu Phú</t>
  </si>
  <si>
    <t xml:space="preserve">Bùi Ngọc Khánh </t>
  </si>
  <si>
    <t>Nguyễn  Lâm Minh</t>
  </si>
  <si>
    <t xml:space="preserve">Trần Ngọc Hoài </t>
  </si>
  <si>
    <t>Phan Ngọc Bảo</t>
  </si>
  <si>
    <t xml:space="preserve">Nguyễn Thị Hoàng </t>
  </si>
  <si>
    <t xml:space="preserve">Nguyễn Đình Minh </t>
  </si>
  <si>
    <t>Nguyễn Ngọc Trường</t>
  </si>
  <si>
    <t>Hoàng Nguyên Ngọc Thiên</t>
  </si>
  <si>
    <t xml:space="preserve">Ngô Thiện </t>
  </si>
  <si>
    <t xml:space="preserve">Phạm Ngọc </t>
  </si>
  <si>
    <t xml:space="preserve">Hồ Tiến </t>
  </si>
  <si>
    <t>Trương Tùng</t>
  </si>
  <si>
    <t>4/3</t>
  </si>
  <si>
    <t>5/3</t>
  </si>
  <si>
    <t>Đặng Bảo</t>
  </si>
  <si>
    <t>Đoàn Huỳnh Thiên</t>
  </si>
  <si>
    <t xml:space="preserve">Lê </t>
  </si>
  <si>
    <t>Lê Quỳnh</t>
  </si>
  <si>
    <t xml:space="preserve">Nguyễn Phạm Vân </t>
  </si>
  <si>
    <t xml:space="preserve">Văn Lê Minh </t>
  </si>
  <si>
    <t xml:space="preserve">Võ Ngọc Ánh </t>
  </si>
  <si>
    <t xml:space="preserve">Lê Hữu Hoàng </t>
  </si>
  <si>
    <t>Lương Đặng Minh</t>
  </si>
  <si>
    <t xml:space="preserve">Nguyễn Sỹ </t>
  </si>
  <si>
    <t xml:space="preserve">Tô Trọng </t>
  </si>
  <si>
    <t xml:space="preserve">Lê Huy </t>
  </si>
  <si>
    <t>Đặng Công Minh</t>
  </si>
  <si>
    <t>Hoàng Thiên Nhật Minh</t>
  </si>
  <si>
    <t>Ngô Anh</t>
  </si>
  <si>
    <t xml:space="preserve">Trần Duy </t>
  </si>
  <si>
    <t>Danh Gia</t>
  </si>
  <si>
    <t xml:space="preserve">Lê Tiến </t>
  </si>
  <si>
    <t xml:space="preserve">Phạm Võ Hà </t>
  </si>
  <si>
    <t xml:space="preserve">Nguyễn Thị Kim </t>
  </si>
  <si>
    <t xml:space="preserve">Lê Ngọc An </t>
  </si>
  <si>
    <t xml:space="preserve">Nguyễn Kỳ Gia </t>
  </si>
  <si>
    <t xml:space="preserve">Dương Võ Bảo </t>
  </si>
  <si>
    <t>Phạm Tấn</t>
  </si>
  <si>
    <t xml:space="preserve">Nguyễn Phan Khánh </t>
  </si>
  <si>
    <t xml:space="preserve">Nguyễn Ngọc Huyền </t>
  </si>
  <si>
    <t xml:space="preserve">Trần Đặng Như </t>
  </si>
  <si>
    <t>Phạm Khánh</t>
  </si>
  <si>
    <t>Vũ Ánh</t>
  </si>
  <si>
    <t xml:space="preserve">Lê Phạm Quỳnh </t>
  </si>
  <si>
    <t xml:space="preserve">Lê  Nguyễn Khánh  </t>
  </si>
  <si>
    <t xml:space="preserve"> An</t>
  </si>
  <si>
    <t xml:space="preserve"> Băng</t>
  </si>
  <si>
    <t>Trần Hoàng Minh</t>
  </si>
  <si>
    <t xml:space="preserve"> Diệp</t>
  </si>
  <si>
    <t>Phí Quang Minh</t>
  </si>
  <si>
    <t xml:space="preserve"> Đức</t>
  </si>
  <si>
    <t>Đinh Hồng Ngọc</t>
  </si>
  <si>
    <t xml:space="preserve"> Giao</t>
  </si>
  <si>
    <t xml:space="preserve">Trịnh Tiến </t>
  </si>
  <si>
    <t xml:space="preserve"> Hải</t>
  </si>
  <si>
    <t xml:space="preserve">Nguyễn Cát Gia </t>
  </si>
  <si>
    <t xml:space="preserve"> Hân</t>
  </si>
  <si>
    <t>Trương Minh</t>
  </si>
  <si>
    <t xml:space="preserve"> Hiếu</t>
  </si>
  <si>
    <t>Mai Huy</t>
  </si>
  <si>
    <t xml:space="preserve"> Hoàng</t>
  </si>
  <si>
    <t>Phạm Gia</t>
  </si>
  <si>
    <t xml:space="preserve"> Huy</t>
  </si>
  <si>
    <t>Nguyễn  Khánh Ngọc</t>
  </si>
  <si>
    <t xml:space="preserve"> Hương</t>
  </si>
  <si>
    <t>Vũ Anh</t>
  </si>
  <si>
    <t>Nguyễn Ngọc Hải</t>
  </si>
  <si>
    <t>Trần Diễm</t>
  </si>
  <si>
    <t>Bùi Thiên</t>
  </si>
  <si>
    <t xml:space="preserve"> Kim</t>
  </si>
  <si>
    <t xml:space="preserve"> Nguyễn Thảo</t>
  </si>
  <si>
    <t xml:space="preserve"> Linh</t>
  </si>
  <si>
    <t xml:space="preserve"> Nguyễn Lê Thành</t>
  </si>
  <si>
    <t xml:space="preserve"> Long</t>
  </si>
  <si>
    <t>Trần Phương Tiểu</t>
  </si>
  <si>
    <t xml:space="preserve"> My</t>
  </si>
  <si>
    <t>Mạch Bùi Kim</t>
  </si>
  <si>
    <t xml:space="preserve"> Ngân</t>
  </si>
  <si>
    <t>Lê Trương Phương</t>
  </si>
  <si>
    <t xml:space="preserve"> Nghi</t>
  </si>
  <si>
    <t>Nguyễn Ngọc An</t>
  </si>
  <si>
    <t>Nhiên B</t>
  </si>
  <si>
    <t xml:space="preserve"> Phúc</t>
  </si>
  <si>
    <t>Lưu Thục</t>
  </si>
  <si>
    <t xml:space="preserve"> Phương</t>
  </si>
  <si>
    <t>Hồ Sỹ Minh</t>
  </si>
  <si>
    <t xml:space="preserve"> Quân</t>
  </si>
  <si>
    <t>Lê Hà Ngọc</t>
  </si>
  <si>
    <t>Lê Nguyễn Anh</t>
  </si>
  <si>
    <t xml:space="preserve"> Thư</t>
  </si>
  <si>
    <t>Nguyễn Trần Thanh</t>
  </si>
  <si>
    <t xml:space="preserve"> Trâm</t>
  </si>
  <si>
    <t>Nghiêm Cơ</t>
  </si>
  <si>
    <t xml:space="preserve"> Tuấn</t>
  </si>
  <si>
    <t>Nguyễn Hoàng Phương</t>
  </si>
  <si>
    <t xml:space="preserve"> Vy</t>
  </si>
  <si>
    <t>Nguyễn Phan Tường</t>
  </si>
  <si>
    <t>Nguyễn Đặng Hoàng</t>
  </si>
  <si>
    <t xml:space="preserve">Nguyễn Tấn </t>
  </si>
  <si>
    <t xml:space="preserve">Dương Quốc </t>
  </si>
  <si>
    <t>Đặng Ngọc</t>
  </si>
  <si>
    <t>Nguyễn Mai Phương</t>
  </si>
  <si>
    <t>Nguyễn Thái Bảo</t>
  </si>
  <si>
    <t>Dương Kim</t>
  </si>
  <si>
    <t>Vũ Cao Gia</t>
  </si>
  <si>
    <t>Nguyễn Chi</t>
  </si>
  <si>
    <t>4/5</t>
  </si>
  <si>
    <t xml:space="preserve">Nguyễn Ngọc Vân </t>
  </si>
  <si>
    <t xml:space="preserve">Nguyễn Phúc Minh </t>
  </si>
  <si>
    <t xml:space="preserve">Trần Nguyễn Trâm </t>
  </si>
  <si>
    <t xml:space="preserve">Huỳnh Xuân </t>
  </si>
  <si>
    <t xml:space="preserve">Ngô Phúc </t>
  </si>
  <si>
    <t xml:space="preserve">Nguyễn Bùi Thiên </t>
  </si>
  <si>
    <t xml:space="preserve">Đỗ Nguyễn Kim </t>
  </si>
  <si>
    <t xml:space="preserve">Phạm Trịnh Thanh </t>
  </si>
  <si>
    <t xml:space="preserve">Trịnh Hải </t>
  </si>
  <si>
    <t xml:space="preserve">Nguyễn Phương Bảo </t>
  </si>
  <si>
    <t xml:space="preserve">Lê Duy </t>
  </si>
  <si>
    <t xml:space="preserve">Phạm Tuệ </t>
  </si>
  <si>
    <t xml:space="preserve">Vũ Kiều Phương </t>
  </si>
  <si>
    <t>Tào Nguyễn Ngọc</t>
  </si>
  <si>
    <t xml:space="preserve">Đỗ Bích </t>
  </si>
  <si>
    <t xml:space="preserve">Nguyễn Hà Bảo </t>
  </si>
  <si>
    <t xml:space="preserve">Tống Khánh </t>
  </si>
  <si>
    <t xml:space="preserve">Tạ Phúc </t>
  </si>
  <si>
    <t xml:space="preserve">Lê Tâm </t>
  </si>
  <si>
    <t xml:space="preserve">Đặng Trường </t>
  </si>
  <si>
    <t xml:space="preserve">Nguyên Duyên </t>
  </si>
  <si>
    <t xml:space="preserve">Phạm Hà Thanh </t>
  </si>
  <si>
    <t xml:space="preserve">Lê Nhã Anh </t>
  </si>
  <si>
    <t xml:space="preserve">Mai Ngọc Huyền </t>
  </si>
  <si>
    <t xml:space="preserve">Nguyễn Đào Nhật </t>
  </si>
  <si>
    <t xml:space="preserve">Lê Trần Như </t>
  </si>
  <si>
    <t xml:space="preserve">Nguyễn Ngọc Tú </t>
  </si>
  <si>
    <t xml:space="preserve">Phan Thanh Ngọc </t>
  </si>
  <si>
    <t>Nguyễn Đạo Nhật</t>
  </si>
  <si>
    <t>Lê Bùi Hoài</t>
  </si>
  <si>
    <t>Lại Phúc Vân</t>
  </si>
  <si>
    <t>Đinh Gia</t>
  </si>
  <si>
    <t>Đào Duy Quang</t>
  </si>
  <si>
    <t>Tạ Quỳnh</t>
  </si>
  <si>
    <t>Vũ Đức</t>
  </si>
  <si>
    <t>Cao Xuân Đức</t>
  </si>
  <si>
    <t>Đặng Võ Linh</t>
  </si>
  <si>
    <t>La Hoàng</t>
  </si>
  <si>
    <t>Phùng Ngọc</t>
  </si>
  <si>
    <t>Lê Huỳnh Huy</t>
  </si>
  <si>
    <t>Lê Gia</t>
  </si>
  <si>
    <t>Võ Ngọc</t>
  </si>
  <si>
    <t>Hoàng Ngọc Minh</t>
  </si>
  <si>
    <t>Phạm Minh</t>
  </si>
  <si>
    <t>Phan Bảo</t>
  </si>
  <si>
    <t>Nguyễn Trần Tấn</t>
  </si>
  <si>
    <t>Trần Thế Khởi</t>
  </si>
  <si>
    <t>Nguyễn Võ Thiên</t>
  </si>
  <si>
    <t>Đặng Tuấn</t>
  </si>
  <si>
    <t>Nguyễn Trần An</t>
  </si>
  <si>
    <t>Lê Phan Minh</t>
  </si>
  <si>
    <t>Bùi Hà</t>
  </si>
  <si>
    <t>Hoàng Minh</t>
  </si>
  <si>
    <t>Nguyễn Đức Minh</t>
  </si>
  <si>
    <t>Lê Hoàng Minh</t>
  </si>
  <si>
    <t>Huỳnh Ngọc Thảo</t>
  </si>
  <si>
    <t>Nguyễn Quàng</t>
  </si>
  <si>
    <t xml:space="preserve">Ngô Anh </t>
  </si>
  <si>
    <t>Nguyễn Thiên Bảo</t>
  </si>
  <si>
    <t>Trần Đức</t>
  </si>
  <si>
    <t>Nguyễn Thị Quỳnh</t>
  </si>
  <si>
    <t>Nguyễn Kim Bảo</t>
  </si>
  <si>
    <t xml:space="preserve">Vũ Bùi Đức </t>
  </si>
  <si>
    <t xml:space="preserve">Nguyễn Hoàng Tuấn </t>
  </si>
  <si>
    <t xml:space="preserve">Vũ Việt Huyền </t>
  </si>
  <si>
    <t xml:space="preserve">Võ Huỳnh Gia </t>
  </si>
  <si>
    <t xml:space="preserve">Bùi Nguyễn Minh </t>
  </si>
  <si>
    <t xml:space="preserve">Hoàng Viết </t>
  </si>
  <si>
    <t xml:space="preserve">Nguyễn Ngọc Tuệ </t>
  </si>
  <si>
    <t>Giang</t>
  </si>
  <si>
    <t xml:space="preserve">Nguyễn Văn </t>
  </si>
  <si>
    <t xml:space="preserve">Trần Nguyễn Đức </t>
  </si>
  <si>
    <t xml:space="preserve">Vũ Thị Khánh </t>
  </si>
  <si>
    <t xml:space="preserve">Nguyễn Ngọc Uyển </t>
  </si>
  <si>
    <t xml:space="preserve">Nguyễn Đăng Bảo </t>
  </si>
  <si>
    <t>Khanh</t>
  </si>
  <si>
    <t xml:space="preserve">Hoàng Bảo </t>
  </si>
  <si>
    <t xml:space="preserve">Nguyễn Ngọc Uyên </t>
  </si>
  <si>
    <t xml:space="preserve">Hoàng Hương </t>
  </si>
  <si>
    <t xml:space="preserve">Trần Khánh </t>
  </si>
  <si>
    <t>Ngô Nguyễn Ý</t>
  </si>
  <si>
    <t xml:space="preserve">Trà Hoàng </t>
  </si>
  <si>
    <t xml:space="preserve">Trần Hoàng </t>
  </si>
  <si>
    <t>Lương Thanh</t>
  </si>
  <si>
    <t xml:space="preserve">Lê Thanh </t>
  </si>
  <si>
    <t>Thế</t>
  </si>
  <si>
    <t xml:space="preserve">Phan Bùi Minh </t>
  </si>
  <si>
    <t xml:space="preserve">Nguyễn Nhựt Anh </t>
  </si>
  <si>
    <t xml:space="preserve">Hoàng Nha </t>
  </si>
  <si>
    <t>Chiến</t>
  </si>
  <si>
    <t xml:space="preserve">Trịnh Linh </t>
  </si>
  <si>
    <t>San</t>
  </si>
  <si>
    <t xml:space="preserve">Nguyễn Minh Thanh </t>
  </si>
  <si>
    <t xml:space="preserve">Nguyễn  Phúc </t>
  </si>
  <si>
    <t xml:space="preserve"> Khang</t>
  </si>
  <si>
    <t xml:space="preserve">Đinh Nhã Giai </t>
  </si>
  <si>
    <t xml:space="preserve"> Kỳ</t>
  </si>
  <si>
    <t>Nhiên A</t>
  </si>
  <si>
    <t>Trương Nhã</t>
  </si>
  <si>
    <t>Võ Trọng</t>
  </si>
  <si>
    <t xml:space="preserve"> Phú</t>
  </si>
  <si>
    <t>Hồ Ngọc Quỳnh</t>
  </si>
  <si>
    <t xml:space="preserve">Ngô Tuấn </t>
  </si>
  <si>
    <t>Nguyễn Cát Vy</t>
  </si>
  <si>
    <t>Nguyễn Trâm</t>
  </si>
  <si>
    <t>Bùi Hoàng Gia</t>
  </si>
  <si>
    <t>Lê An</t>
  </si>
  <si>
    <t>Bùi Hải</t>
  </si>
  <si>
    <t>Nguyễn Huỳnh Lâm</t>
  </si>
  <si>
    <t>Hoàng Võ Ngọc</t>
  </si>
  <si>
    <t>Đặng Hoàng</t>
  </si>
  <si>
    <t>Phạm Lê Tuấn</t>
  </si>
  <si>
    <t>Vũ Ngọc</t>
  </si>
  <si>
    <t>Đinh Tuệ</t>
  </si>
  <si>
    <t>Trần Hải</t>
  </si>
  <si>
    <t>Phạm Uyên</t>
  </si>
  <si>
    <t>Nguyễn Lê Gia</t>
  </si>
  <si>
    <t>Đặng Quốc</t>
  </si>
  <si>
    <t>Nguyễn Đào Duy</t>
  </si>
  <si>
    <t>Nguyễn Hà Minh</t>
  </si>
  <si>
    <t>Trương Đoan</t>
  </si>
  <si>
    <t>Lê Trần Khánh</t>
  </si>
  <si>
    <t>Nguyễn Lê Thiên</t>
  </si>
  <si>
    <t xml:space="preserve">Nguyễn Tường Thảo </t>
  </si>
  <si>
    <t>Thạch Trương Như</t>
  </si>
  <si>
    <t>Lý Họa</t>
  </si>
  <si>
    <t xml:space="preserve">Võ Trọng </t>
  </si>
  <si>
    <t xml:space="preserve">Trương Quốc </t>
  </si>
  <si>
    <t>Nguyễn Hoàng Hà</t>
  </si>
  <si>
    <t>Hồ Ngọc Bảo</t>
  </si>
  <si>
    <t xml:space="preserve">Nguyễn Phạm Hoài </t>
  </si>
  <si>
    <t>Lê Nguyễn Triệu</t>
  </si>
  <si>
    <t>Lê Phú Nguyên</t>
  </si>
  <si>
    <t>Phạm Đăng Quốc</t>
  </si>
  <si>
    <t>Hoàng Đình</t>
  </si>
  <si>
    <t>Mạnh</t>
  </si>
  <si>
    <t xml:space="preserve">Nguyễn Bùi Thành </t>
  </si>
  <si>
    <t>Nguyễn Thị Kim</t>
  </si>
  <si>
    <t xml:space="preserve">Nguyễn Đông </t>
  </si>
  <si>
    <t>Nhựt</t>
  </si>
  <si>
    <t xml:space="preserve">Lê Hữu </t>
  </si>
  <si>
    <t>Mai Minh</t>
  </si>
  <si>
    <t>Tô Anh</t>
  </si>
  <si>
    <t xml:space="preserve">Lê Thị Hạ </t>
  </si>
  <si>
    <t xml:space="preserve">Phạm Nhật Tú </t>
  </si>
  <si>
    <t>Trần Đỗ Thị</t>
  </si>
  <si>
    <t>Trúc</t>
  </si>
  <si>
    <t>Phạm Nguyễn Quốc</t>
  </si>
  <si>
    <t>3/1</t>
  </si>
  <si>
    <t xml:space="preserve">Lê Quốc </t>
  </si>
  <si>
    <t xml:space="preserve">Đinh Việt </t>
  </si>
  <si>
    <t>Đức</t>
  </si>
  <si>
    <t xml:space="preserve">Văn Tiến </t>
  </si>
  <si>
    <t>Vũ Hải</t>
  </si>
  <si>
    <t>Đường</t>
  </si>
  <si>
    <t>Nguyễn Hoàng Tuấn</t>
  </si>
  <si>
    <t xml:space="preserve">Nguyễn An Túc </t>
  </si>
  <si>
    <t>Mạch</t>
  </si>
  <si>
    <t>Nguyễn Trần Chi</t>
  </si>
  <si>
    <t>Lê Huỳnh Ý</t>
  </si>
  <si>
    <t xml:space="preserve">Bùi  Văn </t>
  </si>
  <si>
    <t xml:space="preserve">Nguyễn Lê Gia </t>
  </si>
  <si>
    <t>Đào Lê Như</t>
  </si>
  <si>
    <t>Nguyễn Trương Chí</t>
  </si>
  <si>
    <t xml:space="preserve">Nguyễn Trinh </t>
  </si>
  <si>
    <t xml:space="preserve">Phạm Ngọc Huyền </t>
  </si>
  <si>
    <t>Nguyễn Đặng Thanh</t>
  </si>
  <si>
    <t>Nguyễn Khải</t>
  </si>
  <si>
    <t>Hồ Lê Hồng</t>
  </si>
  <si>
    <t>Luyến</t>
  </si>
  <si>
    <t>Phạm Uyên</t>
  </si>
  <si>
    <t>Yến</t>
  </si>
  <si>
    <t>Đỗ Trọng</t>
  </si>
  <si>
    <t>Lê Xuân Hoàng</t>
  </si>
  <si>
    <t>Lê Thanh</t>
  </si>
  <si>
    <t>Quyền</t>
  </si>
  <si>
    <t>3/2</t>
  </si>
  <si>
    <t xml:space="preserve">Trương Ngọc </t>
  </si>
  <si>
    <t xml:space="preserve">Hoàng Hải </t>
  </si>
  <si>
    <t>Huỳnh Tuấn</t>
  </si>
  <si>
    <t xml:space="preserve">Ngô Gia </t>
  </si>
  <si>
    <t xml:space="preserve">Mai An </t>
  </si>
  <si>
    <t xml:space="preserve">Bùi Thái Tuấn </t>
  </si>
  <si>
    <t>Cảnh</t>
  </si>
  <si>
    <t xml:space="preserve">Nguyễn Quỳnh </t>
  </si>
  <si>
    <t xml:space="preserve">Phạm Kiều </t>
  </si>
  <si>
    <t xml:space="preserve">Đào Thị Ngân </t>
  </si>
  <si>
    <t xml:space="preserve">Hoàng Thu </t>
  </si>
  <si>
    <t xml:space="preserve">Bùi Phan Mạnh </t>
  </si>
  <si>
    <t xml:space="preserve">Đinh Hoàng </t>
  </si>
  <si>
    <t xml:space="preserve">Phí Minh </t>
  </si>
  <si>
    <t>Lành</t>
  </si>
  <si>
    <t xml:space="preserve">Lê Thị Khánh </t>
  </si>
  <si>
    <t>Nguyễn Vũ Huyền</t>
  </si>
  <si>
    <t xml:space="preserve">Vy Xuân </t>
  </si>
  <si>
    <t>Na</t>
  </si>
  <si>
    <t xml:space="preserve">Lê Phạm Sơn </t>
  </si>
  <si>
    <t xml:space="preserve">Trương Minh Xuân </t>
  </si>
  <si>
    <t xml:space="preserve">Trần Hồng </t>
  </si>
  <si>
    <t xml:space="preserve">Lưu Nguyễn Gia </t>
  </si>
  <si>
    <t xml:space="preserve">Nguyễn Lê Như </t>
  </si>
  <si>
    <t>Trần Ngọc Thanh</t>
  </si>
  <si>
    <t>Nguyễn Huy Tuấn</t>
  </si>
  <si>
    <t>Lữ Đình Quốc</t>
  </si>
  <si>
    <t xml:space="preserve">Đỗ Thanh </t>
  </si>
  <si>
    <t xml:space="preserve">Nguyễn Thị Tường </t>
  </si>
  <si>
    <t xml:space="preserve">Võ Nguyễn Kim </t>
  </si>
  <si>
    <t>Nguyễn Hoàng Lam</t>
  </si>
  <si>
    <t>Cao Bảo Ngọc</t>
  </si>
  <si>
    <t>Hồ Nguyên</t>
  </si>
  <si>
    <t>Chương</t>
  </si>
  <si>
    <t>Lê Trần Ngọc</t>
  </si>
  <si>
    <t>Đỗ Ngọc Thanh</t>
  </si>
  <si>
    <t>Nguyễn Quốc Đăng</t>
  </si>
  <si>
    <t>Nguyễn Hồng Gia</t>
  </si>
  <si>
    <t xml:space="preserve">Nguyễn Trịnh Gia </t>
  </si>
  <si>
    <t xml:space="preserve">Nguyễn Trần Quỳnh </t>
  </si>
  <si>
    <t xml:space="preserve">Dương Đình </t>
  </si>
  <si>
    <t xml:space="preserve">Phạm Nguyễn Hiếu </t>
  </si>
  <si>
    <t xml:space="preserve">Văn Sỹ </t>
  </si>
  <si>
    <t xml:space="preserve">Mai Tuấn </t>
  </si>
  <si>
    <t xml:space="preserve">Hoàng Nguyễn Xuân </t>
  </si>
  <si>
    <t xml:space="preserve">Đặng Lê Minh </t>
  </si>
  <si>
    <t xml:space="preserve">Phan Thanh </t>
  </si>
  <si>
    <t xml:space="preserve">Lê Như Gia </t>
  </si>
  <si>
    <t xml:space="preserve">Trương Phạm Đăng </t>
  </si>
  <si>
    <t xml:space="preserve">Đặng Thị Huyền </t>
  </si>
  <si>
    <t xml:space="preserve">Vũ Hoàng Gia </t>
  </si>
  <si>
    <t xml:space="preserve">Nguyễn Tuyết </t>
  </si>
  <si>
    <t xml:space="preserve">Mai Phương </t>
  </si>
  <si>
    <t xml:space="preserve">Lê Vân Bảo </t>
  </si>
  <si>
    <t xml:space="preserve">Nguyễn Hồ Khánh </t>
  </si>
  <si>
    <t xml:space="preserve">Huỳnh An </t>
  </si>
  <si>
    <t xml:space="preserve">Phạm Thiên </t>
  </si>
  <si>
    <t xml:space="preserve">Nguyễn Thị Diễm </t>
  </si>
  <si>
    <t xml:space="preserve">Hà Thanh </t>
  </si>
  <si>
    <t xml:space="preserve">Võ Xuân </t>
  </si>
  <si>
    <t xml:space="preserve">Phạm Nguyễn Gia </t>
  </si>
  <si>
    <t>Tôn</t>
  </si>
  <si>
    <t xml:space="preserve">Nguyễn Dương Bảo </t>
  </si>
  <si>
    <t>Nguyễn Phan Hà Quang</t>
  </si>
  <si>
    <t xml:space="preserve">Vũ Ngọc Thanh </t>
  </si>
  <si>
    <t xml:space="preserve">Dương Kiến </t>
  </si>
  <si>
    <t>Nguyễn Hồ Bảo</t>
  </si>
  <si>
    <t>Phạm Lê Nhật</t>
  </si>
  <si>
    <t>Nguyễn Lê Khả</t>
  </si>
  <si>
    <t>Hàn Gia</t>
  </si>
  <si>
    <t>Nguyễn Thị Khánh</t>
  </si>
  <si>
    <t>Hoàng Kim</t>
  </si>
  <si>
    <t>Lê Phan Gia</t>
  </si>
  <si>
    <t>Vương Tấn</t>
  </si>
  <si>
    <t xml:space="preserve">Bành Nguyễn Duy </t>
  </si>
  <si>
    <t xml:space="preserve">Lê Hoài </t>
  </si>
  <si>
    <t>Trần Hoàng Hà</t>
  </si>
  <si>
    <t>Hoàng Ngọc Cảnh</t>
  </si>
  <si>
    <t>Nguyễn Phước Cảnh</t>
  </si>
  <si>
    <t>Võ Lê Khả</t>
  </si>
  <si>
    <t>Lê Khánh</t>
  </si>
  <si>
    <t>Lương Nguyễn Ngọc</t>
  </si>
  <si>
    <t xml:space="preserve">Lê Trường Phúc </t>
  </si>
  <si>
    <t xml:space="preserve">Vũ Ngọc </t>
  </si>
  <si>
    <t>Luật</t>
  </si>
  <si>
    <t>Lê Nguyễn Cẩm</t>
  </si>
  <si>
    <t>Hoàng Phạm Nhật</t>
  </si>
  <si>
    <t>Phạm Hoàng</t>
  </si>
  <si>
    <t>Phạm Khánh Huyền</t>
  </si>
  <si>
    <t>Đỗ Nguyễn Hoàng</t>
  </si>
  <si>
    <t xml:space="preserve">Lê Thế </t>
  </si>
  <si>
    <t>Trần Hưng</t>
  </si>
  <si>
    <t>Tống Thị Như</t>
  </si>
  <si>
    <t xml:space="preserve">Nguyễn Thị Diệu </t>
  </si>
  <si>
    <t>Lê Viêt</t>
  </si>
  <si>
    <t>Lê Thanh Kim</t>
  </si>
  <si>
    <t>Hà Minh</t>
  </si>
  <si>
    <t>Đỗ Mai Thanh</t>
  </si>
  <si>
    <t xml:space="preserve">Nguyễn Vương Kim </t>
  </si>
  <si>
    <t>Tạ Như</t>
  </si>
  <si>
    <t>Lã Thanh</t>
  </si>
  <si>
    <t xml:space="preserve">Văn Thị Ngọc </t>
  </si>
  <si>
    <t>Phạm Văn Anh</t>
  </si>
  <si>
    <t>Nguyễn Đặng</t>
  </si>
  <si>
    <t>Sam</t>
  </si>
  <si>
    <t>Nguyễn Trịnh Khánh</t>
  </si>
  <si>
    <t>Trần Ngô Bảo</t>
  </si>
  <si>
    <t>Lã Minh</t>
  </si>
  <si>
    <t>Nguyễn Hoàng Nhã</t>
  </si>
  <si>
    <t>Nguyễn Như</t>
  </si>
  <si>
    <t>Trần Khánh Bảo</t>
  </si>
  <si>
    <t xml:space="preserve">Lê Nguyễn </t>
  </si>
  <si>
    <t xml:space="preserve">Trần Thị Như </t>
  </si>
  <si>
    <t>Lê Bá</t>
  </si>
  <si>
    <t xml:space="preserve">Nguyễn Thị Quỳnh </t>
  </si>
  <si>
    <t xml:space="preserve">Trần Nguyệt </t>
  </si>
  <si>
    <t>Đồng Thiên</t>
  </si>
  <si>
    <t xml:space="preserve">Hoàng Vòng Bảo </t>
  </si>
  <si>
    <t xml:space="preserve">Phạm Ngọc Linh </t>
  </si>
  <si>
    <t xml:space="preserve">Nguyễn Hồ Tiến </t>
  </si>
  <si>
    <t xml:space="preserve">Trần Hữu </t>
  </si>
  <si>
    <t xml:space="preserve">Dũng </t>
  </si>
  <si>
    <t xml:space="preserve">Phan Nguyễn Thiều </t>
  </si>
  <si>
    <t>Phan Nhật Ánh</t>
  </si>
  <si>
    <t xml:space="preserve">Hà </t>
  </si>
  <si>
    <t xml:space="preserve">Hiếu </t>
  </si>
  <si>
    <t xml:space="preserve">Lê Thị Thái </t>
  </si>
  <si>
    <t xml:space="preserve">Hòa </t>
  </si>
  <si>
    <t xml:space="preserve">Hoàng </t>
  </si>
  <si>
    <t xml:space="preserve">Phạm Bá </t>
  </si>
  <si>
    <t xml:space="preserve">Nguyễn Hồng </t>
  </si>
  <si>
    <t xml:space="preserve">Trần Hà Tú </t>
  </si>
  <si>
    <t xml:space="preserve">Hà Nhật </t>
  </si>
  <si>
    <t xml:space="preserve">Lương Trần Nhật </t>
  </si>
  <si>
    <t xml:space="preserve">Cao Trần Khánh </t>
  </si>
  <si>
    <t xml:space="preserve">Trịnh Lê Khánh </t>
  </si>
  <si>
    <t xml:space="preserve">Nguyễn Võ Như </t>
  </si>
  <si>
    <t>Trần Huỳnh Bảo</t>
  </si>
  <si>
    <t xml:space="preserve">Kim Tuệ </t>
  </si>
  <si>
    <t xml:space="preserve">Nguyễn Hồ Thảo </t>
  </si>
  <si>
    <t xml:space="preserve">Phạm Thanh </t>
  </si>
  <si>
    <t>Qúy</t>
  </si>
  <si>
    <t xml:space="preserve">Trần Tố </t>
  </si>
  <si>
    <t xml:space="preserve">Võ Thục </t>
  </si>
  <si>
    <t xml:space="preserve">Trần Bá </t>
  </si>
  <si>
    <t xml:space="preserve">Thạch </t>
  </si>
  <si>
    <t xml:space="preserve">Mai Gia </t>
  </si>
  <si>
    <t xml:space="preserve">Thiện </t>
  </si>
  <si>
    <t xml:space="preserve">Nguyễn Trần Phúc </t>
  </si>
  <si>
    <t xml:space="preserve">Lê Diệu </t>
  </si>
  <si>
    <t xml:space="preserve">Lê Nguyễn Tường </t>
  </si>
  <si>
    <t xml:space="preserve">Phạm Nhật Lan </t>
  </si>
  <si>
    <t>Đào Văn</t>
  </si>
  <si>
    <t>Quyến</t>
  </si>
  <si>
    <t>Phạm Nguyễn Hoàn</t>
  </si>
  <si>
    <t>Trần Nguyễn Anh</t>
  </si>
  <si>
    <t>Võ Anh</t>
  </si>
  <si>
    <t>Oai</t>
  </si>
  <si>
    <t>Bùi Bảo</t>
  </si>
  <si>
    <t>Nguyễn Hoàng Kỳ</t>
  </si>
  <si>
    <t>Phan Thiên</t>
  </si>
  <si>
    <t>Nguyễn Gia Quế</t>
  </si>
  <si>
    <t>Lê Phương</t>
  </si>
  <si>
    <t>Võ Linh</t>
  </si>
  <si>
    <t>Lê Đỗ Thành</t>
  </si>
  <si>
    <t>Đô</t>
  </si>
  <si>
    <t>Phan Thị Cẩm</t>
  </si>
  <si>
    <t>Lê Ngọc Kim</t>
  </si>
  <si>
    <t>Hoa</t>
  </si>
  <si>
    <t>Đinh Hữu</t>
  </si>
  <si>
    <t>Hàng Minh</t>
  </si>
  <si>
    <t>Trần Hoàng Gia</t>
  </si>
  <si>
    <t>Phạm Bá Đăng</t>
  </si>
  <si>
    <t>Lê Đình Hoàng</t>
  </si>
  <si>
    <t>Nguyễn Đỗ Huy</t>
  </si>
  <si>
    <t>Lưu Phú</t>
  </si>
  <si>
    <t>Nguyễn Hạo</t>
  </si>
  <si>
    <t>Hồ Việt</t>
  </si>
  <si>
    <t>Nguyễn Hà Trọng</t>
  </si>
  <si>
    <t>Hoàng Phương</t>
  </si>
  <si>
    <t>Tạ Trọng</t>
  </si>
  <si>
    <t>Nguyễn Thái Đức</t>
  </si>
  <si>
    <t>Trương Thanh</t>
  </si>
  <si>
    <t>Đặng</t>
  </si>
  <si>
    <t>Vĩ</t>
  </si>
  <si>
    <t>Lê Quang</t>
  </si>
  <si>
    <t>Hồ Anh</t>
  </si>
  <si>
    <t>Vượng</t>
  </si>
  <si>
    <t>Võ Lê Tường</t>
  </si>
  <si>
    <t>Lý Hoàng Như</t>
  </si>
  <si>
    <t xml:space="preserve">Lê Hà Bảo </t>
  </si>
  <si>
    <t>Lê Châu Cẩm</t>
  </si>
  <si>
    <t>Nguyễn Phạm  Ngọc</t>
  </si>
  <si>
    <t xml:space="preserve">Lê Sỹ Đức </t>
  </si>
  <si>
    <t xml:space="preserve">Nguyễn Thị Ngọc </t>
  </si>
  <si>
    <t>3/7</t>
  </si>
  <si>
    <t xml:space="preserve">Nguyễn Lê Huỳnh Thảo </t>
  </si>
  <si>
    <t xml:space="preserve">Lê Hoàng Minh </t>
  </si>
  <si>
    <t xml:space="preserve">Ngô Ngọc Thiên </t>
  </si>
  <si>
    <t xml:space="preserve">Võ Ngọc Hoài </t>
  </si>
  <si>
    <t xml:space="preserve">Nguyễn Triệu </t>
  </si>
  <si>
    <t>Dỹ</t>
  </si>
  <si>
    <t xml:space="preserve">Nguyễn Hoàng Như </t>
  </si>
  <si>
    <t xml:space="preserve">Lê Minh Ngọc </t>
  </si>
  <si>
    <t xml:space="preserve">Đoàn Gia </t>
  </si>
  <si>
    <t xml:space="preserve">Nguyễn Hoàng Trúc </t>
  </si>
  <si>
    <t xml:space="preserve">Võ Phạm Gia </t>
  </si>
  <si>
    <t xml:space="preserve">Nguyễn Mạnh Huy </t>
  </si>
  <si>
    <t xml:space="preserve">Trần Đặng Bảo </t>
  </si>
  <si>
    <t xml:space="preserve">Trần Phan Thanh </t>
  </si>
  <si>
    <t>Nhàn</t>
  </si>
  <si>
    <t xml:space="preserve">Lê Bình An </t>
  </si>
  <si>
    <t xml:space="preserve">Nguyễn Phương Kiều </t>
  </si>
  <si>
    <t xml:space="preserve">Đinh Hiền </t>
  </si>
  <si>
    <t xml:space="preserve">Phạm Đức </t>
  </si>
  <si>
    <t xml:space="preserve">Phạm Xuân </t>
  </si>
  <si>
    <t xml:space="preserve">Đặng Thị Thanh </t>
  </si>
  <si>
    <t xml:space="preserve">Nguyễn Hùng </t>
  </si>
  <si>
    <t xml:space="preserve">Trần Thị Phương </t>
  </si>
  <si>
    <t xml:space="preserve">Mai Thanh </t>
  </si>
  <si>
    <t xml:space="preserve">Nguyễn Hạo </t>
  </si>
  <si>
    <t xml:space="preserve">Bùi Chí </t>
  </si>
  <si>
    <t xml:space="preserve">Đặng Xuân </t>
  </si>
  <si>
    <t xml:space="preserve">Kim Ngọc </t>
  </si>
  <si>
    <t xml:space="preserve">Mai Trịnh Gia </t>
  </si>
  <si>
    <t xml:space="preserve">Huỳnh Ngọc Thảo </t>
  </si>
  <si>
    <t xml:space="preserve">Hoàng Minh </t>
  </si>
  <si>
    <t xml:space="preserve">Trần An Bảo </t>
  </si>
  <si>
    <t>Viên</t>
  </si>
  <si>
    <t>Trần Thái Như</t>
  </si>
  <si>
    <t>Lê Nguyễn Thanh</t>
  </si>
  <si>
    <t>Huỳnh Ngọc Cẩm</t>
  </si>
  <si>
    <t>Lô Ngọc Bảo</t>
  </si>
  <si>
    <t>Mai Đỗ Huyền</t>
  </si>
  <si>
    <t>Võ Ngọc Mai</t>
  </si>
  <si>
    <t>Nguyễn Hải</t>
  </si>
  <si>
    <t>Mai Phương</t>
  </si>
  <si>
    <t>Nguyễn Thị Diệu</t>
  </si>
  <si>
    <t>Hoàng Kỳ</t>
  </si>
  <si>
    <t>Lý</t>
  </si>
  <si>
    <t>Nguyễn Ngọc Khởi</t>
  </si>
  <si>
    <t>Nguyễn Võ Hoàng</t>
  </si>
  <si>
    <t>Lê Hồ Trọng</t>
  </si>
  <si>
    <t>Đổng Thị Thanh</t>
  </si>
  <si>
    <t>Võ Quỳnh Đan</t>
  </si>
  <si>
    <t>Vũ Hoàng Tấn</t>
  </si>
  <si>
    <t>Nguyễn Lê Anh</t>
  </si>
  <si>
    <t>Hồ Công Chí</t>
  </si>
  <si>
    <t>Bùi Thanh</t>
  </si>
  <si>
    <t>Mai Huyền</t>
  </si>
  <si>
    <t>Lê Đức</t>
  </si>
  <si>
    <t>Hoàng Cao</t>
  </si>
  <si>
    <t>Lê Ngọc Hoàng</t>
  </si>
  <si>
    <t>Nguyễn Hoàng Quốc</t>
  </si>
  <si>
    <t>Đổng Quốc</t>
  </si>
  <si>
    <t>Lê Trần Hữu</t>
  </si>
  <si>
    <t>Trương Thị Yến</t>
  </si>
  <si>
    <t>Vũ Hoàng</t>
  </si>
  <si>
    <t>Trần Ngọc</t>
  </si>
  <si>
    <t>Lưu Trần Bảo</t>
  </si>
  <si>
    <t xml:space="preserve">Đỗ Uyên </t>
  </si>
  <si>
    <t>Nguyễn Kim</t>
  </si>
  <si>
    <t>4/1</t>
  </si>
  <si>
    <t>Hoàng Bảo</t>
  </si>
  <si>
    <t>Thái Kim</t>
  </si>
  <si>
    <t>Đỗ Gia</t>
  </si>
  <si>
    <t>Khổng Nguyễn Gia</t>
  </si>
  <si>
    <t>Bành Thiện</t>
  </si>
  <si>
    <t>Nguyễn Trần Tiến</t>
  </si>
  <si>
    <t>Hồ Phúc</t>
  </si>
  <si>
    <t>Trần Phúc</t>
  </si>
  <si>
    <t>Nguyễn Phước Ngọc</t>
  </si>
  <si>
    <t>Lại Hoàng</t>
  </si>
  <si>
    <t>Trần Kim</t>
  </si>
  <si>
    <t>Phan Trần Khánh</t>
  </si>
  <si>
    <t>Trương Thị Ánh</t>
  </si>
  <si>
    <t>Đặng Tấn</t>
  </si>
  <si>
    <t>Lại Trần</t>
  </si>
  <si>
    <t>Hoàng Quốc Bảo</t>
  </si>
  <si>
    <t>Trần Thế</t>
  </si>
  <si>
    <t>Đàm Quang</t>
  </si>
  <si>
    <t>Đinh Trần Khánh</t>
  </si>
  <si>
    <t>Thi</t>
  </si>
  <si>
    <t>Phạm  Quỳnh</t>
  </si>
  <si>
    <t>Mai Khánh</t>
  </si>
  <si>
    <t>Nguyễn Trần Quỳnh</t>
  </si>
  <si>
    <t>4/2</t>
  </si>
  <si>
    <t xml:space="preserve">Hoàng Vòng Quỳnh </t>
  </si>
  <si>
    <t xml:space="preserve">Hồ Huỳnh </t>
  </si>
  <si>
    <t xml:space="preserve">Lưu Ngọc </t>
  </si>
  <si>
    <t xml:space="preserve">Mai Thế </t>
  </si>
  <si>
    <t xml:space="preserve">Đinh Gia </t>
  </si>
  <si>
    <t xml:space="preserve">Bách </t>
  </si>
  <si>
    <t xml:space="preserve">Lê Vương Gia </t>
  </si>
  <si>
    <t xml:space="preserve">Trương Linh </t>
  </si>
  <si>
    <t xml:space="preserve">Lê Ngọc Gia </t>
  </si>
  <si>
    <t xml:space="preserve">Phạm Thế </t>
  </si>
  <si>
    <t xml:space="preserve">Nguyễn Đình Gia </t>
  </si>
  <si>
    <t>Lương Đức Minh</t>
  </si>
  <si>
    <t xml:space="preserve">Trần Văn </t>
  </si>
  <si>
    <t xml:space="preserve">Mai Phạm Tường </t>
  </si>
  <si>
    <t xml:space="preserve">Nguyễn Thị Hồng </t>
  </si>
  <si>
    <t>Liên</t>
  </si>
  <si>
    <t xml:space="preserve">Lê Thu </t>
  </si>
  <si>
    <t xml:space="preserve">Lê Hoàn Bảo </t>
  </si>
  <si>
    <t>Lỷ Kim</t>
  </si>
  <si>
    <t>Nguyễn Trần Khánh</t>
  </si>
  <si>
    <t>Tạ Yến</t>
  </si>
  <si>
    <t xml:space="preserve">Ngô Hoài </t>
  </si>
  <si>
    <t xml:space="preserve">Trương Mai </t>
  </si>
  <si>
    <t xml:space="preserve">Lê Đức </t>
  </si>
  <si>
    <t xml:space="preserve">Võ Huỳnh Như </t>
  </si>
  <si>
    <t xml:space="preserve">Trương Tấn </t>
  </si>
  <si>
    <t xml:space="preserve">Tống Hoàng </t>
  </si>
  <si>
    <t xml:space="preserve">Nguyễn Lương Tuấn </t>
  </si>
  <si>
    <t xml:space="preserve">Trần Phú </t>
  </si>
  <si>
    <t xml:space="preserve">Lê Trần Tấn </t>
  </si>
  <si>
    <t xml:space="preserve">Trần Thị Xuân </t>
  </si>
  <si>
    <t>Nguyễn Thị Diễm</t>
  </si>
  <si>
    <t xml:space="preserve">Võ Tiến </t>
  </si>
  <si>
    <t xml:space="preserve">Phạm Hà Phương </t>
  </si>
  <si>
    <t>Vũ Ngọc Trà Mi</t>
  </si>
  <si>
    <t>Phạm Bình Minh</t>
  </si>
  <si>
    <t xml:space="preserve">Nguyễn Lê Hoàng </t>
  </si>
  <si>
    <t xml:space="preserve">Phạm Thị Kim </t>
  </si>
  <si>
    <t xml:space="preserve">Dương Châu Thiên </t>
  </si>
  <si>
    <t xml:space="preserve">Võ Ngọc Như </t>
  </si>
  <si>
    <t xml:space="preserve">Lê Quang </t>
  </si>
  <si>
    <t xml:space="preserve">Nguyễn Văn Huy </t>
  </si>
  <si>
    <t xml:space="preserve">Trần Nguyễn Khánh </t>
  </si>
  <si>
    <t xml:space="preserve">Nguyễn Thị Bảo </t>
  </si>
  <si>
    <t xml:space="preserve">Đổng Phúc </t>
  </si>
  <si>
    <t xml:space="preserve">Ngô Kiều Cát </t>
  </si>
  <si>
    <t>Trần Nguyễn Thu</t>
  </si>
  <si>
    <t>Nguyễn Cao Thiện</t>
  </si>
  <si>
    <t xml:space="preserve">Nguyễn Hoàng Trâm </t>
  </si>
  <si>
    <t xml:space="preserve">Đậu Đặng Gia </t>
  </si>
  <si>
    <t xml:space="preserve">Lương Hoàng Gia </t>
  </si>
  <si>
    <t xml:space="preserve">Lê Chí </t>
  </si>
  <si>
    <t xml:space="preserve">Hoàng Đức Quang </t>
  </si>
  <si>
    <t xml:space="preserve">Trần Công </t>
  </si>
  <si>
    <t xml:space="preserve">Nguyễn Duy Kim </t>
  </si>
  <si>
    <t xml:space="preserve">Trịnh Vũ Gia </t>
  </si>
  <si>
    <t xml:space="preserve">Đinh Tuấn </t>
  </si>
  <si>
    <t xml:space="preserve">Võ Bửu Tuấn </t>
  </si>
  <si>
    <t>Vũ Phan Huyền</t>
  </si>
  <si>
    <t>Nguyễn Lê Thiện</t>
  </si>
  <si>
    <t xml:space="preserve"> Nhân</t>
  </si>
  <si>
    <t xml:space="preserve">Bùi Nguyễn Nhã </t>
  </si>
  <si>
    <t xml:space="preserve">Lê Ngọc Như </t>
  </si>
  <si>
    <t xml:space="preserve">Nguyễn Lâm Minh </t>
  </si>
  <si>
    <t xml:space="preserve">Lê Thị Huyền </t>
  </si>
  <si>
    <t xml:space="preserve">Thái Phạm Nhã </t>
  </si>
  <si>
    <t xml:space="preserve">Lê Ngọc Kim </t>
  </si>
  <si>
    <t xml:space="preserve">Võ Nguyễn Tường </t>
  </si>
  <si>
    <t>Nguyễn Đức Hoàng</t>
  </si>
  <si>
    <t>Trương Đức Tuấn</t>
  </si>
  <si>
    <t xml:space="preserve">Bùi Phấn Hoàng </t>
  </si>
  <si>
    <t xml:space="preserve">Đặng Ngọc Bảo </t>
  </si>
  <si>
    <t xml:space="preserve">Dương Quỳnh </t>
  </si>
  <si>
    <t>Trần Diệu</t>
  </si>
  <si>
    <t xml:space="preserve">Nguyễn Huỳnh Kim </t>
  </si>
  <si>
    <t xml:space="preserve">Trần Quý </t>
  </si>
  <si>
    <t>Đại</t>
  </si>
  <si>
    <t xml:space="preserve">Đỗ Hoàng Tuấn </t>
  </si>
  <si>
    <t>Hướng</t>
  </si>
  <si>
    <t xml:space="preserve">Đặng Văn </t>
  </si>
  <si>
    <t xml:space="preserve">Vũ Phan Khánh </t>
  </si>
  <si>
    <t xml:space="preserve">Đào Gia </t>
  </si>
  <si>
    <t xml:space="preserve">Lê Thị Yến </t>
  </si>
  <si>
    <t>Thúy</t>
  </si>
  <si>
    <t xml:space="preserve">Nguyễn Thị An </t>
  </si>
  <si>
    <t xml:space="preserve">Bùi Nguyễn Hoài </t>
  </si>
  <si>
    <t xml:space="preserve">Thái Hoàng Bảo </t>
  </si>
  <si>
    <t>Ngô Đức Anh</t>
  </si>
  <si>
    <t xml:space="preserve">Phan Trần Nhã </t>
  </si>
  <si>
    <t xml:space="preserve">Trần Thị Ngọc </t>
  </si>
  <si>
    <t>Nguyễn Đan Thiên</t>
  </si>
  <si>
    <t xml:space="preserve">Nguyễn Võ Quốc </t>
  </si>
  <si>
    <t>Huỳnh Phúc</t>
  </si>
  <si>
    <t>4/6</t>
  </si>
  <si>
    <t>Nguyễn Thanh Tú</t>
  </si>
  <si>
    <t>Hà Lê Quốc</t>
  </si>
  <si>
    <t>Trần Thị Minh</t>
  </si>
  <si>
    <t>Nguyễn Ngọc Lan</t>
  </si>
  <si>
    <t>Lê Ánh</t>
  </si>
  <si>
    <t>Dư</t>
  </si>
  <si>
    <t>Phạm Nguyễn Tiến</t>
  </si>
  <si>
    <t>Lê Thị Thùy</t>
  </si>
  <si>
    <t>Nguyễn Phạm Ngân</t>
  </si>
  <si>
    <t>Phan Ngọc</t>
  </si>
  <si>
    <t>Võ Gia</t>
  </si>
  <si>
    <t>Huỳnh Quốc</t>
  </si>
  <si>
    <t>Đồng Gia</t>
  </si>
  <si>
    <t>Nguyễn Hoàng Thanh</t>
  </si>
  <si>
    <t>Ngô Trần Trúc</t>
  </si>
  <si>
    <t>Lê Thị Thanh</t>
  </si>
  <si>
    <t>Đặng Võ Hồng</t>
  </si>
  <si>
    <t>Trần Lê Bảo</t>
  </si>
  <si>
    <t>Võ Nguyễn Khánh</t>
  </si>
  <si>
    <t>Phan Trang</t>
  </si>
  <si>
    <t>Đinh Hoàng</t>
  </si>
  <si>
    <t>Lê Nguyên Thiện</t>
  </si>
  <si>
    <t>Mai Phạm Nhật</t>
  </si>
  <si>
    <t>Ngô Chân</t>
  </si>
  <si>
    <t>Lê Mạnh</t>
  </si>
  <si>
    <t>Lê Phúc Bảo</t>
  </si>
  <si>
    <t>Nguyễn Thế</t>
  </si>
  <si>
    <t>Cao Mẫu Hoàng</t>
  </si>
  <si>
    <t>Nguyễn Thảo</t>
  </si>
  <si>
    <t>Dương Thị Xuân</t>
  </si>
  <si>
    <t xml:space="preserve">Lê Huy Minh </t>
  </si>
  <si>
    <t>4/7</t>
  </si>
  <si>
    <t>Hoàng Mạnh</t>
  </si>
  <si>
    <t>Trần Võ Thiên</t>
  </si>
  <si>
    <t>Võ Hoàng Thiên</t>
  </si>
  <si>
    <t>Phạm Nguyện An</t>
  </si>
  <si>
    <t>Dương Tiến</t>
  </si>
  <si>
    <t>Hà Đại</t>
  </si>
  <si>
    <t>Trịnh Tuấn</t>
  </si>
  <si>
    <t>Nguyễn Hà</t>
  </si>
  <si>
    <t>Phạm Thúy</t>
  </si>
  <si>
    <t>Đinh Trần Gia</t>
  </si>
  <si>
    <t>Hoàng Ngân</t>
  </si>
  <si>
    <t>Lương Thị Thúy</t>
  </si>
  <si>
    <t>Vũ Nhật</t>
  </si>
  <si>
    <t>Hoàng Khánh</t>
  </si>
  <si>
    <t>Nguyễn Hà Phương</t>
  </si>
  <si>
    <t>Huỳnh Nguyễn An</t>
  </si>
  <si>
    <t>Mai Ngọc Hoàng</t>
  </si>
  <si>
    <t>Quàng</t>
  </si>
  <si>
    <t>Nguyễn Huỳnh Quốc</t>
  </si>
  <si>
    <t>Hồ Hữu Anh</t>
  </si>
  <si>
    <t>Huỳnh Lê Quốc</t>
  </si>
  <si>
    <t>Từ Thái</t>
  </si>
  <si>
    <t>Phan Thị Phương</t>
  </si>
  <si>
    <t>Lê Bảo</t>
  </si>
  <si>
    <t>Lê Hoàng Thanh</t>
  </si>
  <si>
    <t>Võ Thanh</t>
  </si>
  <si>
    <t xml:space="preserve">Trịnh Gia </t>
  </si>
  <si>
    <t>Nguyễn Ái Quỳnh</t>
  </si>
  <si>
    <t>Đỗ Hoàng</t>
  </si>
  <si>
    <t xml:space="preserve">Bích </t>
  </si>
  <si>
    <t xml:space="preserve">Dương Ngọc </t>
  </si>
  <si>
    <t>Cẩm</t>
  </si>
  <si>
    <t xml:space="preserve">Trần Lê Linh </t>
  </si>
  <si>
    <t xml:space="preserve">Trần Hiền </t>
  </si>
  <si>
    <t>Diệu</t>
  </si>
  <si>
    <t>Bùi Nguyễn Minh</t>
  </si>
  <si>
    <t>Trần Lưu Gia</t>
  </si>
  <si>
    <t>Tống Khánh</t>
  </si>
  <si>
    <t>Phạm Nguyễn Kim</t>
  </si>
  <si>
    <t>Nguyễn Hoàng Đăng</t>
  </si>
  <si>
    <t xml:space="preserve">Võ Ngọc Phương </t>
  </si>
  <si>
    <t>Bùi Đặng Huyền</t>
  </si>
  <si>
    <t xml:space="preserve">Bùi Xuân </t>
  </si>
  <si>
    <t>La Vĩnh Gia</t>
  </si>
  <si>
    <t>Nguyễn Lâm Bảo</t>
  </si>
  <si>
    <t>Nguyễn Thị Yến</t>
  </si>
  <si>
    <t>Trần Ngọc Tố</t>
  </si>
  <si>
    <t xml:space="preserve">Như </t>
  </si>
  <si>
    <t>Trần Nguyễn Dương</t>
  </si>
  <si>
    <t>Trần Công</t>
  </si>
  <si>
    <t xml:space="preserve">Lê Nguyễn Minh </t>
  </si>
  <si>
    <t>Lê Hoàng Xuân</t>
  </si>
  <si>
    <t xml:space="preserve">Huỳnh Thị Ngọc </t>
  </si>
  <si>
    <t>Sen</t>
  </si>
  <si>
    <t xml:space="preserve">Cao Phát </t>
  </si>
  <si>
    <t>Cao Ngọc Mỹ</t>
  </si>
  <si>
    <t>Trương Nguyễn Minh</t>
  </si>
  <si>
    <t>Trương Mạnh</t>
  </si>
  <si>
    <t xml:space="preserve">Trương Thị Kim </t>
  </si>
  <si>
    <t>Nguyễn Cát Tường</t>
  </si>
  <si>
    <t xml:space="preserve">Phan Lê Như </t>
  </si>
  <si>
    <t>Nguyễn Trần Như</t>
  </si>
  <si>
    <t xml:space="preserve">Yến </t>
  </si>
  <si>
    <t xml:space="preserve">Võ Bùi Hoàng </t>
  </si>
  <si>
    <t xml:space="preserve">Vũ Nguyễn Hoàng </t>
  </si>
  <si>
    <t>Võ</t>
  </si>
  <si>
    <t>Nguyễn Trương Tịnh</t>
  </si>
  <si>
    <t xml:space="preserve">Đào Khánh </t>
  </si>
  <si>
    <t xml:space="preserve">Quàng Kiều Trúc </t>
  </si>
  <si>
    <t xml:space="preserve">Hà Gia </t>
  </si>
  <si>
    <t xml:space="preserve">Nguyễn Giang Linh </t>
  </si>
  <si>
    <t xml:space="preserve">Phạm Văn Thế </t>
  </si>
  <si>
    <t>Duyệt</t>
  </si>
  <si>
    <t xml:space="preserve">Ly Gia </t>
  </si>
  <si>
    <t xml:space="preserve">Nguyễn Trần </t>
  </si>
  <si>
    <t xml:space="preserve">Thiều Xuân </t>
  </si>
  <si>
    <t xml:space="preserve">Trần Minh Hoài </t>
  </si>
  <si>
    <t>Trần Bảo Ngọc</t>
  </si>
  <si>
    <t xml:space="preserve">Nguyễn Đặng Hồng </t>
  </si>
  <si>
    <t xml:space="preserve">Hồ Minh </t>
  </si>
  <si>
    <t xml:space="preserve">Mai Đình </t>
  </si>
  <si>
    <t xml:space="preserve">Đoàn Chí </t>
  </si>
  <si>
    <t xml:space="preserve">Lê Trần Anh </t>
  </si>
  <si>
    <t xml:space="preserve">Mai Thủy </t>
  </si>
  <si>
    <t xml:space="preserve">Trần Lê Bảo </t>
  </si>
  <si>
    <t xml:space="preserve">Huỳnh Thanh Khánh </t>
  </si>
  <si>
    <t>Biển</t>
  </si>
  <si>
    <t>Tạ Thị Tuyết</t>
  </si>
  <si>
    <t>5/1</t>
  </si>
  <si>
    <t>Nguyễn Thái Bảo</t>
  </si>
  <si>
    <t xml:space="preserve">Nguyễn Xuân Hải </t>
  </si>
  <si>
    <t xml:space="preserve">Nguyễn Lê Huỳnh  </t>
  </si>
  <si>
    <t xml:space="preserve">Võ Văn Chí </t>
  </si>
  <si>
    <t>Công</t>
  </si>
  <si>
    <t xml:space="preserve">Văn Lê Ngọc </t>
  </si>
  <si>
    <t xml:space="preserve">Thái Thị Thu </t>
  </si>
  <si>
    <t>Hồng</t>
  </si>
  <si>
    <t>Lâm Bảo</t>
  </si>
  <si>
    <t xml:space="preserve">Nguyễn Duy  </t>
  </si>
  <si>
    <t xml:space="preserve">Võ Đức </t>
  </si>
  <si>
    <t>Nguyễn Đỗ Việt</t>
  </si>
  <si>
    <t xml:space="preserve">Hà Mai Bảo </t>
  </si>
  <si>
    <t xml:space="preserve">Trần Thị Bảo </t>
  </si>
  <si>
    <t>Võ Khôi</t>
  </si>
  <si>
    <t xml:space="preserve">Trần Thiện </t>
  </si>
  <si>
    <t xml:space="preserve">Trần Tấn </t>
  </si>
  <si>
    <t xml:space="preserve">Vũ Hoàng </t>
  </si>
  <si>
    <t xml:space="preserve">Nguyễn Đồng Thiên </t>
  </si>
  <si>
    <t xml:space="preserve">Lê Thanh </t>
  </si>
  <si>
    <t>Nguyễn Thị Xuân</t>
  </si>
  <si>
    <t xml:space="preserve">Nguyễn Hữu </t>
  </si>
  <si>
    <t>Thân</t>
  </si>
  <si>
    <t xml:space="preserve">Hồ Dung Thạc Thanh </t>
  </si>
  <si>
    <t xml:space="preserve">Hồ Mỹ Thạc Thanh </t>
  </si>
  <si>
    <t xml:space="preserve">Hà Quang </t>
  </si>
  <si>
    <t xml:space="preserve">Võ Văn  </t>
  </si>
  <si>
    <t xml:space="preserve">Trịnh Đức </t>
  </si>
  <si>
    <t xml:space="preserve">Đặng Ngọc Bảo </t>
  </si>
  <si>
    <t xml:space="preserve">Đoàn Ngọc Như </t>
  </si>
  <si>
    <t xml:space="preserve">Võ Hoàng Ngọc </t>
  </si>
  <si>
    <t>Ma Thị</t>
  </si>
  <si>
    <t>Sao</t>
  </si>
  <si>
    <t>Giàng Thị Pàng</t>
  </si>
  <si>
    <t>Xia</t>
  </si>
  <si>
    <t>5/2</t>
  </si>
  <si>
    <t>Nguyễn Trường</t>
  </si>
  <si>
    <t>Huỳnh Ngọc Trâm</t>
  </si>
  <si>
    <t>Trần Nguyễn Bảo</t>
  </si>
  <si>
    <t>Đặng Quang</t>
  </si>
  <si>
    <t>Dương Võ Anh</t>
  </si>
  <si>
    <t>Nguyễn Trọng Quốc</t>
  </si>
  <si>
    <t>Lê Thái</t>
  </si>
  <si>
    <t>Hồ Trung</t>
  </si>
  <si>
    <t>Nguyễn Ngân</t>
  </si>
  <si>
    <t>Lê Nguyễn Bảo</t>
  </si>
  <si>
    <t>Phạm Bá Tuấn</t>
  </si>
  <si>
    <t>Phan Ngọc Viết</t>
  </si>
  <si>
    <t>Nguyễn Văn Nhật</t>
  </si>
  <si>
    <t>Tôn Thất Thiên</t>
  </si>
  <si>
    <t>Vũ Nguyễn Đức</t>
  </si>
  <si>
    <t>Vũ Tuệ</t>
  </si>
  <si>
    <t>Nguyễn Lê Kim</t>
  </si>
  <si>
    <t>Nguyễn Trúc Gia</t>
  </si>
  <si>
    <t>Lê Hữu Minh</t>
  </si>
  <si>
    <t>Đỗ Bảo</t>
  </si>
  <si>
    <t>Phan Ngọc Thảo</t>
  </si>
  <si>
    <t>Lê Hiền</t>
  </si>
  <si>
    <t>Kiều Thiên</t>
  </si>
  <si>
    <t>Đoàn Bảo</t>
  </si>
  <si>
    <t>Đặng Đình Nhật</t>
  </si>
  <si>
    <t>Lương Anh</t>
  </si>
  <si>
    <t>Hà Phạm Ánh</t>
  </si>
  <si>
    <t>Phạm Mỹ Yến</t>
  </si>
  <si>
    <t>Trần Thị Ngọc</t>
  </si>
  <si>
    <t>Trần Đình</t>
  </si>
  <si>
    <t>Thạch Hà</t>
  </si>
  <si>
    <t xml:space="preserve">Phạm Hà </t>
  </si>
  <si>
    <t>Lê Mỹ Anh</t>
  </si>
  <si>
    <t xml:space="preserve">Lê Nguyễn Trâm </t>
  </si>
  <si>
    <t xml:space="preserve">Nguyễn Đình Thế </t>
  </si>
  <si>
    <t xml:space="preserve">Trần Trường </t>
  </si>
  <si>
    <t xml:space="preserve">Nguyễn Như Quốc </t>
  </si>
  <si>
    <t xml:space="preserve">Đặng Thành </t>
  </si>
  <si>
    <t xml:space="preserve">Nguyễn Huy Tiến </t>
  </si>
  <si>
    <t xml:space="preserve">Hà Hữu Minh </t>
  </si>
  <si>
    <t>Trần Trung Đức</t>
  </si>
  <si>
    <t xml:space="preserve">Lê Ngọc Thanh </t>
  </si>
  <si>
    <t xml:space="preserve">Hàn Phi </t>
  </si>
  <si>
    <t xml:space="preserve">Phùng Thanh </t>
  </si>
  <si>
    <t xml:space="preserve">Tiên Lý Gia </t>
  </si>
  <si>
    <t>Đinh Tuấn</t>
  </si>
  <si>
    <t xml:space="preserve">Phạm Khánh </t>
  </si>
  <si>
    <t xml:space="preserve">Trương Phạm Hoàng </t>
  </si>
  <si>
    <t xml:space="preserve">Vũ Hoàng Thảo </t>
  </si>
  <si>
    <t xml:space="preserve">Lê Thiên </t>
  </si>
  <si>
    <t xml:space="preserve">Lê Thụy Thái </t>
  </si>
  <si>
    <t xml:space="preserve">Hạ Tiến </t>
  </si>
  <si>
    <t>Nguyễn Cao Bảo</t>
  </si>
  <si>
    <t xml:space="preserve">Trần Nguyễn Minh </t>
  </si>
  <si>
    <t xml:space="preserve">Nguyễn Trần Thanh </t>
  </si>
  <si>
    <t>Vâng</t>
  </si>
  <si>
    <t xml:space="preserve">Ngô Lê Yến </t>
  </si>
  <si>
    <t>Lê Nhã</t>
  </si>
  <si>
    <t>5/4</t>
  </si>
  <si>
    <t xml:space="preserve">Hà Long </t>
  </si>
  <si>
    <t xml:space="preserve">Phan Phan Đức </t>
  </si>
  <si>
    <t xml:space="preserve">Trịnh Hà </t>
  </si>
  <si>
    <t xml:space="preserve">Trịnh Thiên </t>
  </si>
  <si>
    <t xml:space="preserve">Đặng Công Gia </t>
  </si>
  <si>
    <t xml:space="preserve">Đồng Diệp </t>
  </si>
  <si>
    <t xml:space="preserve">Lê Việt </t>
  </si>
  <si>
    <t xml:space="preserve">Đồng Phương </t>
  </si>
  <si>
    <t xml:space="preserve">Ksaor Minh </t>
  </si>
  <si>
    <t xml:space="preserve">Lê Nguyễn Gia </t>
  </si>
  <si>
    <t xml:space="preserve">Cao Khánh </t>
  </si>
  <si>
    <t>Hoàng Nguyễn Phương</t>
  </si>
  <si>
    <t xml:space="preserve">Dương Ngọc Khánh </t>
  </si>
  <si>
    <t xml:space="preserve">Nguyễn Bảo Bích </t>
  </si>
  <si>
    <t xml:space="preserve">Đặng Thiện </t>
  </si>
  <si>
    <t xml:space="preserve">Lê Khắc Minh </t>
  </si>
  <si>
    <t xml:space="preserve">Lê Nguyễn Như </t>
  </si>
  <si>
    <t xml:space="preserve">Trần Vũ Trường </t>
  </si>
  <si>
    <t xml:space="preserve">Nguyễn Thị Phương </t>
  </si>
  <si>
    <t xml:space="preserve">Nguyễn Ngọc Anh </t>
  </si>
  <si>
    <t xml:space="preserve">Trương Thanh </t>
  </si>
  <si>
    <t>Thuý</t>
  </si>
  <si>
    <t xml:space="preserve">Trần Kiều </t>
  </si>
  <si>
    <t xml:space="preserve">Huỳnh Phạm Hiếu </t>
  </si>
  <si>
    <t>Tự</t>
  </si>
  <si>
    <t xml:space="preserve">Phạm Lê Thảo </t>
  </si>
  <si>
    <t>Lê Ngọc Thuý</t>
  </si>
  <si>
    <t>Nguyễn Hà Vy</t>
  </si>
  <si>
    <t>Kiều Minh</t>
  </si>
  <si>
    <t xml:space="preserve">Vũ Đức </t>
  </si>
  <si>
    <t xml:space="preserve">Đậu Đức </t>
  </si>
  <si>
    <t xml:space="preserve">Tạ Hoàng </t>
  </si>
  <si>
    <t xml:space="preserve">Bùi Văn Thành </t>
  </si>
  <si>
    <t xml:space="preserve">Phan Qúach Thảo </t>
  </si>
  <si>
    <t xml:space="preserve">Võ Nguyễn Tiến </t>
  </si>
  <si>
    <t xml:space="preserve">Phan Thị Thanh </t>
  </si>
  <si>
    <t xml:space="preserve">Huỳnh Võ Trung </t>
  </si>
  <si>
    <t xml:space="preserve">Phan Nhân </t>
  </si>
  <si>
    <t>Vũ Nguyễn Kim</t>
  </si>
  <si>
    <t xml:space="preserve">Nguyễn Đỗ Minh </t>
  </si>
  <si>
    <t xml:space="preserve">Phạm Thị Trúc </t>
  </si>
  <si>
    <t xml:space="preserve">Trương Nhật </t>
  </si>
  <si>
    <t xml:space="preserve">Trần Thị Chi </t>
  </si>
  <si>
    <t>Min</t>
  </si>
  <si>
    <t xml:space="preserve">Đào Duy Quang </t>
  </si>
  <si>
    <t>Lê Trần Trà</t>
  </si>
  <si>
    <t xml:space="preserve">Trần Nguyễn Hoài </t>
  </si>
  <si>
    <t xml:space="preserve">Trần Thị Kim </t>
  </si>
  <si>
    <t xml:space="preserve">Trần Hoàng Bảo </t>
  </si>
  <si>
    <t xml:space="preserve">Nguyễn Đạo Khôi </t>
  </si>
  <si>
    <t>Hoàng Yến</t>
  </si>
  <si>
    <t>Trần Yến</t>
  </si>
  <si>
    <t xml:space="preserve">Voòng Đại </t>
  </si>
  <si>
    <t xml:space="preserve">Nguyễn Lý Ngọc </t>
  </si>
  <si>
    <t xml:space="preserve">Phan Trung </t>
  </si>
  <si>
    <t xml:space="preserve">Đổng Mai </t>
  </si>
  <si>
    <t xml:space="preserve">Nguyễn Phước </t>
  </si>
  <si>
    <t xml:space="preserve">Trương Lê Thanh </t>
  </si>
  <si>
    <t xml:space="preserve">Hồ Nguyễn Vân </t>
  </si>
  <si>
    <t xml:space="preserve">Cao Thị Minh </t>
  </si>
  <si>
    <t xml:space="preserve">Phạm Ngọc Như </t>
  </si>
  <si>
    <t xml:space="preserve">Đinh Bảo </t>
  </si>
  <si>
    <t xml:space="preserve">Nguyễn Ngọc Mỹ </t>
  </si>
  <si>
    <t>5/6</t>
  </si>
  <si>
    <t xml:space="preserve">Nguyễn Võ Hoài </t>
  </si>
  <si>
    <t xml:space="preserve">Nguyễn Vũ Thảo </t>
  </si>
  <si>
    <t>Lại Phúc Thiên</t>
  </si>
  <si>
    <t xml:space="preserve">Đặng Thị Quỳnh </t>
  </si>
  <si>
    <t xml:space="preserve">Nguyễn Đan </t>
  </si>
  <si>
    <t xml:space="preserve">Vũ Phương </t>
  </si>
  <si>
    <t xml:space="preserve">Đào Thị Mỹ </t>
  </si>
  <si>
    <t xml:space="preserve">Kiều Thiên </t>
  </si>
  <si>
    <t xml:space="preserve">Trần Lương Minh </t>
  </si>
  <si>
    <t xml:space="preserve">Trần Hoàng Trung </t>
  </si>
  <si>
    <t xml:space="preserve">Phạm Lê </t>
  </si>
  <si>
    <t xml:space="preserve">Trần Nhật </t>
  </si>
  <si>
    <t xml:space="preserve">Hàng Minh </t>
  </si>
  <si>
    <t xml:space="preserve">Bùi Ngân </t>
  </si>
  <si>
    <t>Nguyễn Diệu</t>
  </si>
  <si>
    <t xml:space="preserve">Huỳnh Ngọc Tấn </t>
  </si>
  <si>
    <t xml:space="preserve">Đinh </t>
  </si>
  <si>
    <t xml:space="preserve">Đặng Sỹ </t>
  </si>
  <si>
    <t xml:space="preserve">Phan Nguyễn Thành </t>
  </si>
  <si>
    <t xml:space="preserve">Trần Thị Thanh </t>
  </si>
  <si>
    <t xml:space="preserve">Võ Khánh </t>
  </si>
  <si>
    <t xml:space="preserve">Nguyễn Mạnh </t>
  </si>
  <si>
    <t xml:space="preserve">Cao Chí </t>
  </si>
  <si>
    <t xml:space="preserve">Trần Triệu Nhã </t>
  </si>
  <si>
    <t>Phạm Quang</t>
  </si>
  <si>
    <t>Lê Quang Nguyên</t>
  </si>
  <si>
    <t xml:space="preserve">Phù Ngọc Thanh </t>
  </si>
  <si>
    <t xml:space="preserve">Bùi Hữu </t>
  </si>
  <si>
    <t xml:space="preserve">Huỳnh Lê Phụng </t>
  </si>
  <si>
    <t>Nguyễn Phạm Việt</t>
  </si>
  <si>
    <t>Hồ Văn</t>
  </si>
  <si>
    <t>5/7</t>
  </si>
  <si>
    <t xml:space="preserve">Nguyễn Bình </t>
  </si>
  <si>
    <t xml:space="preserve">Nguyễn Ngô Văn </t>
  </si>
  <si>
    <t xml:space="preserve">Võ Lan </t>
  </si>
  <si>
    <t xml:space="preserve">Mai Bình </t>
  </si>
  <si>
    <t xml:space="preserve">Nguyễn Hà Minh </t>
  </si>
  <si>
    <t>Thái Trần Khánh</t>
  </si>
  <si>
    <t>Mè Nhật</t>
  </si>
  <si>
    <t xml:space="preserve">Nguyễn Đức Anh </t>
  </si>
  <si>
    <t xml:space="preserve">Đặng Nguyễn Khánh </t>
  </si>
  <si>
    <t xml:space="preserve">Lê Nguyễn Phương </t>
  </si>
  <si>
    <t xml:space="preserve">Nguyễn Hoàng Phi </t>
  </si>
  <si>
    <t>Đặng Diệu</t>
  </si>
  <si>
    <t>Lương</t>
  </si>
  <si>
    <t xml:space="preserve">Lê Ngọc Quang </t>
  </si>
  <si>
    <t>Đỗ Kiều</t>
  </si>
  <si>
    <t>Ngô Nguyễn Trà</t>
  </si>
  <si>
    <t xml:space="preserve">Nguyễn Trần Như </t>
  </si>
  <si>
    <t xml:space="preserve">Nguyễn Phan Gia </t>
  </si>
  <si>
    <t>Bùi Phượng Bảo</t>
  </si>
  <si>
    <t>Phạm Lê Đan</t>
  </si>
  <si>
    <t>Bùi Thị Ngọc</t>
  </si>
  <si>
    <t>Hồ Ngọc Xuân</t>
  </si>
  <si>
    <t>Nguyễn Chiến</t>
  </si>
  <si>
    <t xml:space="preserve">Đậu Anh </t>
  </si>
  <si>
    <t xml:space="preserve">Nguyễn Bảo An </t>
  </si>
  <si>
    <t>Hoàng Hữu</t>
  </si>
  <si>
    <t>Thức</t>
  </si>
  <si>
    <t xml:space="preserve">Đinh Nhật </t>
  </si>
  <si>
    <t xml:space="preserve">Trần Cao Thùy </t>
  </si>
  <si>
    <t xml:space="preserve">Thái Bá </t>
  </si>
  <si>
    <t xml:space="preserve">Nguyễn Trần Nhật </t>
  </si>
  <si>
    <t xml:space="preserve">Võ Ngọc </t>
  </si>
  <si>
    <t>Nguyễn Ngọc Uyên</t>
  </si>
  <si>
    <t>5/8</t>
  </si>
  <si>
    <t>95/60</t>
  </si>
  <si>
    <t>10/10</t>
  </si>
  <si>
    <t>90/60</t>
  </si>
  <si>
    <t>10/10 ck</t>
  </si>
  <si>
    <t>Cận thị; Đa sâu răng</t>
  </si>
  <si>
    <t>90/65</t>
  </si>
  <si>
    <t>85/55</t>
  </si>
  <si>
    <t>95/65</t>
  </si>
  <si>
    <t>MPT 9/10</t>
  </si>
  <si>
    <t>MPT 7/10</t>
  </si>
  <si>
    <t>2 mắt giảm thị lực; Đa sâu răng</t>
  </si>
  <si>
    <t>100/65</t>
  </si>
  <si>
    <t>MPT 4/10</t>
  </si>
  <si>
    <t>MPT 8/10</t>
  </si>
  <si>
    <t>X</t>
  </si>
  <si>
    <t>28/7/2015</t>
  </si>
  <si>
    <t xml:space="preserve"> bt</t>
  </si>
  <si>
    <t>80/50</t>
  </si>
  <si>
    <t>85/45</t>
  </si>
  <si>
    <t>80/55</t>
  </si>
  <si>
    <t>80/40</t>
  </si>
  <si>
    <t>10/10/2017</t>
  </si>
  <si>
    <t>85/50</t>
  </si>
  <si>
    <t>Loạn thị; Đa sâu răng</t>
  </si>
  <si>
    <t>110/65</t>
  </si>
  <si>
    <t>Nứt xương cổ tay P</t>
  </si>
  <si>
    <t>Đa sâu răng; Nứt xương cổ tay P</t>
  </si>
  <si>
    <t>105/75</t>
  </si>
  <si>
    <t>Cận loạn thị; Đa sâu răng</t>
  </si>
  <si>
    <t>105/65</t>
  </si>
  <si>
    <t>2 mắt tật khúc xạ</t>
  </si>
  <si>
    <t>80/45</t>
  </si>
  <si>
    <t>MPT 6/10</t>
  </si>
  <si>
    <t>MPT 5/10</t>
  </si>
  <si>
    <t>MPT9/10</t>
  </si>
  <si>
    <t>Viêm tai giữa</t>
  </si>
  <si>
    <t>MPT 2/10</t>
  </si>
  <si>
    <t xml:space="preserve">Đặng Hoài </t>
  </si>
  <si>
    <t>85/40</t>
  </si>
  <si>
    <t>2 mắt giảm thị lực; Viêm mũi họng</t>
  </si>
  <si>
    <t>MPT 3/10</t>
  </si>
  <si>
    <t>t</t>
  </si>
  <si>
    <t>Nguyễn Yến</t>
  </si>
  <si>
    <t>Sâu răng 84</t>
  </si>
  <si>
    <t>Cận thị; Sâu răng</t>
  </si>
  <si>
    <t>Viêm họng</t>
  </si>
  <si>
    <t>Viêm mũi họng; Đa sâu răng</t>
  </si>
  <si>
    <t>86/45</t>
  </si>
  <si>
    <t>Viêm mũi xuất tiết; Đa sâu răng</t>
  </si>
  <si>
    <t>2 mắt giảm thị lực; Viêm mũi xuất tiết</t>
  </si>
  <si>
    <t>90/55</t>
  </si>
  <si>
    <t>84</t>
  </si>
  <si>
    <t>Viêm amydan</t>
  </si>
  <si>
    <t>82010/10</t>
  </si>
  <si>
    <t>6/10/2016</t>
  </si>
  <si>
    <t>z</t>
  </si>
  <si>
    <t>Lang ben</t>
  </si>
  <si>
    <t>MPT 1/10</t>
  </si>
  <si>
    <t>Nguyễn Nhật Đăng</t>
  </si>
  <si>
    <t>15/12/2018</t>
  </si>
  <si>
    <t>Viễn loạn thị</t>
  </si>
  <si>
    <t>Cận thị; Viêm mũi họng; Đa sâu răng</t>
  </si>
  <si>
    <t>27/6/2016</t>
  </si>
  <si>
    <t>Gãy xương xẳng tay đang bó bột</t>
  </si>
  <si>
    <t>Đa sâu răng; Gãy xương cẳng tay đang bó bột</t>
  </si>
  <si>
    <t>87/65</t>
  </si>
  <si>
    <t>Viễn thị</t>
  </si>
  <si>
    <t>85/60</t>
  </si>
  <si>
    <t>82</t>
  </si>
  <si>
    <t>10/10 CK</t>
  </si>
  <si>
    <t>60/90</t>
  </si>
  <si>
    <t>Cận thi; bt; Đa sâu răng; bt</t>
  </si>
  <si>
    <t>23</t>
  </si>
  <si>
    <t>cận thị</t>
  </si>
  <si>
    <t>cận loạn thị</t>
  </si>
  <si>
    <t>sâu răng</t>
  </si>
  <si>
    <t>loạn thị</t>
  </si>
  <si>
    <t>2 mắt giảm thị lực; Viêm tai giữa; Đa sâu răng</t>
  </si>
  <si>
    <t>2 mắt giảm thị lực; Sâu răng</t>
  </si>
  <si>
    <t>Viêm mũi họng; Đa sâu răng; Lang ben</t>
  </si>
  <si>
    <t>(Khám sức khỏe học sinh năm học 2024-2025  ngày 04 tháng 03 năm 2025)</t>
  </si>
  <si>
    <t>Nha Trang, ngày 18 tháng 03 năm 2025</t>
  </si>
  <si>
    <t>(Khám sức khỏe học sinh năm học 2024-2025 ngày 04 tháng 03 năm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</si>
</sst>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dd/mm/yyyy;@"/>
    <numFmt numFmtId="165" formatCode="0.0"/>
    <numFmt numFmtId="166" formatCode="mm/dd/yyyy;@"/>
    <numFmt numFmtId="167" formatCode="0.0%"/>
    <numFmt numFmtId="168" formatCode="d/mm/yyyy;@"/>
    <numFmt numFmtId="169" formatCode="m/d/yyyy;@"/>
    <numFmt numFmtId="170" formatCode="d/m/yyyy"/>
    <numFmt numFmtId="171" formatCode="[$-1010000]d/m/yyyy;@"/>
  </numFmts>
  <fonts count="57" x14ac:knownFonts="1">
    <font>
      <sz val="12"/>
      <color theme="1"/>
      <name val="Times New Roman"/>
      <charset val="163"/>
    </font>
    <font>
      <b/>
      <sz val="16"/>
      <color theme="1"/>
      <name val="Times New Roman"/>
      <family val="1"/>
    </font>
    <font>
      <i/>
      <sz val="14"/>
      <color theme="1"/>
      <name val="Times New Roman"/>
      <family val="1"/>
    </font>
    <font>
      <b/>
      <sz val="14"/>
      <color theme="1"/>
      <name val="Times New Roman"/>
      <family val="1"/>
    </font>
    <font>
      <b/>
      <sz val="11"/>
      <color theme="1"/>
      <name val="Times New Roman"/>
      <family val="1"/>
    </font>
    <font>
      <sz val="12"/>
      <name val="Times New Roman"/>
      <family val="1"/>
    </font>
    <font>
      <sz val="12"/>
      <color theme="1"/>
      <name val="Times New Roman"/>
      <family val="1"/>
    </font>
    <font>
      <b/>
      <sz val="10"/>
      <color theme="1"/>
      <name val="Times New Roman"/>
      <family val="1"/>
    </font>
    <font>
      <b/>
      <sz val="12"/>
      <color theme="1"/>
      <name val="Times New Roman"/>
      <family val="1"/>
    </font>
    <font>
      <sz val="13"/>
      <color theme="1"/>
      <name val="Times New Roman"/>
      <family val="1"/>
    </font>
    <font>
      <b/>
      <sz val="13"/>
      <color theme="1"/>
      <name val="Times New Roman"/>
      <family val="1"/>
    </font>
    <font>
      <b/>
      <sz val="12"/>
      <name val="Times New Roman"/>
      <family val="1"/>
    </font>
    <font>
      <b/>
      <sz val="13"/>
      <name val="Times New Roman"/>
      <family val="1"/>
    </font>
    <font>
      <sz val="12"/>
      <color indexed="8"/>
      <name val="Times New Roman"/>
      <family val="1"/>
    </font>
    <font>
      <b/>
      <sz val="12"/>
      <color rgb="FFFF0000"/>
      <name val="Times New Roman"/>
      <family val="1"/>
    </font>
    <font>
      <sz val="12"/>
      <color rgb="FFFF0000"/>
      <name val="Times New Roman"/>
      <family val="1"/>
    </font>
    <font>
      <sz val="14"/>
      <color theme="1"/>
      <name val="Times New Roman"/>
      <family val="1"/>
    </font>
    <font>
      <b/>
      <sz val="13"/>
      <color rgb="FFC00000"/>
      <name val="Times New Roman"/>
      <family val="1"/>
    </font>
    <font>
      <sz val="13"/>
      <name val="Times New Roman"/>
      <family val="1"/>
    </font>
    <font>
      <b/>
      <sz val="16"/>
      <name val="Times New Roman"/>
      <family val="1"/>
    </font>
    <font>
      <i/>
      <sz val="14"/>
      <name val="Times New Roman"/>
      <family val="1"/>
    </font>
    <font>
      <b/>
      <sz val="14"/>
      <name val="Times New Roman"/>
      <family val="1"/>
    </font>
    <font>
      <sz val="14"/>
      <name val="Times New Roman"/>
      <family val="1"/>
    </font>
    <font>
      <b/>
      <i/>
      <sz val="14"/>
      <name val="Times New Roman"/>
      <family val="1"/>
    </font>
    <font>
      <i/>
      <sz val="13"/>
      <name val="Times New Roman"/>
      <family val="1"/>
    </font>
    <font>
      <b/>
      <sz val="20"/>
      <color theme="6" tint="-0.499984740745262"/>
      <name val="Segoe UI Black"/>
      <family val="2"/>
    </font>
    <font>
      <b/>
      <u/>
      <sz val="13"/>
      <color theme="1"/>
      <name val="Times New Roman"/>
      <family val="1"/>
    </font>
    <font>
      <i/>
      <sz val="12"/>
      <color theme="1"/>
      <name val="Times New Roman"/>
      <family val="1"/>
    </font>
    <font>
      <sz val="16"/>
      <color theme="1"/>
      <name val="Times New Roman"/>
      <family val="1"/>
    </font>
    <font>
      <sz val="10"/>
      <name val="Times New Roman"/>
      <family val="1"/>
    </font>
    <font>
      <sz val="11"/>
      <color rgb="FF081C36"/>
      <name val="Times New Roman"/>
      <family val="1"/>
    </font>
    <font>
      <sz val="10"/>
      <name val="Times New Roman"/>
      <family val="1"/>
    </font>
    <font>
      <sz val="10"/>
      <name val="Arial"/>
      <family val="2"/>
    </font>
    <font>
      <sz val="11"/>
      <color theme="1"/>
      <name val="Calibri"/>
      <family val="2"/>
      <scheme val="minor"/>
    </font>
    <font>
      <sz val="11"/>
      <color indexed="8"/>
      <name val="Calibri"/>
      <family val="2"/>
    </font>
    <font>
      <sz val="10"/>
      <color indexed="8"/>
      <name val="Arial"/>
      <family val="2"/>
    </font>
    <font>
      <sz val="14"/>
      <name val="Calibri"/>
      <family val="2"/>
    </font>
    <font>
      <sz val="26"/>
      <color rgb="FF000000"/>
      <name val="Roboto Black"/>
    </font>
    <font>
      <b/>
      <sz val="12"/>
      <color theme="1"/>
      <name val="Times New Roman"/>
      <family val="1"/>
    </font>
    <font>
      <b/>
      <sz val="12"/>
      <name val="Times New Roman"/>
      <family val="1"/>
    </font>
    <font>
      <sz val="8"/>
      <name val="Times New Roman"/>
      <family val="1"/>
    </font>
    <font>
      <b/>
      <sz val="14"/>
      <color theme="1"/>
      <name val="Times New Roman"/>
      <family val="1"/>
    </font>
    <font>
      <b/>
      <sz val="11"/>
      <color theme="1"/>
      <name val="Times New Roman"/>
      <family val="1"/>
    </font>
    <font>
      <sz val="12"/>
      <color indexed="8"/>
      <name val="Times New Roman"/>
      <family val="1"/>
      <charset val="163"/>
    </font>
    <font>
      <sz val="12"/>
      <color indexed="8"/>
      <name val="Calibri"/>
      <family val="2"/>
      <scheme val="minor"/>
    </font>
    <font>
      <sz val="12"/>
      <color theme="1"/>
      <name val="Calibri"/>
      <family val="2"/>
      <scheme val="minor"/>
    </font>
    <font>
      <sz val="12"/>
      <color rgb="FF000000"/>
      <name val="Times New Roman"/>
      <family val="1"/>
    </font>
    <font>
      <sz val="12"/>
      <color theme="1"/>
      <name val="Calibri"/>
      <family val="2"/>
      <charset val="163"/>
      <scheme val="minor"/>
    </font>
    <font>
      <sz val="10"/>
      <color theme="1"/>
      <name val="Calibri"/>
      <family val="2"/>
      <scheme val="minor"/>
    </font>
    <font>
      <sz val="10"/>
      <color rgb="FF000000"/>
      <name val="Calibri"/>
      <family val="2"/>
      <scheme val="minor"/>
    </font>
    <font>
      <sz val="10"/>
      <name val="Calibri"/>
      <family val="2"/>
      <scheme val="minor"/>
    </font>
    <font>
      <sz val="11"/>
      <color theme="1"/>
      <name val="Times New Roman"/>
      <family val="1"/>
    </font>
    <font>
      <sz val="11"/>
      <name val="Times New Roman"/>
      <family val="1"/>
    </font>
    <font>
      <sz val="11"/>
      <color indexed="8"/>
      <name val="Times New Roman"/>
      <family val="1"/>
    </font>
    <font>
      <sz val="11"/>
      <name val="Times New Roman"/>
      <family val="1"/>
      <charset val="163"/>
    </font>
    <font>
      <sz val="11"/>
      <color theme="1"/>
      <name val="Times New Roman"/>
      <family val="1"/>
      <charset val="163"/>
    </font>
    <font>
      <b/>
      <i/>
      <sz val="14"/>
      <color theme="1"/>
      <name val="Times New Roman"/>
      <family val="1"/>
    </font>
  </fonts>
  <fills count="28">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theme="9" tint="0.79979857783745845"/>
        <bgColor indexed="64"/>
      </patternFill>
    </fill>
    <fill>
      <patternFill patternType="solid">
        <fgColor theme="5" tint="0.59999389629810485"/>
        <bgColor indexed="64"/>
      </patternFill>
    </fill>
    <fill>
      <patternFill patternType="solid">
        <fgColor theme="2"/>
        <bgColor indexed="64"/>
      </patternFill>
    </fill>
    <fill>
      <patternFill patternType="solid">
        <fgColor theme="7" tint="0.59999389629810485"/>
        <bgColor indexed="64"/>
      </patternFill>
    </fill>
    <fill>
      <patternFill patternType="solid">
        <fgColor theme="7" tint="0.79979857783745845"/>
        <bgColor indexed="64"/>
      </patternFill>
    </fill>
    <fill>
      <patternFill patternType="solid">
        <fgColor theme="6" tint="0.79979857783745845"/>
        <bgColor indexed="64"/>
      </patternFill>
    </fill>
    <fill>
      <patternFill patternType="solid">
        <fgColor theme="9" tint="0.79982909634693444"/>
        <bgColor indexed="64"/>
      </patternFill>
    </fill>
    <fill>
      <patternFill patternType="solid">
        <fgColor theme="9"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9" tint="0.79973754081850645"/>
        <bgColor indexed="64"/>
      </patternFill>
    </fill>
    <fill>
      <patternFill patternType="solid">
        <fgColor theme="7" tint="0.79973754081850645"/>
        <bgColor indexed="64"/>
      </patternFill>
    </fill>
    <fill>
      <patternFill patternType="solid">
        <fgColor theme="8" tint="0.79973754081850645"/>
        <bgColor indexed="64"/>
      </patternFill>
    </fill>
    <fill>
      <patternFill patternType="solid">
        <fgColor theme="5" tint="0.79973754081850645"/>
        <bgColor indexed="64"/>
      </patternFill>
    </fill>
    <fill>
      <patternFill patternType="solid">
        <fgColor theme="9" tint="0.39973143711661124"/>
        <bgColor indexed="64"/>
      </patternFill>
    </fill>
    <fill>
      <patternFill patternType="solid">
        <fgColor theme="4" tint="0.59999389629810485"/>
        <bgColor indexed="64"/>
      </patternFill>
    </fill>
    <fill>
      <patternFill patternType="solid">
        <fgColor theme="6" tint="0.39973143711661124"/>
        <bgColor indexed="64"/>
      </patternFill>
    </fill>
    <fill>
      <patternFill patternType="solid">
        <fgColor theme="4" tint="0.39973143711661124"/>
        <bgColor indexed="64"/>
      </patternFill>
    </fill>
    <fill>
      <patternFill patternType="solid">
        <fgColor theme="0" tint="-4.9989318521683403E-2"/>
        <bgColor indexed="64"/>
      </patternFill>
    </fill>
    <fill>
      <patternFill patternType="solid">
        <fgColor theme="0"/>
        <bgColor rgb="FFFF9900"/>
      </patternFill>
    </fill>
    <fill>
      <patternFill patternType="solid">
        <fgColor theme="0"/>
        <bgColor rgb="FF00FF00"/>
      </patternFill>
    </fill>
    <fill>
      <patternFill patternType="solid">
        <fgColor theme="0"/>
        <bgColor rgb="FF4A86E8"/>
      </patternFill>
    </fill>
    <fill>
      <patternFill patternType="solid">
        <fgColor theme="0"/>
        <bgColor rgb="FFFF00FF"/>
      </patternFill>
    </fill>
  </fills>
  <borders count="3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auto="1"/>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64"/>
      </left>
      <right style="thin">
        <color indexed="64"/>
      </right>
      <top style="thin">
        <color indexed="8"/>
      </top>
      <bottom style="thin">
        <color indexed="8"/>
      </bottom>
      <diagonal/>
    </border>
    <border>
      <left style="thin">
        <color indexed="8"/>
      </left>
      <right style="thin">
        <color indexed="8"/>
      </right>
      <top style="thin">
        <color indexed="8"/>
      </top>
      <bottom style="thin">
        <color indexed="64"/>
      </bottom>
      <diagonal/>
    </border>
    <border>
      <left style="thin">
        <color auto="1"/>
      </left>
      <right style="thin">
        <color auto="1"/>
      </right>
      <top style="thin">
        <color auto="1"/>
      </top>
      <bottom style="thin">
        <color auto="1"/>
      </bottom>
      <diagonal/>
    </border>
    <border>
      <left/>
      <right style="thin">
        <color indexed="8"/>
      </right>
      <top style="thin">
        <color indexed="8"/>
      </top>
      <bottom style="thin">
        <color indexed="8"/>
      </bottom>
      <diagonal/>
    </border>
    <border>
      <left/>
      <right style="thin">
        <color indexed="8"/>
      </right>
      <top style="thin">
        <color indexed="8"/>
      </top>
      <bottom/>
      <diagonal/>
    </border>
    <border>
      <left style="thin">
        <color indexed="64"/>
      </left>
      <right style="thin">
        <color indexed="64"/>
      </right>
      <top style="thin">
        <color indexed="64"/>
      </top>
      <bottom style="thin">
        <color indexed="64"/>
      </bottom>
      <diagonal/>
    </border>
    <border>
      <left/>
      <right style="thin">
        <color indexed="8"/>
      </right>
      <top/>
      <bottom style="thin">
        <color indexed="8"/>
      </bottom>
      <diagonal/>
    </border>
    <border>
      <left/>
      <right style="thin">
        <color indexed="64"/>
      </right>
      <top style="thin">
        <color indexed="8"/>
      </top>
      <bottom style="thin">
        <color indexed="8"/>
      </bottom>
      <diagonal/>
    </border>
    <border>
      <left/>
      <right style="thin">
        <color indexed="64"/>
      </right>
      <top style="thin">
        <color indexed="64"/>
      </top>
      <bottom style="thin">
        <color indexed="64"/>
      </bottom>
      <diagonal/>
    </border>
    <border>
      <left/>
      <right style="thin">
        <color indexed="8"/>
      </right>
      <top/>
      <bottom/>
      <diagonal/>
    </border>
    <border>
      <left style="thin">
        <color indexed="8"/>
      </left>
      <right style="thin">
        <color indexed="64"/>
      </right>
      <top style="thin">
        <color indexed="8"/>
      </top>
      <bottom style="thin">
        <color indexed="64"/>
      </bottom>
      <diagonal/>
    </border>
  </borders>
  <cellStyleXfs count="6">
    <xf numFmtId="0" fontId="0" fillId="0" borderId="0"/>
    <xf numFmtId="0" fontId="34" fillId="0" borderId="0" applyFill="0" applyProtection="0"/>
    <xf numFmtId="0" fontId="32" fillId="0" borderId="0"/>
    <xf numFmtId="0" fontId="34" fillId="0" borderId="0" applyFill="0" applyProtection="0"/>
    <xf numFmtId="0" fontId="33" fillId="0" borderId="0"/>
    <xf numFmtId="0" fontId="35" fillId="0" borderId="0" applyFill="0" applyProtection="0">
      <alignment vertical="center"/>
    </xf>
  </cellStyleXfs>
  <cellXfs count="523">
    <xf numFmtId="0" fontId="0" fillId="0" borderId="0" xfId="0"/>
    <xf numFmtId="0" fontId="0" fillId="0" borderId="0" xfId="0" applyFill="1"/>
    <xf numFmtId="0" fontId="0" fillId="0" borderId="0" xfId="0" applyAlignment="1">
      <alignment vertical="center"/>
    </xf>
    <xf numFmtId="0" fontId="0" fillId="0" borderId="0" xfId="0" applyAlignment="1">
      <alignment horizontal="center" vertical="center"/>
    </xf>
    <xf numFmtId="0" fontId="0" fillId="0" borderId="0" xfId="0" applyFill="1" applyAlignment="1">
      <alignment vertical="center"/>
    </xf>
    <xf numFmtId="0" fontId="3" fillId="0" borderId="0" xfId="0" applyFont="1" applyAlignment="1">
      <alignment vertical="center"/>
    </xf>
    <xf numFmtId="0" fontId="3" fillId="0" borderId="0" xfId="0" applyFont="1" applyFill="1" applyAlignment="1">
      <alignment horizontal="center" vertical="center"/>
    </xf>
    <xf numFmtId="0" fontId="3" fillId="0" borderId="0" xfId="0" applyFont="1" applyAlignment="1">
      <alignment horizontal="center" vertical="center"/>
    </xf>
    <xf numFmtId="0" fontId="4" fillId="0" borderId="1" xfId="0" applyFont="1" applyBorder="1" applyAlignment="1">
      <alignment horizontal="center" vertical="center" wrapText="1"/>
    </xf>
    <xf numFmtId="0" fontId="4" fillId="0"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0" fillId="0" borderId="1" xfId="0" applyBorder="1" applyAlignment="1">
      <alignment horizontal="center" vertical="center"/>
    </xf>
    <xf numFmtId="0" fontId="0" fillId="3" borderId="1" xfId="0" applyFill="1" applyBorder="1" applyAlignment="1">
      <alignment horizontal="center" vertical="center"/>
    </xf>
    <xf numFmtId="49" fontId="6" fillId="3" borderId="1" xfId="0" applyNumberFormat="1" applyFont="1" applyFill="1" applyBorder="1" applyAlignment="1">
      <alignment horizontal="center" vertical="center"/>
    </xf>
    <xf numFmtId="0" fontId="0" fillId="0" borderId="1" xfId="0" applyFill="1" applyBorder="1" applyAlignment="1">
      <alignment horizontal="center" vertical="center"/>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49" fontId="0" fillId="0" borderId="1" xfId="0" applyNumberFormat="1" applyBorder="1" applyAlignment="1">
      <alignment horizontal="center" vertical="center"/>
    </xf>
    <xf numFmtId="49" fontId="6" fillId="0" borderId="1" xfId="0" applyNumberFormat="1" applyFont="1" applyFill="1" applyBorder="1" applyAlignment="1">
      <alignment horizontal="center" vertical="center"/>
    </xf>
    <xf numFmtId="0" fontId="6" fillId="3" borderId="1" xfId="0" applyFont="1" applyFill="1" applyBorder="1" applyAlignment="1">
      <alignment vertical="center"/>
    </xf>
    <xf numFmtId="0" fontId="6" fillId="3" borderId="1" xfId="0" applyFont="1" applyFill="1" applyBorder="1" applyAlignment="1">
      <alignment horizontal="center" vertical="center"/>
    </xf>
    <xf numFmtId="0" fontId="5" fillId="0" borderId="1" xfId="0" applyFont="1" applyBorder="1" applyAlignment="1">
      <alignment vertical="center"/>
    </xf>
    <xf numFmtId="0" fontId="11" fillId="0" borderId="1" xfId="0" applyFont="1" applyBorder="1" applyAlignment="1">
      <alignment horizontal="center" vertical="center"/>
    </xf>
    <xf numFmtId="0" fontId="11" fillId="0" borderId="1" xfId="0" applyFont="1" applyBorder="1" applyAlignment="1">
      <alignment horizontal="center" vertical="center" wrapText="1"/>
    </xf>
    <xf numFmtId="0" fontId="5" fillId="0" borderId="1" xfId="0" applyFont="1" applyBorder="1" applyAlignment="1">
      <alignment horizontal="center" vertical="center"/>
    </xf>
    <xf numFmtId="0" fontId="8" fillId="0" borderId="0" xfId="0" applyFont="1" applyAlignment="1">
      <alignment horizontal="center" vertical="center"/>
    </xf>
    <xf numFmtId="0" fontId="3" fillId="0" borderId="0" xfId="0" applyFont="1" applyFill="1" applyAlignment="1">
      <alignment vertical="center"/>
    </xf>
    <xf numFmtId="0" fontId="0" fillId="0" borderId="1" xfId="0" applyBorder="1"/>
    <xf numFmtId="0" fontId="0" fillId="2" borderId="1" xfId="0" applyFill="1" applyBorder="1" applyAlignment="1">
      <alignment horizontal="center" vertical="center"/>
    </xf>
    <xf numFmtId="49" fontId="0" fillId="3" borderId="1" xfId="0" applyNumberFormat="1" applyFill="1" applyBorder="1" applyAlignment="1">
      <alignment horizontal="center" vertical="center"/>
    </xf>
    <xf numFmtId="0" fontId="8" fillId="0" borderId="1" xfId="0" applyFont="1" applyBorder="1" applyAlignment="1">
      <alignment horizontal="center" vertical="center"/>
    </xf>
    <xf numFmtId="0" fontId="6" fillId="0" borderId="1" xfId="0" applyFont="1" applyBorder="1" applyAlignment="1">
      <alignment horizontal="center" vertical="center"/>
    </xf>
    <xf numFmtId="49" fontId="6" fillId="0" borderId="1" xfId="0" applyNumberFormat="1" applyFont="1" applyBorder="1" applyAlignment="1">
      <alignment horizontal="center" vertical="center"/>
    </xf>
    <xf numFmtId="0" fontId="8" fillId="3" borderId="1" xfId="0" applyFont="1" applyFill="1" applyBorder="1" applyAlignment="1">
      <alignment horizontal="center" vertical="center"/>
    </xf>
    <xf numFmtId="0" fontId="9" fillId="0" borderId="1" xfId="0" applyFont="1" applyBorder="1" applyAlignment="1">
      <alignment horizontal="center" vertical="center"/>
    </xf>
    <xf numFmtId="165" fontId="0" fillId="0" borderId="1" xfId="0" applyNumberFormat="1" applyBorder="1" applyAlignment="1">
      <alignment horizontal="center" vertical="center"/>
    </xf>
    <xf numFmtId="0" fontId="6" fillId="0" borderId="1" xfId="0" applyFont="1" applyBorder="1" applyAlignment="1">
      <alignment vertical="center"/>
    </xf>
    <xf numFmtId="0" fontId="8" fillId="0" borderId="1" xfId="0" applyFont="1" applyFill="1" applyBorder="1" applyAlignment="1">
      <alignment horizontal="center" vertical="center"/>
    </xf>
    <xf numFmtId="0" fontId="0" fillId="0" borderId="2" xfId="0" applyBorder="1" applyAlignment="1">
      <alignment vertical="center" wrapText="1"/>
    </xf>
    <xf numFmtId="0" fontId="0" fillId="0" borderId="3" xfId="0" applyBorder="1" applyAlignment="1">
      <alignment vertical="center"/>
    </xf>
    <xf numFmtId="0" fontId="5" fillId="6"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9" borderId="1" xfId="0" applyFont="1" applyFill="1" applyBorder="1" applyAlignment="1">
      <alignment horizontal="center" vertical="center"/>
    </xf>
    <xf numFmtId="0" fontId="14" fillId="8" borderId="0" xfId="0" applyFont="1" applyFill="1" applyAlignment="1">
      <alignment horizontal="center" vertical="center"/>
    </xf>
    <xf numFmtId="0" fontId="15" fillId="0" borderId="0" xfId="0" applyFont="1"/>
    <xf numFmtId="0" fontId="6" fillId="0" borderId="0" xfId="0" applyFont="1"/>
    <xf numFmtId="0" fontId="15" fillId="6" borderId="0" xfId="0" applyFont="1" applyFill="1"/>
    <xf numFmtId="0" fontId="5" fillId="10" borderId="1" xfId="0" applyFont="1" applyFill="1" applyBorder="1" applyAlignment="1">
      <alignment horizontal="center" vertical="center"/>
    </xf>
    <xf numFmtId="0" fontId="14" fillId="4" borderId="0" xfId="0" applyNumberFormat="1" applyFont="1" applyFill="1" applyAlignment="1">
      <alignment horizontal="center" vertical="center"/>
    </xf>
    <xf numFmtId="0" fontId="8" fillId="10" borderId="0" xfId="0" applyNumberFormat="1" applyFont="1" applyFill="1" applyAlignment="1">
      <alignment horizontal="center" vertical="center"/>
    </xf>
    <xf numFmtId="0" fontId="15" fillId="9" borderId="0" xfId="0" applyNumberFormat="1" applyFont="1" applyFill="1"/>
    <xf numFmtId="0" fontId="15" fillId="6" borderId="0" xfId="0" applyNumberFormat="1" applyFont="1" applyFill="1"/>
    <xf numFmtId="0" fontId="0" fillId="0" borderId="0" xfId="0" applyNumberFormat="1"/>
    <xf numFmtId="0" fontId="6" fillId="0" borderId="1" xfId="0" applyFont="1" applyBorder="1" applyAlignment="1">
      <alignment horizontal="center" vertical="center" wrapText="1"/>
    </xf>
    <xf numFmtId="16" fontId="6" fillId="3" borderId="1" xfId="0" applyNumberFormat="1" applyFont="1" applyFill="1" applyBorder="1" applyAlignment="1">
      <alignment horizontal="center" vertical="center"/>
    </xf>
    <xf numFmtId="0" fontId="8" fillId="0" borderId="1" xfId="0" applyFont="1" applyBorder="1" applyAlignment="1">
      <alignment horizontal="center" vertical="center" wrapText="1"/>
    </xf>
    <xf numFmtId="165" fontId="5" fillId="0" borderId="1" xfId="0" applyNumberFormat="1" applyFont="1" applyFill="1" applyBorder="1" applyAlignment="1">
      <alignment horizontal="center" vertical="center" wrapText="1"/>
    </xf>
    <xf numFmtId="16" fontId="0" fillId="0" borderId="1" xfId="0" applyNumberFormat="1" applyBorder="1" applyAlignment="1">
      <alignment horizontal="center" vertical="center"/>
    </xf>
    <xf numFmtId="0" fontId="17" fillId="0" borderId="1" xfId="0" applyFont="1" applyFill="1" applyBorder="1" applyAlignment="1">
      <alignment horizontal="center" vertical="center"/>
    </xf>
    <xf numFmtId="0" fontId="8" fillId="3" borderId="1" xfId="0" applyFont="1" applyFill="1" applyBorder="1" applyAlignment="1">
      <alignment horizontal="center" vertical="center" wrapText="1"/>
    </xf>
    <xf numFmtId="0" fontId="18" fillId="0" borderId="0" xfId="0" applyFont="1" applyAlignment="1">
      <alignment vertical="center"/>
    </xf>
    <xf numFmtId="0" fontId="21" fillId="0" borderId="0" xfId="0" applyFont="1" applyAlignment="1">
      <alignment vertical="center"/>
    </xf>
    <xf numFmtId="0" fontId="22" fillId="0" borderId="0" xfId="0" applyFont="1" applyAlignment="1">
      <alignment vertical="center"/>
    </xf>
    <xf numFmtId="0" fontId="21" fillId="0" borderId="0" xfId="0" applyFont="1"/>
    <xf numFmtId="0" fontId="22" fillId="0" borderId="0" xfId="0" applyFont="1"/>
    <xf numFmtId="0" fontId="23" fillId="0" borderId="0" xfId="0" applyFont="1" applyAlignment="1">
      <alignment vertical="center"/>
    </xf>
    <xf numFmtId="0" fontId="22" fillId="0" borderId="0" xfId="0" applyFont="1" applyAlignment="1">
      <alignment vertical="center" wrapText="1"/>
    </xf>
    <xf numFmtId="0" fontId="22" fillId="0" borderId="0" xfId="0" applyFont="1" applyAlignment="1">
      <alignment horizontal="right" vertical="center"/>
    </xf>
    <xf numFmtId="3" fontId="22" fillId="0" borderId="0" xfId="0" applyNumberFormat="1" applyFont="1" applyAlignment="1">
      <alignment vertical="center"/>
    </xf>
    <xf numFmtId="0" fontId="22" fillId="0" borderId="0" xfId="0" applyFont="1" applyAlignment="1">
      <alignment horizontal="center" vertical="center"/>
    </xf>
    <xf numFmtId="3" fontId="22" fillId="0" borderId="0" xfId="0" applyNumberFormat="1" applyFont="1" applyAlignment="1">
      <alignment horizontal="center" vertical="center"/>
    </xf>
    <xf numFmtId="0" fontId="21" fillId="0" borderId="0" xfId="0" applyFont="1" applyAlignment="1">
      <alignment horizontal="center" vertical="center"/>
    </xf>
    <xf numFmtId="0" fontId="25" fillId="0" borderId="0" xfId="0" applyFont="1" applyAlignment="1">
      <alignment vertical="center"/>
    </xf>
    <xf numFmtId="0" fontId="8" fillId="0" borderId="0" xfId="0" applyFont="1" applyAlignment="1">
      <alignment vertical="center"/>
    </xf>
    <xf numFmtId="0" fontId="0" fillId="12" borderId="0" xfId="0" applyFill="1" applyAlignment="1">
      <alignment vertical="center"/>
    </xf>
    <xf numFmtId="0" fontId="6" fillId="0" borderId="0" xfId="0" applyFont="1" applyAlignment="1">
      <alignment vertical="center"/>
    </xf>
    <xf numFmtId="167" fontId="0" fillId="0" borderId="0" xfId="0" applyNumberFormat="1" applyAlignment="1">
      <alignment vertical="center"/>
    </xf>
    <xf numFmtId="0" fontId="26" fillId="0" borderId="0" xfId="0" applyFont="1" applyAlignment="1">
      <alignment vertical="center"/>
    </xf>
    <xf numFmtId="165" fontId="8" fillId="0" borderId="1" xfId="0" applyNumberFormat="1" applyFont="1" applyBorder="1" applyAlignment="1">
      <alignment horizontal="center" vertical="center"/>
    </xf>
    <xf numFmtId="165" fontId="8" fillId="0" borderId="1" xfId="0" applyNumberFormat="1" applyFont="1" applyFill="1" applyBorder="1" applyAlignment="1">
      <alignment horizontal="center" vertical="center"/>
    </xf>
    <xf numFmtId="0" fontId="16" fillId="0" borderId="0" xfId="0" applyFont="1" applyFill="1"/>
    <xf numFmtId="0" fontId="16" fillId="0" borderId="0" xfId="0" applyFont="1"/>
    <xf numFmtId="0" fontId="18" fillId="0" borderId="0" xfId="0" applyFont="1" applyAlignment="1">
      <alignment vertical="center" wrapText="1"/>
    </xf>
    <xf numFmtId="0" fontId="0" fillId="13" borderId="0" xfId="0" applyFill="1"/>
    <xf numFmtId="0" fontId="0" fillId="0" borderId="0" xfId="0" applyFill="1"/>
    <xf numFmtId="0" fontId="0" fillId="0" borderId="0" xfId="0" applyFont="1"/>
    <xf numFmtId="0" fontId="0" fillId="0" borderId="0" xfId="0" applyAlignment="1">
      <alignment wrapText="1"/>
    </xf>
    <xf numFmtId="49" fontId="0" fillId="0" borderId="0" xfId="0" applyNumberFormat="1"/>
    <xf numFmtId="0" fontId="0" fillId="0" borderId="2" xfId="0" applyFill="1" applyBorder="1" applyAlignment="1">
      <alignment vertical="center" wrapText="1"/>
    </xf>
    <xf numFmtId="0" fontId="0" fillId="0" borderId="3" xfId="0" applyFill="1" applyBorder="1" applyAlignment="1">
      <alignment vertical="center"/>
    </xf>
    <xf numFmtId="166" fontId="0" fillId="0" borderId="3" xfId="0" applyNumberFormat="1" applyFill="1" applyBorder="1" applyAlignment="1">
      <alignment horizontal="center" vertical="center"/>
    </xf>
    <xf numFmtId="0" fontId="0" fillId="0" borderId="1" xfId="0" applyFill="1" applyBorder="1" applyAlignment="1">
      <alignment horizontal="center" vertical="center"/>
    </xf>
    <xf numFmtId="164" fontId="0" fillId="0" borderId="3" xfId="0" applyNumberFormat="1" applyFill="1" applyBorder="1" applyAlignment="1">
      <alignment horizontal="center" vertical="center"/>
    </xf>
    <xf numFmtId="0" fontId="0" fillId="13" borderId="1" xfId="0" applyFill="1" applyBorder="1" applyAlignment="1">
      <alignment horizontal="center" vertical="center"/>
    </xf>
    <xf numFmtId="0" fontId="0" fillId="13" borderId="2" xfId="0" applyFill="1" applyBorder="1" applyAlignment="1">
      <alignment vertical="center" wrapText="1"/>
    </xf>
    <xf numFmtId="0" fontId="0" fillId="13" borderId="3" xfId="0" applyFill="1" applyBorder="1" applyAlignment="1">
      <alignment vertical="center"/>
    </xf>
    <xf numFmtId="0" fontId="0" fillId="13" borderId="3" xfId="0" applyFill="1" applyBorder="1" applyAlignment="1">
      <alignment horizontal="center" vertical="center"/>
    </xf>
    <xf numFmtId="0" fontId="0" fillId="0" borderId="0" xfId="0" applyFont="1" applyAlignment="1">
      <alignment vertical="center"/>
    </xf>
    <xf numFmtId="0" fontId="0" fillId="0" borderId="0" xfId="0" applyAlignment="1">
      <alignment vertical="center" wrapText="1"/>
    </xf>
    <xf numFmtId="165" fontId="0" fillId="0" borderId="1" xfId="0" applyNumberFormat="1" applyFill="1" applyBorder="1" applyAlignment="1">
      <alignment horizontal="center" vertical="center" wrapText="1"/>
    </xf>
    <xf numFmtId="0" fontId="6" fillId="0" borderId="1" xfId="0" applyFont="1" applyFill="1" applyBorder="1" applyAlignment="1">
      <alignment horizontal="center" vertical="center"/>
    </xf>
    <xf numFmtId="0" fontId="6" fillId="0" borderId="1" xfId="0" applyFont="1" applyFill="1" applyBorder="1" applyAlignment="1">
      <alignment vertical="center"/>
    </xf>
    <xf numFmtId="0" fontId="8" fillId="0" borderId="1" xfId="0" applyFont="1" applyFill="1" applyBorder="1" applyAlignment="1">
      <alignment horizontal="center" vertical="center" wrapText="1"/>
    </xf>
    <xf numFmtId="49" fontId="6" fillId="0" borderId="1" xfId="0" applyNumberFormat="1" applyFont="1" applyFill="1" applyBorder="1" applyAlignment="1">
      <alignment horizontal="center" vertical="center"/>
    </xf>
    <xf numFmtId="0" fontId="11" fillId="0" borderId="1" xfId="0" applyFont="1" applyFill="1" applyBorder="1" applyAlignment="1">
      <alignment horizontal="center" vertical="center"/>
    </xf>
    <xf numFmtId="0" fontId="0" fillId="0" borderId="0" xfId="0" applyFill="1" applyAlignment="1">
      <alignment horizontal="center" vertical="center"/>
    </xf>
    <xf numFmtId="0" fontId="0" fillId="0" borderId="0" xfId="0" applyFill="1" applyAlignment="1">
      <alignment vertical="center"/>
    </xf>
    <xf numFmtId="0" fontId="6" fillId="0" borderId="0" xfId="0" applyFont="1" applyFill="1" applyAlignment="1">
      <alignment vertical="center"/>
    </xf>
    <xf numFmtId="165" fontId="6" fillId="0" borderId="1"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164" fontId="5" fillId="0" borderId="0" xfId="0" applyNumberFormat="1" applyFont="1" applyFill="1" applyAlignment="1">
      <alignment horizontal="center" vertical="center" wrapText="1"/>
    </xf>
    <xf numFmtId="0" fontId="8" fillId="0" borderId="0" xfId="0" applyFont="1" applyFill="1" applyAlignment="1">
      <alignment horizontal="center" vertical="center"/>
    </xf>
    <xf numFmtId="0" fontId="6" fillId="0" borderId="0" xfId="0" applyFont="1" applyFill="1" applyAlignment="1">
      <alignment horizontal="center" vertical="center" wrapText="1"/>
    </xf>
    <xf numFmtId="49" fontId="6" fillId="0" borderId="0" xfId="0" applyNumberFormat="1" applyFont="1" applyFill="1" applyAlignment="1">
      <alignment horizontal="center" vertical="center"/>
    </xf>
    <xf numFmtId="164" fontId="13" fillId="0" borderId="3" xfId="0" applyNumberFormat="1" applyFont="1" applyFill="1" applyBorder="1" applyAlignment="1" applyProtection="1">
      <alignment horizontal="center" vertical="center"/>
    </xf>
    <xf numFmtId="0" fontId="6" fillId="0" borderId="1" xfId="0" applyNumberFormat="1" applyFont="1" applyFill="1" applyBorder="1" applyAlignment="1">
      <alignment horizontal="center" vertical="center"/>
    </xf>
    <xf numFmtId="17" fontId="6" fillId="0" borderId="1" xfId="0" applyNumberFormat="1" applyFont="1" applyFill="1" applyBorder="1" applyAlignment="1">
      <alignment horizontal="center" vertical="center"/>
    </xf>
    <xf numFmtId="0" fontId="13" fillId="0" borderId="1" xfId="0" applyNumberFormat="1" applyFont="1" applyFill="1" applyBorder="1" applyAlignment="1" applyProtection="1">
      <alignment horizontal="center" vertical="center"/>
    </xf>
    <xf numFmtId="0" fontId="29" fillId="0" borderId="7" xfId="0" applyFont="1" applyFill="1" applyBorder="1" applyAlignment="1">
      <alignment horizontal="left" wrapText="1"/>
    </xf>
    <xf numFmtId="0" fontId="5" fillId="0" borderId="1" xfId="0" applyNumberFormat="1" applyFont="1" applyFill="1" applyBorder="1" applyAlignment="1" applyProtection="1">
      <alignment horizontal="center" vertical="center"/>
    </xf>
    <xf numFmtId="0" fontId="5" fillId="0" borderId="1" xfId="0" applyFont="1" applyFill="1" applyBorder="1" applyAlignment="1">
      <alignment horizontal="center" vertical="center"/>
    </xf>
    <xf numFmtId="0" fontId="5" fillId="0" borderId="1" xfId="0" applyFont="1" applyFill="1" applyBorder="1" applyAlignment="1">
      <alignment vertical="center"/>
    </xf>
    <xf numFmtId="0" fontId="10" fillId="0" borderId="1" xfId="0" applyFont="1" applyFill="1" applyBorder="1" applyAlignment="1">
      <alignment horizontal="center" vertical="center"/>
    </xf>
    <xf numFmtId="0" fontId="11" fillId="0" borderId="0" xfId="0" applyFont="1" applyFill="1" applyAlignment="1">
      <alignment horizontal="center" vertical="center"/>
    </xf>
    <xf numFmtId="0" fontId="0" fillId="12" borderId="0" xfId="0" applyFill="1"/>
    <xf numFmtId="0" fontId="0" fillId="12" borderId="0" xfId="0" applyFill="1" applyAlignment="1">
      <alignment horizontal="center" vertical="center"/>
    </xf>
    <xf numFmtId="0" fontId="3" fillId="12" borderId="0" xfId="0" applyFont="1" applyFill="1" applyAlignment="1">
      <alignment vertical="center"/>
    </xf>
    <xf numFmtId="0" fontId="4" fillId="12" borderId="2"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30" fillId="0" borderId="0" xfId="0" applyFont="1"/>
    <xf numFmtId="0" fontId="0" fillId="12" borderId="3" xfId="0" applyFill="1" applyBorder="1" applyAlignment="1">
      <alignment horizontal="center" vertical="center"/>
    </xf>
    <xf numFmtId="0" fontId="31" fillId="15" borderId="1" xfId="0" applyFont="1" applyFill="1" applyBorder="1" applyAlignment="1">
      <alignment horizontal="left" wrapText="1"/>
    </xf>
    <xf numFmtId="49" fontId="0" fillId="12" borderId="1" xfId="0" applyNumberFormat="1" applyFill="1" applyBorder="1" applyAlignment="1">
      <alignment horizontal="center" vertical="center"/>
    </xf>
    <xf numFmtId="0" fontId="31" fillId="16" borderId="1" xfId="0" applyFont="1" applyFill="1" applyBorder="1" applyAlignment="1">
      <alignment horizontal="left" wrapText="1"/>
    </xf>
    <xf numFmtId="0" fontId="3" fillId="12" borderId="0" xfId="0" applyFont="1" applyFill="1" applyAlignment="1">
      <alignment horizontal="center" vertical="center"/>
    </xf>
    <xf numFmtId="168" fontId="31" fillId="15" borderId="1" xfId="0" applyNumberFormat="1" applyFont="1" applyFill="1" applyBorder="1" applyAlignment="1">
      <alignment horizontal="left" wrapText="1"/>
    </xf>
    <xf numFmtId="0" fontId="31" fillId="15" borderId="1" xfId="0" applyFont="1" applyFill="1" applyBorder="1" applyAlignment="1">
      <alignment horizontal="center" vertical="center" wrapText="1"/>
    </xf>
    <xf numFmtId="166" fontId="31" fillId="15" borderId="1" xfId="0" applyNumberFormat="1" applyFont="1" applyFill="1" applyBorder="1" applyAlignment="1">
      <alignment horizontal="left" wrapText="1"/>
    </xf>
    <xf numFmtId="0" fontId="0" fillId="12" borderId="1" xfId="0" applyFill="1" applyBorder="1" applyAlignment="1">
      <alignment horizontal="center" vertical="center"/>
    </xf>
    <xf numFmtId="165" fontId="0" fillId="12" borderId="1" xfId="0" applyNumberFormat="1" applyFill="1" applyBorder="1" applyAlignment="1">
      <alignment horizontal="center" vertical="center"/>
    </xf>
    <xf numFmtId="0" fontId="0" fillId="0" borderId="1" xfId="0" applyBorder="1" applyAlignment="1">
      <alignment horizontal="center" vertical="center" wrapText="1"/>
    </xf>
    <xf numFmtId="0" fontId="0" fillId="12" borderId="1" xfId="0" applyFill="1" applyBorder="1" applyAlignment="1">
      <alignment horizontal="center" vertical="center" wrapText="1"/>
    </xf>
    <xf numFmtId="49" fontId="6" fillId="12" borderId="1" xfId="0" applyNumberFormat="1" applyFont="1" applyFill="1" applyBorder="1" applyAlignment="1">
      <alignment horizontal="center" vertical="center"/>
    </xf>
    <xf numFmtId="0" fontId="6" fillId="12" borderId="1" xfId="0" applyFont="1" applyFill="1" applyBorder="1" applyAlignment="1">
      <alignment horizontal="center" vertical="center"/>
    </xf>
    <xf numFmtId="0" fontId="31" fillId="11" borderId="1" xfId="0" applyFont="1" applyFill="1" applyBorder="1" applyAlignment="1">
      <alignment horizontal="left" wrapText="1"/>
    </xf>
    <xf numFmtId="0" fontId="31" fillId="17" borderId="1" xfId="0" applyFont="1" applyFill="1" applyBorder="1" applyAlignment="1">
      <alignment horizontal="left" wrapText="1"/>
    </xf>
    <xf numFmtId="0" fontId="31" fillId="18" borderId="1" xfId="0" applyFont="1" applyFill="1" applyBorder="1" applyAlignment="1">
      <alignment horizontal="left" wrapText="1"/>
    </xf>
    <xf numFmtId="0" fontId="31" fillId="14" borderId="1" xfId="0" applyFont="1" applyFill="1" applyBorder="1" applyAlignment="1">
      <alignment horizontal="left" wrapText="1"/>
    </xf>
    <xf numFmtId="0" fontId="31" fillId="19" borderId="1" xfId="0" applyFont="1" applyFill="1" applyBorder="1" applyAlignment="1">
      <alignment horizontal="left" wrapText="1"/>
    </xf>
    <xf numFmtId="0" fontId="31" fillId="5" borderId="1" xfId="0" applyFont="1" applyFill="1" applyBorder="1" applyAlignment="1">
      <alignment horizontal="left" wrapText="1"/>
    </xf>
    <xf numFmtId="0" fontId="31" fillId="20" borderId="1" xfId="0" applyFont="1" applyFill="1" applyBorder="1" applyAlignment="1">
      <alignment horizontal="left" wrapText="1"/>
    </xf>
    <xf numFmtId="0" fontId="31" fillId="11" borderId="7" xfId="0" applyFont="1" applyFill="1" applyBorder="1" applyAlignment="1">
      <alignment horizontal="left" wrapText="1"/>
    </xf>
    <xf numFmtId="0" fontId="31" fillId="20" borderId="7" xfId="0" applyFont="1" applyFill="1" applyBorder="1" applyAlignment="1">
      <alignment horizontal="left" wrapText="1"/>
    </xf>
    <xf numFmtId="0" fontId="31" fillId="15" borderId="7" xfId="0" applyFont="1" applyFill="1" applyBorder="1" applyAlignment="1">
      <alignment horizontal="left" wrapText="1"/>
    </xf>
    <xf numFmtId="0" fontId="31" fillId="21" borderId="7" xfId="0" applyFont="1" applyFill="1" applyBorder="1" applyAlignment="1">
      <alignment horizontal="left" wrapText="1"/>
    </xf>
    <xf numFmtId="0" fontId="31" fillId="7" borderId="7" xfId="0" applyFont="1" applyFill="1" applyBorder="1" applyAlignment="1">
      <alignment horizontal="left" wrapText="1"/>
    </xf>
    <xf numFmtId="0" fontId="31" fillId="22" borderId="7" xfId="0" applyFont="1" applyFill="1" applyBorder="1" applyAlignment="1">
      <alignment horizontal="left" wrapText="1"/>
    </xf>
    <xf numFmtId="0" fontId="0" fillId="12" borderId="2" xfId="0" applyFill="1" applyBorder="1" applyAlignment="1">
      <alignment vertical="center" wrapText="1"/>
    </xf>
    <xf numFmtId="0" fontId="0" fillId="12" borderId="3" xfId="0" applyFill="1" applyBorder="1" applyAlignment="1">
      <alignment vertical="center"/>
    </xf>
    <xf numFmtId="0" fontId="31" fillId="12" borderId="7" xfId="0" applyFont="1" applyFill="1" applyBorder="1" applyAlignment="1">
      <alignment horizontal="left" wrapText="1"/>
    </xf>
    <xf numFmtId="0" fontId="31" fillId="19" borderId="7" xfId="0" applyFont="1" applyFill="1" applyBorder="1" applyAlignment="1">
      <alignment horizontal="left" wrapText="1"/>
    </xf>
    <xf numFmtId="0" fontId="31" fillId="7" borderId="8" xfId="0" applyFont="1" applyFill="1" applyBorder="1" applyAlignment="1">
      <alignment horizontal="left" wrapText="1"/>
    </xf>
    <xf numFmtId="0" fontId="31" fillId="7" borderId="1" xfId="0" applyFont="1" applyFill="1" applyBorder="1" applyAlignment="1">
      <alignment horizontal="left" wrapText="1"/>
    </xf>
    <xf numFmtId="0" fontId="31" fillId="14" borderId="7" xfId="0" applyFont="1" applyFill="1" applyBorder="1" applyAlignment="1">
      <alignment horizontal="left" wrapText="1"/>
    </xf>
    <xf numFmtId="0" fontId="31" fillId="16" borderId="7" xfId="0" applyFont="1" applyFill="1" applyBorder="1" applyAlignment="1">
      <alignment horizontal="left" wrapText="1"/>
    </xf>
    <xf numFmtId="0" fontId="31" fillId="5" borderId="7" xfId="0" applyFont="1" applyFill="1" applyBorder="1" applyAlignment="1">
      <alignment horizontal="left" wrapText="1"/>
    </xf>
    <xf numFmtId="0" fontId="31" fillId="17" borderId="7" xfId="0" applyFont="1" applyFill="1" applyBorder="1" applyAlignment="1">
      <alignment horizontal="left" wrapText="1"/>
    </xf>
    <xf numFmtId="0" fontId="30" fillId="13" borderId="0" xfId="0" applyFont="1" applyFill="1"/>
    <xf numFmtId="0" fontId="31" fillId="13" borderId="7" xfId="0" applyFont="1" applyFill="1" applyBorder="1" applyAlignment="1">
      <alignment horizontal="left" wrapText="1"/>
    </xf>
    <xf numFmtId="0" fontId="29" fillId="13" borderId="7" xfId="0" applyFont="1" applyFill="1" applyBorder="1" applyAlignment="1">
      <alignment horizontal="left" wrapText="1"/>
    </xf>
    <xf numFmtId="0" fontId="31" fillId="13" borderId="1" xfId="0" applyFont="1" applyFill="1" applyBorder="1" applyAlignment="1">
      <alignment horizontal="center" vertical="center" wrapText="1"/>
    </xf>
    <xf numFmtId="0" fontId="31" fillId="0" borderId="7" xfId="0" applyFont="1" applyBorder="1" applyAlignment="1">
      <alignment horizontal="left" wrapText="1"/>
    </xf>
    <xf numFmtId="14" fontId="0" fillId="0" borderId="1" xfId="0" applyNumberFormat="1" applyBorder="1" applyAlignment="1">
      <alignment horizontal="center" vertical="center"/>
    </xf>
    <xf numFmtId="14" fontId="0" fillId="3" borderId="1" xfId="0" applyNumberFormat="1" applyFill="1" applyBorder="1" applyAlignment="1">
      <alignment horizontal="center" vertical="center"/>
    </xf>
    <xf numFmtId="0" fontId="8" fillId="0" borderId="1" xfId="0" applyFont="1" applyBorder="1" applyAlignment="1">
      <alignment vertical="center"/>
    </xf>
    <xf numFmtId="0" fontId="6" fillId="2" borderId="1" xfId="0" applyFont="1" applyFill="1" applyBorder="1" applyAlignment="1">
      <alignment vertical="center"/>
    </xf>
    <xf numFmtId="0" fontId="5" fillId="0" borderId="1" xfId="0" applyFont="1" applyBorder="1"/>
    <xf numFmtId="0" fontId="32" fillId="0" borderId="0" xfId="0" applyFont="1"/>
    <xf numFmtId="49" fontId="0" fillId="0" borderId="0" xfId="0" quotePrefix="1" applyNumberFormat="1" applyAlignment="1">
      <alignment horizontal="center" vertical="center"/>
    </xf>
    <xf numFmtId="49" fontId="0" fillId="12" borderId="0" xfId="0" quotePrefix="1" applyNumberFormat="1" applyFill="1" applyAlignment="1">
      <alignment horizontal="center" vertical="center"/>
    </xf>
    <xf numFmtId="0" fontId="0" fillId="0" borderId="0" xfId="0" quotePrefix="1" applyAlignment="1">
      <alignment horizontal="center" vertical="center"/>
    </xf>
    <xf numFmtId="0" fontId="0" fillId="13" borderId="0" xfId="0" quotePrefix="1" applyFill="1" applyAlignment="1">
      <alignment horizontal="center" vertical="center"/>
    </xf>
    <xf numFmtId="0" fontId="38" fillId="0" borderId="9" xfId="0" applyFont="1" applyFill="1" applyBorder="1" applyAlignment="1">
      <alignment horizontal="center" vertical="center"/>
    </xf>
    <xf numFmtId="0" fontId="21" fillId="0" borderId="0" xfId="0" applyFont="1" applyAlignment="1">
      <alignment vertical="center" wrapText="1"/>
    </xf>
    <xf numFmtId="164" fontId="0" fillId="0" borderId="1" xfId="0" quotePrefix="1" applyNumberFormat="1" applyFill="1" applyBorder="1" applyAlignment="1">
      <alignment horizontal="center" vertical="center"/>
    </xf>
    <xf numFmtId="0" fontId="11" fillId="0" borderId="1" xfId="0" applyFont="1" applyBorder="1" applyAlignment="1">
      <alignment horizontal="center" vertical="center"/>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xf>
    <xf numFmtId="0" fontId="6" fillId="0" borderId="0" xfId="0" applyFont="1" applyFill="1" applyAlignment="1">
      <alignment horizontal="center" vertical="center"/>
    </xf>
    <xf numFmtId="0" fontId="6" fillId="0" borderId="0" xfId="0" applyFont="1" applyFill="1"/>
    <xf numFmtId="14" fontId="5" fillId="2" borderId="1" xfId="0" quotePrefix="1" applyNumberFormat="1" applyFont="1" applyFill="1" applyBorder="1" applyAlignment="1">
      <alignment horizontal="left"/>
    </xf>
    <xf numFmtId="14" fontId="5" fillId="2" borderId="1" xfId="0" applyNumberFormat="1" applyFont="1" applyFill="1" applyBorder="1" applyAlignment="1">
      <alignment horizontal="left"/>
    </xf>
    <xf numFmtId="14" fontId="5" fillId="23" borderId="1" xfId="0" quotePrefix="1" applyNumberFormat="1" applyFont="1" applyFill="1" applyBorder="1" applyAlignment="1">
      <alignment horizontal="left"/>
    </xf>
    <xf numFmtId="14" fontId="5" fillId="2" borderId="1" xfId="0" applyNumberFormat="1" applyFont="1" applyFill="1" applyBorder="1" applyAlignment="1">
      <alignment horizontal="left" vertical="center"/>
    </xf>
    <xf numFmtId="49" fontId="43" fillId="0" borderId="2" xfId="0" applyNumberFormat="1" applyFont="1" applyBorder="1" applyAlignment="1">
      <alignment vertical="center"/>
    </xf>
    <xf numFmtId="49" fontId="43" fillId="0" borderId="3" xfId="0" applyNumberFormat="1" applyFont="1" applyBorder="1" applyAlignment="1">
      <alignment vertical="center"/>
    </xf>
    <xf numFmtId="49" fontId="43" fillId="0" borderId="1" xfId="0" applyNumberFormat="1" applyFont="1" applyBorder="1" applyAlignment="1">
      <alignment horizontal="center" vertical="center"/>
    </xf>
    <xf numFmtId="49" fontId="43" fillId="2" borderId="3" xfId="0" applyNumberFormat="1" applyFont="1" applyFill="1" applyBorder="1" applyAlignment="1">
      <alignment vertical="center"/>
    </xf>
    <xf numFmtId="49" fontId="43" fillId="0" borderId="1" xfId="0" applyNumberFormat="1" applyFont="1" applyBorder="1" applyAlignment="1">
      <alignment vertical="center"/>
    </xf>
    <xf numFmtId="14" fontId="43" fillId="0" borderId="1" xfId="0" applyNumberFormat="1" applyFont="1" applyBorder="1" applyAlignment="1">
      <alignment vertical="center"/>
    </xf>
    <xf numFmtId="49" fontId="44" fillId="0" borderId="2" xfId="1" applyNumberFormat="1" applyFont="1" applyFill="1" applyBorder="1" applyAlignment="1" applyProtection="1">
      <alignment vertical="center"/>
    </xf>
    <xf numFmtId="49" fontId="44" fillId="0" borderId="3" xfId="1" applyNumberFormat="1" applyFont="1" applyFill="1" applyBorder="1" applyAlignment="1" applyProtection="1">
      <alignment vertical="center"/>
    </xf>
    <xf numFmtId="49" fontId="44" fillId="0" borderId="1" xfId="1" applyNumberFormat="1" applyFont="1" applyFill="1" applyBorder="1" applyAlignment="1" applyProtection="1">
      <alignment horizontal="center" vertical="center"/>
    </xf>
    <xf numFmtId="49" fontId="45" fillId="0" borderId="2" xfId="1" applyNumberFormat="1" applyFont="1" applyFill="1" applyBorder="1" applyAlignment="1" applyProtection="1">
      <alignment vertical="center"/>
    </xf>
    <xf numFmtId="49" fontId="45" fillId="0" borderId="3" xfId="1" applyNumberFormat="1" applyFont="1" applyFill="1" applyBorder="1" applyAlignment="1" applyProtection="1">
      <alignment vertical="center"/>
    </xf>
    <xf numFmtId="49" fontId="45" fillId="0" borderId="1" xfId="1" applyNumberFormat="1" applyFont="1" applyFill="1" applyBorder="1" applyAlignment="1" applyProtection="1">
      <alignment horizontal="center" vertical="center"/>
    </xf>
    <xf numFmtId="0" fontId="45" fillId="0" borderId="2" xfId="1" applyFont="1" applyFill="1" applyBorder="1" applyAlignment="1" applyProtection="1">
      <alignment vertical="center"/>
    </xf>
    <xf numFmtId="0" fontId="45" fillId="0" borderId="3" xfId="1" applyFont="1" applyFill="1" applyBorder="1" applyAlignment="1" applyProtection="1">
      <alignment vertical="center"/>
    </xf>
    <xf numFmtId="14" fontId="45" fillId="0" borderId="1" xfId="1" applyNumberFormat="1" applyFont="1" applyFill="1" applyBorder="1" applyAlignment="1" applyProtection="1">
      <alignment vertical="center"/>
    </xf>
    <xf numFmtId="0" fontId="45" fillId="0" borderId="1" xfId="1" applyFont="1" applyFill="1" applyBorder="1" applyAlignment="1" applyProtection="1">
      <alignment horizontal="center" vertical="center"/>
    </xf>
    <xf numFmtId="14" fontId="44" fillId="0" borderId="1" xfId="1" applyNumberFormat="1" applyFont="1" applyFill="1" applyBorder="1" applyAlignment="1" applyProtection="1">
      <alignment horizontal="center" vertical="center"/>
    </xf>
    <xf numFmtId="0" fontId="44" fillId="0" borderId="1" xfId="1" applyFont="1" applyFill="1" applyBorder="1" applyAlignment="1" applyProtection="1">
      <alignment horizontal="center" vertical="center"/>
    </xf>
    <xf numFmtId="0" fontId="8" fillId="0" borderId="0" xfId="0" applyFont="1" applyFill="1" applyAlignment="1">
      <alignment vertical="center"/>
    </xf>
    <xf numFmtId="0" fontId="6" fillId="0" borderId="0" xfId="0" applyFont="1" applyAlignment="1">
      <alignment vertical="center" wrapText="1"/>
    </xf>
    <xf numFmtId="49" fontId="6" fillId="0" borderId="0" xfId="0" applyNumberFormat="1" applyFont="1"/>
    <xf numFmtId="0" fontId="6" fillId="0" borderId="0" xfId="0" applyFont="1" applyAlignment="1">
      <alignment wrapText="1"/>
    </xf>
    <xf numFmtId="0" fontId="8" fillId="0" borderId="2" xfId="0" applyFont="1" applyFill="1" applyBorder="1" applyAlignment="1">
      <alignment horizontal="center" vertical="center" wrapText="1"/>
    </xf>
    <xf numFmtId="0" fontId="8" fillId="0" borderId="3" xfId="0" applyFont="1" applyFill="1" applyBorder="1" applyAlignment="1">
      <alignment horizontal="center" vertical="center" wrapText="1"/>
    </xf>
    <xf numFmtId="0" fontId="8" fillId="0" borderId="3" xfId="0" applyFont="1" applyBorder="1" applyAlignment="1">
      <alignment horizontal="center" vertical="center" wrapText="1"/>
    </xf>
    <xf numFmtId="0" fontId="8" fillId="3" borderId="3"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6" fillId="0" borderId="3" xfId="0" applyFont="1" applyBorder="1" applyAlignment="1">
      <alignment horizontal="center" vertical="center" wrapText="1"/>
    </xf>
    <xf numFmtId="0" fontId="6" fillId="0" borderId="2" xfId="0" applyFont="1" applyFill="1" applyBorder="1" applyAlignment="1">
      <alignment vertical="center" wrapText="1"/>
    </xf>
    <xf numFmtId="0" fontId="6" fillId="0" borderId="3" xfId="0" applyFont="1" applyFill="1" applyBorder="1" applyAlignment="1">
      <alignment vertical="center"/>
    </xf>
    <xf numFmtId="164" fontId="6" fillId="14" borderId="1" xfId="0" applyNumberFormat="1" applyFont="1" applyFill="1" applyBorder="1" applyAlignment="1">
      <alignment horizontal="center" vertical="center"/>
    </xf>
    <xf numFmtId="0" fontId="5" fillId="0" borderId="1" xfId="0" applyFont="1" applyFill="1" applyBorder="1" applyAlignment="1">
      <alignment horizontal="center" vertical="center" wrapText="1"/>
    </xf>
    <xf numFmtId="16" fontId="6" fillId="0" borderId="1" xfId="0" applyNumberFormat="1" applyFont="1" applyFill="1" applyBorder="1" applyAlignment="1">
      <alignment horizontal="center" vertical="center"/>
    </xf>
    <xf numFmtId="0" fontId="6" fillId="0" borderId="0" xfId="0" applyFont="1" applyFill="1" applyAlignment="1">
      <alignment vertical="center" wrapText="1"/>
    </xf>
    <xf numFmtId="164" fontId="6" fillId="0" borderId="0" xfId="0" applyNumberFormat="1" applyFont="1" applyFill="1" applyAlignment="1">
      <alignment horizontal="center" vertical="center"/>
    </xf>
    <xf numFmtId="165" fontId="6" fillId="0" borderId="0" xfId="0" applyNumberFormat="1" applyFont="1" applyFill="1" applyAlignment="1">
      <alignment horizontal="center" vertical="center" wrapText="1"/>
    </xf>
    <xf numFmtId="0" fontId="5" fillId="24" borderId="2" xfId="0" applyFont="1" applyFill="1" applyBorder="1"/>
    <xf numFmtId="0" fontId="5" fillId="2" borderId="3" xfId="0" applyFont="1" applyFill="1" applyBorder="1"/>
    <xf numFmtId="0" fontId="5" fillId="2" borderId="1" xfId="0" applyFont="1" applyFill="1" applyBorder="1" applyAlignment="1">
      <alignment horizontal="left"/>
    </xf>
    <xf numFmtId="0" fontId="5" fillId="25" borderId="3" xfId="0" applyFont="1" applyFill="1" applyBorder="1"/>
    <xf numFmtId="0" fontId="5" fillId="26" borderId="3" xfId="0" applyFont="1" applyFill="1" applyBorder="1"/>
    <xf numFmtId="0" fontId="5" fillId="2" borderId="2" xfId="0" applyFont="1" applyFill="1" applyBorder="1"/>
    <xf numFmtId="14" fontId="13" fillId="2" borderId="1" xfId="0" applyNumberFormat="1" applyFont="1" applyFill="1" applyBorder="1" applyAlignment="1">
      <alignment horizontal="left" vertical="center"/>
    </xf>
    <xf numFmtId="49" fontId="13" fillId="2" borderId="1" xfId="0" applyNumberFormat="1" applyFont="1" applyFill="1" applyBorder="1" applyAlignment="1">
      <alignment horizontal="left" vertical="center"/>
    </xf>
    <xf numFmtId="49" fontId="13" fillId="2" borderId="2" xfId="0" applyNumberFormat="1" applyFont="1" applyFill="1" applyBorder="1" applyAlignment="1">
      <alignment vertical="center"/>
    </xf>
    <xf numFmtId="49" fontId="13" fillId="2" borderId="3" xfId="0" applyNumberFormat="1" applyFont="1" applyFill="1" applyBorder="1" applyAlignment="1">
      <alignment horizontal="left" vertical="top"/>
    </xf>
    <xf numFmtId="0" fontId="5" fillId="24" borderId="3" xfId="0" applyFont="1" applyFill="1" applyBorder="1"/>
    <xf numFmtId="0" fontId="5" fillId="27" borderId="3" xfId="0" applyFont="1" applyFill="1" applyBorder="1"/>
    <xf numFmtId="49" fontId="13" fillId="2" borderId="3" xfId="0" applyNumberFormat="1" applyFont="1" applyFill="1" applyBorder="1" applyAlignment="1">
      <alignment horizontal="left" vertical="center"/>
    </xf>
    <xf numFmtId="0" fontId="5" fillId="24" borderId="0" xfId="0" applyFont="1" applyFill="1"/>
    <xf numFmtId="0" fontId="5" fillId="27" borderId="0" xfId="0" applyFont="1" applyFill="1"/>
    <xf numFmtId="0" fontId="5" fillId="2" borderId="0" xfId="0" applyFont="1" applyFill="1" applyAlignment="1">
      <alignment horizontal="left"/>
    </xf>
    <xf numFmtId="0" fontId="6" fillId="24" borderId="2" xfId="0" applyFont="1" applyFill="1" applyBorder="1"/>
    <xf numFmtId="0" fontId="6" fillId="25" borderId="3" xfId="0" applyFont="1" applyFill="1" applyBorder="1" applyAlignment="1">
      <alignment horizontal="left"/>
    </xf>
    <xf numFmtId="14" fontId="6" fillId="2" borderId="1" xfId="0" quotePrefix="1" applyNumberFormat="1" applyFont="1" applyFill="1" applyBorder="1" applyAlignment="1">
      <alignment horizontal="left"/>
    </xf>
    <xf numFmtId="0" fontId="6" fillId="2" borderId="1" xfId="0" applyFont="1" applyFill="1" applyBorder="1"/>
    <xf numFmtId="0" fontId="6" fillId="26" borderId="3" xfId="0" applyFont="1" applyFill="1" applyBorder="1" applyAlignment="1">
      <alignment horizontal="left"/>
    </xf>
    <xf numFmtId="0" fontId="6" fillId="2" borderId="3" xfId="0" applyFont="1" applyFill="1" applyBorder="1" applyAlignment="1">
      <alignment horizontal="left"/>
    </xf>
    <xf numFmtId="0" fontId="6" fillId="27" borderId="3" xfId="0" applyFont="1" applyFill="1" applyBorder="1" applyAlignment="1">
      <alignment horizontal="left"/>
    </xf>
    <xf numFmtId="14" fontId="6" fillId="2" borderId="1" xfId="0" applyNumberFormat="1" applyFont="1" applyFill="1" applyBorder="1" applyAlignment="1">
      <alignment horizontal="left"/>
    </xf>
    <xf numFmtId="49" fontId="13" fillId="2" borderId="1" xfId="0" applyNumberFormat="1" applyFont="1" applyFill="1" applyBorder="1" applyAlignment="1">
      <alignment vertical="center"/>
    </xf>
    <xf numFmtId="14" fontId="13" fillId="2" borderId="3" xfId="0" applyNumberFormat="1" applyFont="1" applyFill="1" applyBorder="1" applyAlignment="1">
      <alignment horizontal="left" vertical="center"/>
    </xf>
    <xf numFmtId="0" fontId="46" fillId="2" borderId="3" xfId="0" applyFont="1" applyFill="1" applyBorder="1" applyAlignment="1">
      <alignment horizontal="left"/>
    </xf>
    <xf numFmtId="0" fontId="6" fillId="24" borderId="3" xfId="0" applyFont="1" applyFill="1" applyBorder="1"/>
    <xf numFmtId="14" fontId="6" fillId="24" borderId="2" xfId="0" applyNumberFormat="1" applyFont="1" applyFill="1" applyBorder="1" applyAlignment="1">
      <alignment horizontal="left"/>
    </xf>
    <xf numFmtId="49" fontId="13" fillId="0" borderId="2" xfId="0" applyNumberFormat="1" applyFont="1" applyBorder="1" applyAlignment="1">
      <alignment vertical="center"/>
    </xf>
    <xf numFmtId="0" fontId="47" fillId="2" borderId="3" xfId="0" applyFont="1" applyFill="1" applyBorder="1" applyAlignment="1">
      <alignment horizontal="left"/>
    </xf>
    <xf numFmtId="49" fontId="13" fillId="0" borderId="1" xfId="0" applyNumberFormat="1" applyFont="1" applyBorder="1" applyAlignment="1">
      <alignment horizontal="left" vertical="center"/>
    </xf>
    <xf numFmtId="49" fontId="13" fillId="0" borderId="1" xfId="0" applyNumberFormat="1" applyFont="1" applyBorder="1" applyAlignment="1">
      <alignment vertical="center"/>
    </xf>
    <xf numFmtId="14" fontId="5" fillId="0" borderId="1" xfId="0" quotePrefix="1" applyNumberFormat="1" applyFont="1" applyBorder="1" applyAlignment="1">
      <alignment horizontal="left"/>
    </xf>
    <xf numFmtId="0" fontId="5" fillId="0" borderId="1" xfId="0" applyFont="1" applyBorder="1" applyAlignment="1">
      <alignment horizontal="left"/>
    </xf>
    <xf numFmtId="14" fontId="5" fillId="0" borderId="1" xfId="0" applyNumberFormat="1" applyFont="1" applyBorder="1" applyAlignment="1">
      <alignment horizontal="left" vertical="center"/>
    </xf>
    <xf numFmtId="49" fontId="5" fillId="0" borderId="1" xfId="0" applyNumberFormat="1" applyFont="1" applyBorder="1" applyAlignment="1">
      <alignment horizontal="left" vertical="center"/>
    </xf>
    <xf numFmtId="49" fontId="5" fillId="2" borderId="2" xfId="0" applyNumberFormat="1" applyFont="1" applyFill="1" applyBorder="1" applyAlignment="1">
      <alignment vertical="center"/>
    </xf>
    <xf numFmtId="49" fontId="5" fillId="2" borderId="1" xfId="0" applyNumberFormat="1" applyFont="1" applyFill="1" applyBorder="1" applyAlignment="1">
      <alignment horizontal="left" vertical="center"/>
    </xf>
    <xf numFmtId="14" fontId="5" fillId="0" borderId="1" xfId="0" applyNumberFormat="1" applyFont="1" applyBorder="1" applyAlignment="1">
      <alignment horizontal="left"/>
    </xf>
    <xf numFmtId="49" fontId="5" fillId="2" borderId="3" xfId="0" applyNumberFormat="1" applyFont="1" applyFill="1" applyBorder="1" applyAlignment="1">
      <alignment horizontal="left" vertical="center"/>
    </xf>
    <xf numFmtId="0" fontId="5" fillId="2" borderId="1" xfId="0" applyFont="1" applyFill="1" applyBorder="1" applyAlignment="1">
      <alignment horizontal="left" vertical="center"/>
    </xf>
    <xf numFmtId="0" fontId="5" fillId="2" borderId="2" xfId="0" applyFont="1" applyFill="1" applyBorder="1" applyAlignment="1">
      <alignment vertical="center"/>
    </xf>
    <xf numFmtId="0" fontId="5" fillId="2" borderId="3" xfId="0" applyFont="1" applyFill="1" applyBorder="1" applyAlignment="1">
      <alignment horizontal="left" vertical="center"/>
    </xf>
    <xf numFmtId="14" fontId="5" fillId="2" borderId="1" xfId="0" quotePrefix="1" applyNumberFormat="1" applyFont="1" applyFill="1" applyBorder="1" applyAlignment="1">
      <alignment horizontal="left" vertical="center"/>
    </xf>
    <xf numFmtId="0" fontId="6" fillId="0" borderId="3" xfId="0" applyFont="1" applyFill="1" applyBorder="1" applyAlignment="1">
      <alignment horizontal="center" vertical="center"/>
    </xf>
    <xf numFmtId="14" fontId="43" fillId="0" borderId="1" xfId="0" applyNumberFormat="1" applyFont="1" applyBorder="1" applyAlignment="1">
      <alignment horizontal="center" vertical="center"/>
    </xf>
    <xf numFmtId="49" fontId="43" fillId="0" borderId="1" xfId="0" applyNumberFormat="1" applyFont="1" applyBorder="1" applyAlignment="1">
      <alignment horizontal="left" vertical="center"/>
    </xf>
    <xf numFmtId="14" fontId="43" fillId="0" borderId="1" xfId="0" quotePrefix="1" applyNumberFormat="1" applyFont="1" applyBorder="1" applyAlignment="1">
      <alignment horizontal="center" vertical="center"/>
    </xf>
    <xf numFmtId="0" fontId="5" fillId="0" borderId="2" xfId="0" applyFont="1" applyFill="1" applyBorder="1" applyAlignment="1">
      <alignment vertical="center" wrapText="1"/>
    </xf>
    <xf numFmtId="0" fontId="5" fillId="0" borderId="3" xfId="0" applyFont="1" applyFill="1" applyBorder="1" applyAlignment="1">
      <alignment vertical="center"/>
    </xf>
    <xf numFmtId="0" fontId="11" fillId="0" borderId="1" xfId="0" applyFont="1" applyFill="1" applyBorder="1" applyAlignment="1">
      <alignment horizontal="center" vertical="center" wrapText="1"/>
    </xf>
    <xf numFmtId="0" fontId="11" fillId="0" borderId="0" xfId="0" applyFont="1" applyFill="1"/>
    <xf numFmtId="0" fontId="5" fillId="0" borderId="0" xfId="0" applyFont="1" applyFill="1"/>
    <xf numFmtId="0" fontId="5" fillId="0" borderId="7" xfId="0" applyFont="1" applyFill="1" applyBorder="1" applyAlignment="1">
      <alignment horizontal="left" wrapText="1"/>
    </xf>
    <xf numFmtId="14" fontId="6" fillId="0" borderId="3" xfId="0" applyNumberFormat="1" applyFont="1" applyFill="1" applyBorder="1" applyAlignment="1">
      <alignment horizontal="center" vertical="center"/>
    </xf>
    <xf numFmtId="14" fontId="48" fillId="0" borderId="1" xfId="0" applyNumberFormat="1" applyFont="1" applyBorder="1" applyAlignment="1">
      <alignment horizontal="center"/>
    </xf>
    <xf numFmtId="14" fontId="49" fillId="0" borderId="1" xfId="0" applyNumberFormat="1" applyFont="1" applyBorder="1" applyAlignment="1">
      <alignment horizontal="center"/>
    </xf>
    <xf numFmtId="14" fontId="48" fillId="0" borderId="1" xfId="0" quotePrefix="1" applyNumberFormat="1" applyFont="1" applyBorder="1" applyAlignment="1">
      <alignment horizontal="center"/>
    </xf>
    <xf numFmtId="14" fontId="50" fillId="0" borderId="1" xfId="0" applyNumberFormat="1" applyFont="1" applyBorder="1" applyAlignment="1">
      <alignment horizontal="center"/>
    </xf>
    <xf numFmtId="14" fontId="6" fillId="24" borderId="2" xfId="0" applyNumberFormat="1" applyFont="1" applyFill="1" applyBorder="1"/>
    <xf numFmtId="14" fontId="6" fillId="0" borderId="1" xfId="0" applyNumberFormat="1" applyFont="1" applyFill="1" applyBorder="1" applyAlignment="1">
      <alignment horizontal="center" vertical="center"/>
    </xf>
    <xf numFmtId="0" fontId="8"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6" fillId="0" borderId="4" xfId="0" applyFont="1" applyFill="1" applyBorder="1" applyAlignment="1">
      <alignment horizontal="center" vertical="center"/>
    </xf>
    <xf numFmtId="0" fontId="6" fillId="0" borderId="11" xfId="0" applyFont="1" applyFill="1" applyBorder="1" applyAlignment="1">
      <alignment vertical="center" wrapText="1"/>
    </xf>
    <xf numFmtId="0" fontId="6" fillId="0" borderId="12" xfId="0" applyFont="1" applyFill="1" applyBorder="1" applyAlignment="1">
      <alignment vertical="center"/>
    </xf>
    <xf numFmtId="49" fontId="6" fillId="0" borderId="4" xfId="0" applyNumberFormat="1" applyFont="1" applyFill="1" applyBorder="1" applyAlignment="1">
      <alignment horizontal="center" vertical="center"/>
    </xf>
    <xf numFmtId="0" fontId="8" fillId="0" borderId="4" xfId="0" applyFont="1" applyFill="1" applyBorder="1" applyAlignment="1">
      <alignment horizontal="center" vertical="center" wrapText="1"/>
    </xf>
    <xf numFmtId="165" fontId="6" fillId="0" borderId="4" xfId="0" applyNumberFormat="1" applyFont="1" applyFill="1" applyBorder="1" applyAlignment="1">
      <alignment horizontal="center" vertical="center" wrapText="1"/>
    </xf>
    <xf numFmtId="0" fontId="6" fillId="0" borderId="4" xfId="0" applyFont="1" applyFill="1" applyBorder="1" applyAlignment="1">
      <alignment vertical="center"/>
    </xf>
    <xf numFmtId="0" fontId="6" fillId="0" borderId="4" xfId="0" applyFont="1" applyFill="1" applyBorder="1" applyAlignment="1">
      <alignment horizontal="center" vertical="center" wrapText="1"/>
    </xf>
    <xf numFmtId="0" fontId="8" fillId="0" borderId="4" xfId="0" applyFont="1" applyFill="1" applyBorder="1" applyAlignment="1">
      <alignment horizontal="center" vertical="center"/>
    </xf>
    <xf numFmtId="0" fontId="6" fillId="0" borderId="10" xfId="0" applyFont="1" applyBorder="1"/>
    <xf numFmtId="14" fontId="6" fillId="0" borderId="10" xfId="0" applyNumberFormat="1" applyFont="1" applyBorder="1"/>
    <xf numFmtId="14" fontId="51" fillId="0" borderId="13" xfId="0" applyNumberFormat="1" applyFont="1" applyBorder="1" applyAlignment="1">
      <alignment horizontal="left"/>
    </xf>
    <xf numFmtId="169" fontId="52" fillId="0" borderId="10" xfId="0" quotePrefix="1" applyNumberFormat="1" applyFont="1" applyBorder="1" applyAlignment="1">
      <alignment horizontal="left"/>
    </xf>
    <xf numFmtId="14" fontId="51" fillId="0" borderId="10" xfId="0" applyNumberFormat="1" applyFont="1" applyBorder="1" applyAlignment="1">
      <alignment horizontal="left"/>
    </xf>
    <xf numFmtId="169" fontId="52" fillId="0" borderId="10" xfId="0" quotePrefix="1" applyNumberFormat="1" applyFont="1" applyBorder="1"/>
    <xf numFmtId="169" fontId="52" fillId="0" borderId="0" xfId="0" applyNumberFormat="1" applyFont="1"/>
    <xf numFmtId="169" fontId="52" fillId="0" borderId="0" xfId="0" quotePrefix="1" applyNumberFormat="1" applyFont="1"/>
    <xf numFmtId="14" fontId="51" fillId="0" borderId="14" xfId="0" applyNumberFormat="1" applyFont="1" applyBorder="1" applyAlignment="1">
      <alignment horizontal="left"/>
    </xf>
    <xf numFmtId="14" fontId="51" fillId="0" borderId="0" xfId="0" applyNumberFormat="1" applyFont="1" applyAlignment="1">
      <alignment horizontal="left"/>
    </xf>
    <xf numFmtId="169" fontId="5" fillId="0" borderId="10" xfId="0" applyNumberFormat="1" applyFont="1" applyBorder="1"/>
    <xf numFmtId="14" fontId="52" fillId="0" borderId="10" xfId="0" applyNumberFormat="1" applyFont="1" applyBorder="1" applyAlignment="1">
      <alignment horizontal="left" vertical="center"/>
    </xf>
    <xf numFmtId="14" fontId="51" fillId="0" borderId="10" xfId="0" quotePrefix="1" applyNumberFormat="1" applyFont="1" applyBorder="1" applyAlignment="1">
      <alignment horizontal="left"/>
    </xf>
    <xf numFmtId="0" fontId="6" fillId="0" borderId="10" xfId="0" applyFont="1" applyFill="1" applyBorder="1" applyAlignment="1">
      <alignment horizontal="center" vertical="center"/>
    </xf>
    <xf numFmtId="0" fontId="6" fillId="0" borderId="15" xfId="0" applyFont="1" applyFill="1" applyBorder="1" applyAlignment="1">
      <alignment vertical="center" wrapText="1"/>
    </xf>
    <xf numFmtId="0" fontId="6" fillId="0" borderId="13" xfId="0" applyFont="1" applyFill="1" applyBorder="1" applyAlignment="1">
      <alignment vertical="center"/>
    </xf>
    <xf numFmtId="165" fontId="6" fillId="0" borderId="10" xfId="0" applyNumberFormat="1" applyFont="1" applyFill="1" applyBorder="1" applyAlignment="1">
      <alignment horizontal="center" vertical="center" wrapText="1"/>
    </xf>
    <xf numFmtId="0" fontId="6" fillId="0" borderId="10" xfId="0" applyFont="1" applyFill="1" applyBorder="1" applyAlignment="1">
      <alignment vertical="center"/>
    </xf>
    <xf numFmtId="0" fontId="6" fillId="0" borderId="10" xfId="0" applyFont="1" applyFill="1" applyBorder="1" applyAlignment="1">
      <alignment horizontal="center" vertical="center" wrapText="1"/>
    </xf>
    <xf numFmtId="0" fontId="8" fillId="0" borderId="10" xfId="0" applyFont="1" applyFill="1" applyBorder="1" applyAlignment="1">
      <alignment horizontal="center" vertical="center"/>
    </xf>
    <xf numFmtId="0" fontId="53" fillId="0" borderId="16" xfId="0" quotePrefix="1" applyFont="1" applyBorder="1" applyAlignment="1">
      <alignment horizontal="center" vertical="center"/>
    </xf>
    <xf numFmtId="14" fontId="53" fillId="0" borderId="16" xfId="0" quotePrefix="1" applyNumberFormat="1" applyFont="1" applyBorder="1" applyAlignment="1">
      <alignment horizontal="center" vertical="center"/>
    </xf>
    <xf numFmtId="0" fontId="53" fillId="0" borderId="16" xfId="0" applyFont="1" applyBorder="1" applyAlignment="1">
      <alignment horizontal="center" vertical="center"/>
    </xf>
    <xf numFmtId="170" fontId="53" fillId="0" borderId="16" xfId="0" quotePrefix="1" applyNumberFormat="1" applyFont="1" applyBorder="1" applyAlignment="1">
      <alignment horizontal="center" vertical="center"/>
    </xf>
    <xf numFmtId="170" fontId="53" fillId="0" borderId="16" xfId="0" applyNumberFormat="1" applyFont="1" applyBorder="1" applyAlignment="1">
      <alignment horizontal="center" vertical="center"/>
    </xf>
    <xf numFmtId="169" fontId="52" fillId="0" borderId="16" xfId="0" quotePrefix="1" applyNumberFormat="1" applyFont="1" applyBorder="1"/>
    <xf numFmtId="14" fontId="5" fillId="0" borderId="16" xfId="0" quotePrefix="1" applyNumberFormat="1" applyFont="1" applyBorder="1"/>
    <xf numFmtId="16" fontId="6" fillId="0" borderId="4" xfId="0" applyNumberFormat="1" applyFont="1" applyFill="1" applyBorder="1" applyAlignment="1">
      <alignment horizontal="center" vertical="center"/>
    </xf>
    <xf numFmtId="0" fontId="11" fillId="0" borderId="1" xfId="0" applyFont="1" applyBorder="1" applyAlignment="1">
      <alignment horizontal="center" vertical="center"/>
    </xf>
    <xf numFmtId="0" fontId="11" fillId="0" borderId="6" xfId="0" applyFont="1" applyBorder="1" applyAlignment="1">
      <alignment horizontal="center" vertical="center"/>
    </xf>
    <xf numFmtId="0" fontId="4"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0" xfId="0" applyFont="1" applyAlignment="1">
      <alignment horizontal="center" vertical="center"/>
    </xf>
    <xf numFmtId="0" fontId="8" fillId="0" borderId="0" xfId="0" applyFont="1" applyFill="1" applyAlignment="1">
      <alignment horizontal="center" vertical="center"/>
    </xf>
    <xf numFmtId="0" fontId="8" fillId="0" borderId="1" xfId="0" applyFont="1" applyFill="1" applyBorder="1" applyAlignment="1">
      <alignment horizontal="center" vertical="center"/>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6" fillId="0" borderId="16" xfId="0" applyFont="1" applyBorder="1"/>
    <xf numFmtId="165" fontId="6" fillId="0" borderId="14" xfId="0" applyNumberFormat="1" applyFont="1" applyFill="1" applyBorder="1" applyAlignment="1">
      <alignment horizontal="center" vertical="center" wrapText="1"/>
    </xf>
    <xf numFmtId="0" fontId="6" fillId="0" borderId="14" xfId="0" applyFont="1" applyFill="1" applyBorder="1" applyAlignment="1">
      <alignment horizontal="center" vertical="center"/>
    </xf>
    <xf numFmtId="0" fontId="6" fillId="0" borderId="14" xfId="0" applyFont="1" applyFill="1" applyBorder="1" applyAlignment="1">
      <alignment horizontal="center" vertical="center" wrapText="1"/>
    </xf>
    <xf numFmtId="14" fontId="6" fillId="0" borderId="16" xfId="0" applyNumberFormat="1" applyFont="1" applyBorder="1"/>
    <xf numFmtId="14" fontId="52" fillId="0" borderId="16" xfId="0" applyNumberFormat="1" applyFont="1" applyBorder="1" applyAlignment="1">
      <alignment horizontal="right" vertical="center" wrapText="1"/>
    </xf>
    <xf numFmtId="14" fontId="52" fillId="0" borderId="16" xfId="0" quotePrefix="1" applyNumberFormat="1" applyFont="1" applyBorder="1" applyAlignment="1">
      <alignment horizontal="right" vertical="center" wrapText="1"/>
    </xf>
    <xf numFmtId="14" fontId="53" fillId="0" borderId="16" xfId="0" quotePrefix="1" applyNumberFormat="1" applyFont="1" applyBorder="1" applyAlignment="1">
      <alignment horizontal="left" vertical="center"/>
    </xf>
    <xf numFmtId="0" fontId="53" fillId="0" borderId="16" xfId="0" quotePrefix="1" applyFont="1" applyBorder="1" applyAlignment="1">
      <alignment horizontal="left" vertical="center"/>
    </xf>
    <xf numFmtId="0" fontId="52" fillId="0" borderId="16" xfId="0" quotePrefix="1" applyFont="1" applyBorder="1" applyAlignment="1">
      <alignment horizontal="left" vertical="center"/>
    </xf>
    <xf numFmtId="169" fontId="52" fillId="0" borderId="16" xfId="0" quotePrefix="1" applyNumberFormat="1" applyFont="1" applyBorder="1" applyAlignment="1">
      <alignment horizontal="left"/>
    </xf>
    <xf numFmtId="170" fontId="53" fillId="0" borderId="16" xfId="0" quotePrefix="1" applyNumberFormat="1" applyFont="1" applyBorder="1" applyAlignment="1">
      <alignment horizontal="left" vertical="center"/>
    </xf>
    <xf numFmtId="14" fontId="52" fillId="0" borderId="16" xfId="0" quotePrefix="1" applyNumberFormat="1" applyFont="1" applyBorder="1" applyAlignment="1">
      <alignment horizontal="left" vertical="center" wrapText="1"/>
    </xf>
    <xf numFmtId="14" fontId="52" fillId="0" borderId="17" xfId="0" quotePrefix="1" applyNumberFormat="1" applyFont="1" applyBorder="1" applyAlignment="1">
      <alignment horizontal="left" vertical="center" wrapText="1"/>
    </xf>
    <xf numFmtId="0" fontId="52" fillId="0" borderId="18" xfId="0" applyFont="1" applyBorder="1" applyAlignment="1">
      <alignment horizontal="left" vertical="center" wrapText="1"/>
    </xf>
    <xf numFmtId="14" fontId="52" fillId="0" borderId="18" xfId="0" quotePrefix="1" applyNumberFormat="1" applyFont="1" applyBorder="1" applyAlignment="1">
      <alignment horizontal="left" vertical="center" wrapText="1"/>
    </xf>
    <xf numFmtId="14" fontId="52" fillId="0" borderId="20" xfId="0" applyNumberFormat="1" applyFont="1" applyBorder="1" applyAlignment="1">
      <alignment horizontal="left"/>
    </xf>
    <xf numFmtId="14" fontId="54" fillId="0" borderId="18" xfId="0" quotePrefix="1" applyNumberFormat="1" applyFont="1" applyBorder="1" applyAlignment="1">
      <alignment horizontal="left" vertical="center" wrapText="1"/>
    </xf>
    <xf numFmtId="14" fontId="52" fillId="0" borderId="17" xfId="0" applyNumberFormat="1" applyFont="1" applyBorder="1" applyAlignment="1">
      <alignment horizontal="left" vertical="center" wrapText="1"/>
    </xf>
    <xf numFmtId="171" fontId="52" fillId="0" borderId="18" xfId="0" applyNumberFormat="1" applyFont="1" applyBorder="1" applyAlignment="1">
      <alignment horizontal="left" vertical="center" wrapText="1"/>
    </xf>
    <xf numFmtId="14" fontId="52" fillId="0" borderId="16" xfId="0" applyNumberFormat="1" applyFont="1" applyBorder="1" applyAlignment="1">
      <alignment horizontal="left" vertical="center" wrapText="1"/>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1" xfId="0" applyFont="1" applyFill="1" applyBorder="1" applyAlignment="1">
      <alignment horizontal="center" vertical="center"/>
    </xf>
    <xf numFmtId="0" fontId="6" fillId="0" borderId="22" xfId="0" applyFont="1" applyFill="1" applyBorder="1" applyAlignment="1">
      <alignment horizontal="center" vertical="center"/>
    </xf>
    <xf numFmtId="49" fontId="6" fillId="0" borderId="22" xfId="0" applyNumberFormat="1" applyFont="1" applyFill="1" applyBorder="1" applyAlignment="1">
      <alignment horizontal="center" vertical="center"/>
    </xf>
    <xf numFmtId="0" fontId="6" fillId="0" borderId="22" xfId="0" applyFont="1" applyFill="1" applyBorder="1" applyAlignment="1">
      <alignment horizontal="center" vertical="center" wrapText="1"/>
    </xf>
    <xf numFmtId="14" fontId="6" fillId="0" borderId="13" xfId="0" applyNumberFormat="1" applyFont="1" applyFill="1" applyBorder="1" applyAlignment="1">
      <alignment horizontal="center" vertical="center"/>
    </xf>
    <xf numFmtId="14" fontId="5" fillId="2" borderId="0" xfId="0" quotePrefix="1" applyNumberFormat="1" applyFont="1" applyFill="1" applyBorder="1" applyAlignment="1">
      <alignment horizontal="left"/>
    </xf>
    <xf numFmtId="0" fontId="5" fillId="24" borderId="15" xfId="0" applyFont="1" applyFill="1" applyBorder="1"/>
    <xf numFmtId="0" fontId="5" fillId="27" borderId="13" xfId="0" applyFont="1" applyFill="1" applyBorder="1"/>
    <xf numFmtId="14" fontId="5" fillId="2" borderId="22" xfId="0" quotePrefix="1" applyNumberFormat="1" applyFont="1" applyFill="1" applyBorder="1" applyAlignment="1">
      <alignment horizontal="left"/>
    </xf>
    <xf numFmtId="0" fontId="5" fillId="2" borderId="22" xfId="0" applyFont="1" applyFill="1" applyBorder="1" applyAlignment="1">
      <alignment horizontal="left"/>
    </xf>
    <xf numFmtId="0" fontId="55" fillId="0" borderId="23" xfId="0" quotePrefix="1" applyFont="1" applyBorder="1" applyAlignment="1">
      <alignment horizontal="left" vertical="center" wrapText="1"/>
    </xf>
    <xf numFmtId="0" fontId="55" fillId="0" borderId="23" xfId="0" applyFont="1" applyBorder="1" applyAlignment="1">
      <alignment horizontal="left" vertical="center" wrapText="1"/>
    </xf>
    <xf numFmtId="0" fontId="51" fillId="0" borderId="23" xfId="0" applyFont="1" applyBorder="1" applyAlignment="1">
      <alignment horizontal="left" vertical="center" wrapText="1"/>
    </xf>
    <xf numFmtId="14" fontId="51" fillId="0" borderId="23" xfId="0" quotePrefix="1" applyNumberFormat="1" applyFont="1" applyBorder="1" applyAlignment="1">
      <alignment horizontal="left" vertical="center" wrapText="1"/>
    </xf>
    <xf numFmtId="0" fontId="51" fillId="0" borderId="24" xfId="0" applyFont="1" applyBorder="1" applyAlignment="1">
      <alignment horizontal="left" vertical="center" wrapText="1"/>
    </xf>
    <xf numFmtId="169" fontId="52" fillId="0" borderId="25" xfId="0" applyNumberFormat="1" applyFont="1" applyBorder="1"/>
    <xf numFmtId="0" fontId="55" fillId="0" borderId="26" xfId="0" applyFont="1" applyBorder="1" applyAlignment="1">
      <alignment horizontal="left" vertical="center" wrapText="1"/>
    </xf>
    <xf numFmtId="0" fontId="51" fillId="0" borderId="23" xfId="0" quotePrefix="1" applyFont="1" applyBorder="1" applyAlignment="1">
      <alignment horizontal="left"/>
    </xf>
    <xf numFmtId="0" fontId="51" fillId="0" borderId="23" xfId="0" quotePrefix="1" applyFont="1" applyBorder="1" applyAlignment="1">
      <alignment horizontal="left" vertical="center" wrapText="1"/>
    </xf>
    <xf numFmtId="14" fontId="51" fillId="0" borderId="27" xfId="0" quotePrefix="1" applyNumberFormat="1" applyFont="1" applyBorder="1" applyAlignment="1">
      <alignment horizontal="left" vertical="center" wrapText="1"/>
    </xf>
    <xf numFmtId="14" fontId="51" fillId="0" borderId="23" xfId="0" applyNumberFormat="1" applyFont="1" applyBorder="1" applyAlignment="1">
      <alignment horizontal="left" vertical="center" wrapText="1"/>
    </xf>
    <xf numFmtId="0" fontId="55" fillId="0" borderId="24" xfId="0" applyFont="1" applyBorder="1" applyAlignment="1">
      <alignment horizontal="left" vertical="center" wrapText="1"/>
    </xf>
    <xf numFmtId="0" fontId="55" fillId="0" borderId="28" xfId="0" applyFont="1" applyBorder="1" applyAlignment="1">
      <alignment horizontal="left" vertical="center" wrapText="1"/>
    </xf>
    <xf numFmtId="0" fontId="5" fillId="0" borderId="28" xfId="0" quotePrefix="1" applyFont="1" applyBorder="1" applyAlignment="1">
      <alignment horizontal="left"/>
    </xf>
    <xf numFmtId="14" fontId="51" fillId="0" borderId="28" xfId="0" quotePrefix="1" applyNumberFormat="1" applyFont="1" applyBorder="1" applyAlignment="1">
      <alignment horizontal="left" vertical="center" wrapText="1"/>
    </xf>
    <xf numFmtId="0" fontId="51" fillId="0" borderId="28" xfId="0" applyFont="1" applyBorder="1" applyAlignment="1">
      <alignment horizontal="left" vertical="center" wrapText="1"/>
    </xf>
    <xf numFmtId="14" fontId="51" fillId="0" borderId="28" xfId="0" applyNumberFormat="1" applyFont="1" applyBorder="1" applyAlignment="1">
      <alignment horizontal="left"/>
    </xf>
    <xf numFmtId="14" fontId="51" fillId="0" borderId="25" xfId="0" applyNumberFormat="1" applyFont="1" applyBorder="1" applyAlignment="1">
      <alignment horizontal="left"/>
    </xf>
    <xf numFmtId="169" fontId="5" fillId="0" borderId="25" xfId="0" applyNumberFormat="1" applyFont="1" applyBorder="1"/>
    <xf numFmtId="14" fontId="48" fillId="0" borderId="25" xfId="0" applyNumberFormat="1" applyFont="1" applyBorder="1"/>
    <xf numFmtId="14" fontId="52" fillId="0" borderId="25" xfId="0" applyNumberFormat="1" applyFont="1" applyBorder="1" applyAlignment="1">
      <alignment horizontal="left" vertical="center"/>
    </xf>
    <xf numFmtId="169" fontId="52" fillId="0" borderId="25" xfId="0" applyNumberFormat="1" applyFont="1" applyBorder="1" applyAlignment="1">
      <alignment horizontal="left"/>
    </xf>
    <xf numFmtId="14" fontId="52" fillId="0" borderId="25" xfId="0" applyNumberFormat="1" applyFont="1" applyBorder="1" applyAlignment="1">
      <alignment horizontal="left"/>
    </xf>
    <xf numFmtId="49" fontId="52" fillId="0" borderId="25" xfId="0" applyNumberFormat="1" applyFont="1" applyBorder="1" applyAlignment="1">
      <alignment horizontal="left" vertical="center"/>
    </xf>
    <xf numFmtId="0" fontId="6" fillId="0" borderId="25" xfId="0" applyFont="1" applyBorder="1"/>
    <xf numFmtId="14" fontId="6" fillId="0" borderId="25" xfId="0" applyNumberFormat="1" applyFont="1" applyBorder="1"/>
    <xf numFmtId="0" fontId="8" fillId="0" borderId="0" xfId="0" applyFont="1"/>
    <xf numFmtId="0" fontId="11" fillId="0" borderId="1" xfId="0" applyFont="1" applyBorder="1" applyAlignment="1">
      <alignment horizontal="center" vertical="center"/>
    </xf>
    <xf numFmtId="0" fontId="11" fillId="0" borderId="6" xfId="0" applyFont="1" applyBorder="1" applyAlignment="1">
      <alignment horizontal="center" vertical="center"/>
    </xf>
    <xf numFmtId="0" fontId="4" fillId="0" borderId="1" xfId="0" applyFont="1" applyBorder="1" applyAlignment="1">
      <alignment horizontal="center" vertical="center" wrapText="1"/>
    </xf>
    <xf numFmtId="0" fontId="8" fillId="0" borderId="0" xfId="0" applyFont="1" applyAlignment="1">
      <alignment horizontal="center" vertical="center"/>
    </xf>
    <xf numFmtId="0" fontId="8" fillId="0" borderId="1" xfId="0" applyFont="1" applyBorder="1" applyAlignment="1">
      <alignment horizontal="center" vertical="center" wrapText="1"/>
    </xf>
    <xf numFmtId="0" fontId="8" fillId="0" borderId="1" xfId="0" applyFont="1" applyFill="1" applyBorder="1" applyAlignment="1">
      <alignment horizontal="center" vertical="center" wrapText="1"/>
    </xf>
    <xf numFmtId="0" fontId="4" fillId="0" borderId="1"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29" fillId="15" borderId="1" xfId="0" applyFont="1" applyFill="1" applyBorder="1" applyAlignment="1">
      <alignment horizontal="left" wrapText="1"/>
    </xf>
    <xf numFmtId="49" fontId="6" fillId="0" borderId="10" xfId="0" quotePrefix="1" applyNumberFormat="1" applyFont="1" applyBorder="1"/>
    <xf numFmtId="49" fontId="6" fillId="0" borderId="10" xfId="0" applyNumberFormat="1" applyFont="1" applyBorder="1"/>
    <xf numFmtId="14" fontId="52" fillId="0" borderId="18" xfId="0" applyNumberFormat="1" applyFont="1" applyBorder="1" applyAlignment="1">
      <alignment horizontal="left" vertical="center" wrapText="1"/>
    </xf>
    <xf numFmtId="14" fontId="51" fillId="0" borderId="24" xfId="0" applyNumberFormat="1" applyFont="1" applyBorder="1" applyAlignment="1">
      <alignment horizontal="left" vertical="center" wrapText="1"/>
    </xf>
    <xf numFmtId="14" fontId="51" fillId="0" borderId="30" xfId="0" applyNumberFormat="1" applyFont="1" applyBorder="1" applyAlignment="1">
      <alignment horizontal="left" vertical="center" wrapText="1"/>
    </xf>
    <xf numFmtId="14" fontId="52" fillId="0" borderId="18" xfId="0" applyNumberFormat="1" applyFont="1" applyBorder="1" applyAlignment="1">
      <alignment horizontal="left"/>
    </xf>
    <xf numFmtId="14" fontId="52" fillId="0" borderId="19" xfId="0" applyNumberFormat="1" applyFont="1" applyBorder="1" applyAlignment="1">
      <alignment horizontal="left" vertical="center" wrapText="1"/>
    </xf>
    <xf numFmtId="14" fontId="8" fillId="0" borderId="1" xfId="0" applyNumberFormat="1" applyFont="1" applyFill="1" applyBorder="1" applyAlignment="1">
      <alignment horizontal="center" vertical="center"/>
    </xf>
    <xf numFmtId="14" fontId="55" fillId="0" borderId="26" xfId="0" applyNumberFormat="1" applyFont="1" applyBorder="1" applyAlignment="1">
      <alignment horizontal="left" vertical="center" wrapText="1"/>
    </xf>
    <xf numFmtId="169" fontId="52" fillId="0" borderId="0" xfId="0" quotePrefix="1" applyNumberFormat="1" applyFont="1" applyAlignment="1">
      <alignment horizontal="left"/>
    </xf>
    <xf numFmtId="14" fontId="52" fillId="0" borderId="18" xfId="0" quotePrefix="1" applyNumberFormat="1" applyFont="1" applyBorder="1" applyAlignment="1">
      <alignment horizontal="left"/>
    </xf>
    <xf numFmtId="49" fontId="6" fillId="0" borderId="3" xfId="0" applyNumberFormat="1" applyFont="1" applyFill="1" applyBorder="1" applyAlignment="1">
      <alignment horizontal="center" vertical="center"/>
    </xf>
    <xf numFmtId="14" fontId="54" fillId="0" borderId="18" xfId="0" applyNumberFormat="1" applyFont="1" applyBorder="1" applyAlignment="1">
      <alignment horizontal="left" vertical="center" wrapText="1"/>
    </xf>
    <xf numFmtId="14" fontId="52" fillId="0" borderId="21" xfId="0" applyNumberFormat="1" applyFont="1" applyBorder="1" applyAlignment="1">
      <alignment horizontal="left" vertical="center" wrapText="1"/>
    </xf>
    <xf numFmtId="17" fontId="6" fillId="0" borderId="4" xfId="0" applyNumberFormat="1" applyFont="1" applyFill="1" applyBorder="1" applyAlignment="1">
      <alignment horizontal="center" vertical="center"/>
    </xf>
    <xf numFmtId="14" fontId="51" fillId="0" borderId="29" xfId="0" applyNumberFormat="1" applyFont="1" applyBorder="1" applyAlignment="1">
      <alignment horizontal="left" vertical="center" wrapText="1"/>
    </xf>
    <xf numFmtId="14" fontId="52" fillId="0" borderId="16" xfId="0" quotePrefix="1" applyNumberFormat="1" applyFont="1" applyBorder="1" applyAlignment="1">
      <alignment horizontal="center" vertical="top" wrapText="1"/>
    </xf>
    <xf numFmtId="0" fontId="8" fillId="0" borderId="1" xfId="0" applyFont="1" applyFill="1" applyBorder="1" applyAlignment="1">
      <alignment horizontal="center" vertical="center"/>
    </xf>
    <xf numFmtId="14" fontId="6" fillId="0" borderId="12" xfId="0" applyNumberFormat="1" applyFont="1" applyFill="1" applyBorder="1" applyAlignment="1">
      <alignment horizontal="center" vertical="center"/>
    </xf>
    <xf numFmtId="14" fontId="48" fillId="0" borderId="0" xfId="0" quotePrefix="1" applyNumberFormat="1" applyFont="1" applyAlignment="1">
      <alignment horizontal="center"/>
    </xf>
    <xf numFmtId="16" fontId="6" fillId="0" borderId="10" xfId="0" applyNumberFormat="1" applyFont="1" applyBorder="1"/>
    <xf numFmtId="0" fontId="11" fillId="0" borderId="1" xfId="0" applyFont="1" applyBorder="1" applyAlignment="1">
      <alignment horizontal="center" vertical="center"/>
    </xf>
    <xf numFmtId="0" fontId="8" fillId="0" borderId="1" xfId="0" applyFont="1" applyBorder="1" applyAlignment="1">
      <alignment horizontal="center" vertical="center"/>
    </xf>
    <xf numFmtId="0" fontId="11" fillId="0" borderId="2" xfId="0" applyFont="1" applyBorder="1" applyAlignment="1">
      <alignment horizontal="center" vertical="center"/>
    </xf>
    <xf numFmtId="0" fontId="11" fillId="0" borderId="6" xfId="0" applyFont="1" applyBorder="1" applyAlignment="1">
      <alignment horizontal="center" vertical="center"/>
    </xf>
    <xf numFmtId="0" fontId="11" fillId="0" borderId="3" xfId="0" applyFont="1" applyBorder="1" applyAlignment="1">
      <alignment horizontal="center" vertical="center"/>
    </xf>
    <xf numFmtId="0" fontId="4" fillId="0" borderId="1" xfId="0" applyFont="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0" borderId="2" xfId="0" applyFont="1" applyBorder="1" applyAlignment="1">
      <alignment horizontal="center" vertical="center"/>
    </xf>
    <xf numFmtId="0" fontId="4" fillId="0" borderId="6" xfId="0" applyFont="1" applyBorder="1" applyAlignment="1">
      <alignment horizontal="center" vertical="center"/>
    </xf>
    <xf numFmtId="0" fontId="4" fillId="0" borderId="3" xfId="0" applyFont="1" applyBorder="1" applyAlignment="1">
      <alignment horizontal="center" vertical="center"/>
    </xf>
    <xf numFmtId="0" fontId="4" fillId="12" borderId="2"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8" fillId="0" borderId="1" xfId="0" applyFont="1" applyBorder="1" applyAlignment="1">
      <alignment horizontal="center" vertical="center" wrapText="1"/>
    </xf>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49" fontId="8" fillId="0" borderId="1" xfId="0" applyNumberFormat="1"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0" xfId="0" applyFont="1" applyAlignment="1">
      <alignment horizontal="center" vertical="center"/>
    </xf>
    <xf numFmtId="0" fontId="8" fillId="0" borderId="0" xfId="0" applyFont="1" applyFill="1" applyAlignment="1">
      <alignment horizontal="center" vertical="center"/>
    </xf>
    <xf numFmtId="0" fontId="6" fillId="0" borderId="0" xfId="0" applyFont="1" applyAlignment="1">
      <alignment horizontal="center" vertical="center"/>
    </xf>
    <xf numFmtId="49" fontId="8" fillId="0" borderId="0" xfId="0" applyNumberFormat="1" applyFont="1" applyAlignment="1">
      <alignment horizontal="center" vertical="center"/>
    </xf>
    <xf numFmtId="0" fontId="8" fillId="0" borderId="0" xfId="0" applyFont="1" applyAlignment="1">
      <alignment horizontal="center" vertical="center" wrapText="1"/>
    </xf>
    <xf numFmtId="0" fontId="27" fillId="0" borderId="0" xfId="0" applyFont="1" applyAlignment="1">
      <alignment horizontal="center"/>
    </xf>
    <xf numFmtId="0" fontId="27" fillId="0" borderId="0" xfId="0" applyFont="1" applyFill="1" applyAlignment="1">
      <alignment horizontal="center"/>
    </xf>
    <xf numFmtId="49" fontId="27" fillId="0" borderId="0" xfId="0" applyNumberFormat="1" applyFont="1" applyAlignment="1">
      <alignment horizontal="center"/>
    </xf>
    <xf numFmtId="0" fontId="27" fillId="0" borderId="0" xfId="0" applyFont="1" applyAlignment="1">
      <alignment horizontal="center" wrapText="1"/>
    </xf>
    <xf numFmtId="0" fontId="8" fillId="3" borderId="2" xfId="0" applyFont="1" applyFill="1" applyBorder="1" applyAlignment="1">
      <alignment horizontal="center" vertical="center" wrapText="1"/>
    </xf>
    <xf numFmtId="0" fontId="8" fillId="3" borderId="3" xfId="0" applyFont="1" applyFill="1" applyBorder="1" applyAlignment="1">
      <alignment horizontal="center" vertical="center" wrapText="1"/>
    </xf>
    <xf numFmtId="0" fontId="8" fillId="0" borderId="2" xfId="0" applyFont="1" applyBorder="1" applyAlignment="1">
      <alignment horizontal="center" vertical="center"/>
    </xf>
    <xf numFmtId="0" fontId="6" fillId="0" borderId="6" xfId="0" applyFont="1" applyBorder="1" applyAlignment="1">
      <alignment horizontal="center" vertical="center"/>
    </xf>
    <xf numFmtId="0" fontId="8" fillId="0" borderId="6" xfId="0" applyFont="1" applyBorder="1" applyAlignment="1">
      <alignment horizontal="center" vertical="center"/>
    </xf>
    <xf numFmtId="0" fontId="8" fillId="0" borderId="3" xfId="0" applyFont="1" applyBorder="1" applyAlignment="1">
      <alignment horizontal="center" vertical="center"/>
    </xf>
    <xf numFmtId="0" fontId="41" fillId="0" borderId="0" xfId="0" applyFont="1" applyAlignment="1">
      <alignment horizontal="center" vertical="center"/>
    </xf>
    <xf numFmtId="0" fontId="3" fillId="0" borderId="0" xfId="0" applyFont="1" applyAlignment="1">
      <alignment horizontal="center" vertical="center"/>
    </xf>
    <xf numFmtId="0" fontId="25" fillId="0" borderId="0" xfId="0" applyFont="1" applyAlignment="1">
      <alignment horizontal="center" vertical="center"/>
    </xf>
    <xf numFmtId="0" fontId="19" fillId="0" borderId="0" xfId="0" applyFont="1" applyAlignment="1">
      <alignment horizontal="center" vertical="center"/>
    </xf>
    <xf numFmtId="0" fontId="22" fillId="0" borderId="0" xfId="0" applyFont="1" applyAlignment="1">
      <alignment vertical="center" wrapText="1"/>
    </xf>
    <xf numFmtId="0" fontId="22" fillId="0" borderId="0" xfId="0" applyFont="1" applyAlignment="1">
      <alignment horizontal="justify" vertical="center" wrapText="1"/>
    </xf>
    <xf numFmtId="3" fontId="22" fillId="0" borderId="0" xfId="0" applyNumberFormat="1" applyFont="1" applyAlignment="1">
      <alignment horizontal="center" vertical="center"/>
    </xf>
    <xf numFmtId="0" fontId="22" fillId="0" borderId="0" xfId="0" applyFont="1" applyAlignment="1">
      <alignment horizontal="center" vertical="center"/>
    </xf>
    <xf numFmtId="0" fontId="20" fillId="0" borderId="0" xfId="0" applyFont="1" applyAlignment="1">
      <alignment horizontal="center" vertical="center"/>
    </xf>
    <xf numFmtId="0" fontId="5" fillId="0" borderId="0" xfId="0" applyFont="1" applyAlignment="1">
      <alignment horizontal="center" vertical="center"/>
    </xf>
    <xf numFmtId="0" fontId="11" fillId="0" borderId="0" xfId="0" applyFont="1" applyAlignment="1">
      <alignment horizontal="center" vertical="center"/>
    </xf>
    <xf numFmtId="0" fontId="12" fillId="0" borderId="0" xfId="0" applyFont="1" applyAlignment="1">
      <alignment horizontal="center" vertical="center" wrapText="1"/>
    </xf>
    <xf numFmtId="0" fontId="12" fillId="0" borderId="0" xfId="0" applyFont="1" applyAlignment="1">
      <alignment horizontal="center" vertical="center"/>
    </xf>
    <xf numFmtId="0" fontId="24" fillId="0" borderId="0" xfId="0" applyFont="1" applyAlignment="1">
      <alignment horizontal="center" vertical="center"/>
    </xf>
    <xf numFmtId="0" fontId="18" fillId="0" borderId="0" xfId="0" applyFont="1" applyAlignment="1">
      <alignment horizontal="left" vertical="center" wrapText="1"/>
    </xf>
    <xf numFmtId="0" fontId="3" fillId="0" borderId="0" xfId="0" applyFont="1" applyAlignment="1">
      <alignment horizontal="center"/>
    </xf>
    <xf numFmtId="0" fontId="21" fillId="0" borderId="0" xfId="0" applyFont="1" applyAlignment="1">
      <alignment horizontal="center"/>
    </xf>
    <xf numFmtId="0" fontId="39" fillId="0" borderId="0" xfId="0" applyFont="1" applyAlignment="1">
      <alignment horizontal="center"/>
    </xf>
    <xf numFmtId="0" fontId="11" fillId="0" borderId="0" xfId="0" applyFont="1" applyAlignment="1">
      <alignment horizontal="center"/>
    </xf>
    <xf numFmtId="0" fontId="8" fillId="0" borderId="1" xfId="0" applyFont="1" applyFill="1" applyBorder="1" applyAlignment="1">
      <alignment horizontal="center" vertical="center"/>
    </xf>
    <xf numFmtId="0" fontId="2" fillId="0" borderId="0" xfId="0" applyFont="1" applyFill="1" applyAlignment="1">
      <alignment horizontal="center"/>
    </xf>
    <xf numFmtId="49" fontId="2" fillId="0" borderId="0" xfId="0" applyNumberFormat="1" applyFont="1" applyAlignment="1">
      <alignment horizontal="center"/>
    </xf>
    <xf numFmtId="0" fontId="2" fillId="0" borderId="0" xfId="0" applyFont="1" applyAlignment="1">
      <alignment horizontal="center" wrapText="1"/>
    </xf>
    <xf numFmtId="0" fontId="26" fillId="0" borderId="0" xfId="0" applyFont="1" applyAlignment="1">
      <alignment horizontal="center" vertical="center"/>
    </xf>
    <xf numFmtId="0" fontId="27" fillId="0" borderId="0" xfId="0" applyFont="1" applyAlignment="1">
      <alignment horizontal="center" vertical="center"/>
    </xf>
    <xf numFmtId="0" fontId="1" fillId="0" borderId="0" xfId="0" applyFont="1" applyFill="1" applyAlignment="1">
      <alignment horizontal="center" vertical="center"/>
    </xf>
    <xf numFmtId="0" fontId="28" fillId="0" borderId="0" xfId="0" applyFont="1" applyAlignment="1">
      <alignment horizontal="center" vertical="center"/>
    </xf>
    <xf numFmtId="49" fontId="1" fillId="0" borderId="0" xfId="0" applyNumberFormat="1" applyFont="1" applyAlignment="1">
      <alignment horizontal="center" vertical="center"/>
    </xf>
    <xf numFmtId="0" fontId="1" fillId="0" borderId="0" xfId="0" applyFont="1" applyAlignment="1">
      <alignment horizontal="center" vertical="center" wrapText="1"/>
    </xf>
    <xf numFmtId="0" fontId="56" fillId="0" borderId="0" xfId="0" applyFont="1" applyAlignment="1">
      <alignment horizontal="center"/>
    </xf>
    <xf numFmtId="0" fontId="8" fillId="0" borderId="0" xfId="0" applyFont="1" applyAlignment="1">
      <alignment horizontal="center"/>
    </xf>
    <xf numFmtId="0" fontId="4" fillId="0" borderId="1" xfId="0" applyFont="1" applyFill="1" applyBorder="1" applyAlignment="1">
      <alignment horizontal="center" vertical="center" wrapText="1"/>
    </xf>
    <xf numFmtId="0" fontId="4" fillId="0" borderId="2" xfId="0" applyFont="1" applyFill="1" applyBorder="1" applyAlignment="1">
      <alignment horizontal="center" vertical="center" wrapText="1"/>
    </xf>
    <xf numFmtId="0" fontId="4" fillId="0" borderId="3" xfId="0" applyFont="1" applyFill="1" applyBorder="1" applyAlignment="1">
      <alignment horizontal="center" vertical="center" wrapText="1"/>
    </xf>
    <xf numFmtId="0" fontId="4" fillId="0" borderId="4" xfId="0" applyFont="1" applyFill="1" applyBorder="1" applyAlignment="1">
      <alignment horizontal="center" vertical="center" wrapText="1"/>
    </xf>
    <xf numFmtId="0" fontId="4" fillId="0" borderId="5" xfId="0" applyFont="1" applyFill="1" applyBorder="1" applyAlignment="1">
      <alignment horizontal="center" vertical="center" wrapText="1"/>
    </xf>
    <xf numFmtId="0" fontId="42" fillId="0" borderId="4" xfId="0" applyFont="1" applyFill="1" applyBorder="1" applyAlignment="1">
      <alignment horizontal="center" vertical="center" wrapText="1"/>
    </xf>
    <xf numFmtId="0" fontId="4" fillId="0" borderId="6" xfId="0" applyFont="1" applyFill="1" applyBorder="1" applyAlignment="1">
      <alignment horizontal="center" vertical="center"/>
    </xf>
    <xf numFmtId="0" fontId="4" fillId="0" borderId="3"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6" xfId="0" applyFont="1" applyBorder="1" applyAlignment="1">
      <alignment horizontal="center" vertical="center" wrapText="1"/>
    </xf>
    <xf numFmtId="0" fontId="4" fillId="0" borderId="3" xfId="0" applyFont="1" applyBorder="1" applyAlignment="1">
      <alignment horizontal="center" vertical="center" wrapText="1"/>
    </xf>
    <xf numFmtId="0" fontId="8" fillId="12" borderId="1" xfId="0" applyFont="1" applyFill="1" applyBorder="1" applyAlignment="1">
      <alignment horizontal="center" vertical="center"/>
    </xf>
    <xf numFmtId="0" fontId="16" fillId="12" borderId="0" xfId="0" applyFont="1" applyFill="1"/>
    <xf numFmtId="0" fontId="5" fillId="12" borderId="1" xfId="0" applyFont="1" applyFill="1" applyBorder="1" applyAlignment="1">
      <alignment horizontal="center" vertical="center"/>
    </xf>
  </cellXfs>
  <cellStyles count="6">
    <cellStyle name="Normal" xfId="0" builtinId="0"/>
    <cellStyle name="Normal 2" xfId="1" xr:uid="{00000000-0005-0000-0000-000031000000}"/>
    <cellStyle name="Normal 2 2" xfId="2" xr:uid="{00000000-0005-0000-0000-000032000000}"/>
    <cellStyle name="Normal 22" xfId="3" xr:uid="{00000000-0005-0000-0000-000033000000}"/>
    <cellStyle name="Normal 3" xfId="4" xr:uid="{00000000-0005-0000-0000-000034000000}"/>
    <cellStyle name="Normal 5" xfId="5" xr:uid="{00000000-0005-0000-0000-00003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928977420868797E-2"/>
          <c:y val="4.2635658914728702E-2"/>
          <c:w val="0.88127965792355401"/>
          <c:h val="0.76536165537447398"/>
        </c:manualLayout>
      </c:layout>
      <c:barChart>
        <c:barDir val="col"/>
        <c:grouping val="clustered"/>
        <c:varyColors val="0"/>
        <c:ser>
          <c:idx val="0"/>
          <c:order val="0"/>
          <c:tx>
            <c:strRef>
              <c:f>'BIỂU ĐỒ'!$AC$4</c:f>
              <c:strCache>
                <c:ptCount val="1"/>
                <c:pt idx="0">
                  <c:v>Tỷ lệ %</c:v>
                </c:pt>
              </c:strCache>
            </c:strRef>
          </c:tx>
          <c:spPr>
            <a:solidFill>
              <a:schemeClr val="accent5">
                <a:lumMod val="50000"/>
              </a:schemeClr>
            </a:solidFill>
            <a:ln>
              <a:noFill/>
            </a:ln>
          </c:spPr>
          <c:invertIfNegative val="0"/>
          <c:dLbls>
            <c:dLbl>
              <c:idx val="0"/>
              <c:layout>
                <c:manualLayout>
                  <c:x val="1.1037564662343201E-2"/>
                  <c:y val="-3.09294381680551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D7C-44C2-8A9C-DE7AB7D84439}"/>
                </c:ext>
              </c:extLst>
            </c:dLbl>
            <c:dLbl>
              <c:idx val="1"/>
              <c:layout>
                <c:manualLayout>
                  <c:x val="1.54436578536724E-2"/>
                  <c:y val="-3.087344516718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D7C-44C2-8A9C-DE7AB7D84439}"/>
                </c:ext>
              </c:extLst>
            </c:dLbl>
            <c:dLbl>
              <c:idx val="2"/>
              <c:layout>
                <c:manualLayout>
                  <c:x val="1.32361102984379E-2"/>
                  <c:y val="-3.08731408573927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D7C-44C2-8A9C-DE7AB7D84439}"/>
                </c:ext>
              </c:extLst>
            </c:dLbl>
            <c:dLbl>
              <c:idx val="3"/>
              <c:layout>
                <c:manualLayout>
                  <c:x val="1.32359371846082E-2"/>
                  <c:y val="-3.087344516718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D7C-44C2-8A9C-DE7AB7D84439}"/>
                </c:ext>
              </c:extLst>
            </c:dLbl>
            <c:spPr>
              <a:solidFill>
                <a:schemeClr val="accent6">
                  <a:lumMod val="40000"/>
                  <a:lumOff val="60000"/>
                </a:schemeClr>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'BIỂU ĐỒ'!$AB$5:$AB$8</c:f>
              <c:strCache>
                <c:ptCount val="4"/>
                <c:pt idx="0">
                  <c:v>Suy dinh dưỡng thấp còi nặng</c:v>
                </c:pt>
                <c:pt idx="1">
                  <c:v>Suy dinh dưỡng thấp còi</c:v>
                </c:pt>
                <c:pt idx="2">
                  <c:v>Bình thường</c:v>
                </c:pt>
                <c:pt idx="3">
                  <c:v>Cao hơn tuổi</c:v>
                </c:pt>
              </c:strCache>
            </c:strRef>
          </c:cat>
          <c:val>
            <c:numRef>
              <c:f>'BIỂU ĐỒ'!$AC$5:$AC$8</c:f>
              <c:numCache>
                <c:formatCode>0.0%</c:formatCode>
                <c:ptCount val="4"/>
                <c:pt idx="0">
                  <c:v>0</c:v>
                </c:pt>
                <c:pt idx="1">
                  <c:v>0</c:v>
                </c:pt>
                <c:pt idx="2">
                  <c:v>0</c:v>
                </c:pt>
                <c:pt idx="3">
                  <c:v>0</c:v>
                </c:pt>
              </c:numCache>
            </c:numRef>
          </c:val>
          <c:extLst>
            <c:ext xmlns:c16="http://schemas.microsoft.com/office/drawing/2014/chart" uri="{C3380CC4-5D6E-409C-BE32-E72D297353CC}">
              <c16:uniqueId val="{00000004-3D7C-44C2-8A9C-DE7AB7D84439}"/>
            </c:ext>
          </c:extLst>
        </c:ser>
        <c:dLbls>
          <c:showLegendKey val="0"/>
          <c:showVal val="0"/>
          <c:showCatName val="0"/>
          <c:showSerName val="0"/>
          <c:showPercent val="0"/>
          <c:showBubbleSize val="0"/>
        </c:dLbls>
        <c:gapWidth val="227"/>
        <c:axId val="-2097930000"/>
        <c:axId val="-2097932720"/>
      </c:barChart>
      <c:catAx>
        <c:axId val="-2097930000"/>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1" i="0" u="none" strike="noStrike" kern="1200" baseline="0">
                <a:solidFill>
                  <a:schemeClr val="tx1"/>
                </a:solidFill>
                <a:latin typeface="Arial" panose="020B0604020202020204" pitchFamily="7" charset="0"/>
                <a:ea typeface="+mn-ea"/>
                <a:cs typeface="Arial" panose="020B0604020202020204" pitchFamily="7" charset="0"/>
              </a:defRPr>
            </a:pPr>
            <a:endParaRPr lang="en-US"/>
          </a:p>
        </c:txPr>
        <c:crossAx val="-2097932720"/>
        <c:crosses val="autoZero"/>
        <c:auto val="1"/>
        <c:lblAlgn val="ctr"/>
        <c:lblOffset val="100"/>
        <c:noMultiLvlLbl val="0"/>
      </c:catAx>
      <c:valAx>
        <c:axId val="-2097932720"/>
        <c:scaling>
          <c:orientation val="minMax"/>
        </c:scaling>
        <c:delete val="0"/>
        <c:axPos val="l"/>
        <c:majorGridlines>
          <c:spPr>
            <a:ln w="9525" cap="flat" cmpd="sng" algn="ctr">
              <a:noFill/>
              <a:prstDash val="solid"/>
              <a:round/>
            </a:ln>
          </c:spPr>
        </c:majorGridlines>
        <c:numFmt formatCode="0.0%" sourceLinked="1"/>
        <c:majorTickMark val="out"/>
        <c:minorTickMark val="none"/>
        <c:tickLblPos val="nextTo"/>
        <c:txPr>
          <a:bodyPr rot="-60000000" spcFirstLastPara="0" vertOverflow="ellipsis" vert="horz" wrap="square" anchor="ctr" anchorCtr="1"/>
          <a:lstStyle/>
          <a:p>
            <a:pPr>
              <a:defRPr lang="en-US" sz="1000" b="1" i="0" u="none" strike="noStrike" kern="1200" baseline="0">
                <a:solidFill>
                  <a:schemeClr val="tx1"/>
                </a:solidFill>
                <a:latin typeface="Arial" panose="020B0604020202020204" pitchFamily="7" charset="0"/>
                <a:ea typeface="+mn-ea"/>
                <a:cs typeface="Arial" panose="020B0604020202020204" pitchFamily="7" charset="0"/>
              </a:defRPr>
            </a:pPr>
            <a:endParaRPr lang="en-US"/>
          </a:p>
        </c:txPr>
        <c:crossAx val="-2097930000"/>
        <c:crosses val="autoZero"/>
        <c:crossBetween val="between"/>
      </c:valAx>
      <c:spPr>
        <a:solidFill>
          <a:schemeClr val="bg1"/>
        </a:solidFill>
        <a:ln>
          <a:noFill/>
        </a:ln>
        <a:effectLst/>
      </c:spPr>
    </c:plotArea>
    <c:legend>
      <c:legendPos val="r"/>
      <c:layout>
        <c:manualLayout>
          <c:xMode val="edge"/>
          <c:yMode val="edge"/>
          <c:x val="1.25287236446438E-2"/>
          <c:y val="0.90681590673258905"/>
          <c:w val="0.10005405781231"/>
          <c:h val="7.0088811572972004E-2"/>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be2ac078-5998-4fc7-b0cb-04406eaf75a0}"/>
      </c:ext>
    </c:extLst>
  </c:chart>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928977420868797E-2"/>
          <c:y val="4.2635658914728702E-2"/>
          <c:w val="0.84817408586155696"/>
          <c:h val="0.70564341143147802"/>
        </c:manualLayout>
      </c:layout>
      <c:barChart>
        <c:barDir val="col"/>
        <c:grouping val="clustered"/>
        <c:varyColors val="0"/>
        <c:ser>
          <c:idx val="0"/>
          <c:order val="0"/>
          <c:tx>
            <c:strRef>
              <c:f>'BIỂU ĐỒ'!$AC$21</c:f>
              <c:strCache>
                <c:ptCount val="1"/>
                <c:pt idx="0">
                  <c:v>Tỷ lệ %</c:v>
                </c:pt>
              </c:strCache>
            </c:strRef>
          </c:tx>
          <c:spPr>
            <a:solidFill>
              <a:srgbClr val="089C75"/>
            </a:solidFill>
            <a:ln>
              <a:noFill/>
            </a:ln>
          </c:spPr>
          <c:invertIfNegative val="0"/>
          <c:dLbls>
            <c:dLbl>
              <c:idx val="0"/>
              <c:layout>
                <c:manualLayout>
                  <c:x val="1.10375275938189E-2"/>
                  <c:y val="-2.31998724363890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5CC7-4A2C-9B3C-95374D7DD3AF}"/>
                </c:ext>
              </c:extLst>
            </c:dLbl>
            <c:dLbl>
              <c:idx val="1"/>
              <c:layout>
                <c:manualLayout>
                  <c:x val="1.3245033112582801E-2"/>
                  <c:y val="-2.31439874258725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CC7-4A2C-9B3C-95374D7DD3AF}"/>
                </c:ext>
              </c:extLst>
            </c:dLbl>
            <c:dLbl>
              <c:idx val="2"/>
              <c:layout>
                <c:manualLayout>
                  <c:x val="1.1037527593818999E-2"/>
                  <c:y val="-2.31436837029894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CC7-4A2C-9B3C-95374D7DD3AF}"/>
                </c:ext>
              </c:extLst>
            </c:dLbl>
            <c:dLbl>
              <c:idx val="3"/>
              <c:layout>
                <c:manualLayout>
                  <c:x val="1.1037527593818999E-2"/>
                  <c:y val="-2.31439874258725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CC7-4A2C-9B3C-95374D7DD3AF}"/>
                </c:ext>
              </c:extLst>
            </c:dLbl>
            <c:dLbl>
              <c:idx val="4"/>
              <c:layout>
                <c:manualLayout>
                  <c:x val="1.3232511881970501E-2"/>
                  <c:y val="-1.92837499028220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5CC7-4A2C-9B3C-95374D7DD3AF}"/>
                </c:ext>
              </c:extLst>
            </c:dLbl>
            <c:spPr>
              <a:solidFill>
                <a:schemeClr val="accent6">
                  <a:lumMod val="40000"/>
                  <a:lumOff val="60000"/>
                </a:schemeClr>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'BIỂU ĐỒ'!$AB$22:$AB$26</c:f>
              <c:strCache>
                <c:ptCount val="5"/>
                <c:pt idx="0">
                  <c:v>Suy dinh dưỡng gầy còm nặng</c:v>
                </c:pt>
                <c:pt idx="1">
                  <c:v>Suy dinh dưỡng gầy còm</c:v>
                </c:pt>
                <c:pt idx="2">
                  <c:v>Bình thường</c:v>
                </c:pt>
                <c:pt idx="3">
                  <c:v>Thừa cân</c:v>
                </c:pt>
                <c:pt idx="4">
                  <c:v>Béo phì</c:v>
                </c:pt>
              </c:strCache>
            </c:strRef>
          </c:cat>
          <c:val>
            <c:numRef>
              <c:f>'BIỂU ĐỒ'!$AC$22:$AC$26</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5-5CC7-4A2C-9B3C-95374D7DD3AF}"/>
            </c:ext>
          </c:extLst>
        </c:ser>
        <c:dLbls>
          <c:showLegendKey val="0"/>
          <c:showVal val="0"/>
          <c:showCatName val="0"/>
          <c:showSerName val="0"/>
          <c:showPercent val="0"/>
          <c:showBubbleSize val="0"/>
        </c:dLbls>
        <c:gapWidth val="170"/>
        <c:axId val="-2097935984"/>
        <c:axId val="-2097935440"/>
      </c:barChart>
      <c:catAx>
        <c:axId val="-2097935984"/>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1" i="0" u="none" strike="noStrike" kern="1200" baseline="0">
                <a:solidFill>
                  <a:schemeClr val="tx1"/>
                </a:solidFill>
                <a:latin typeface="Arial" panose="020B0604020202020204" pitchFamily="7" charset="0"/>
                <a:ea typeface="+mn-ea"/>
                <a:cs typeface="Arial" panose="020B0604020202020204" pitchFamily="7" charset="0"/>
              </a:defRPr>
            </a:pPr>
            <a:endParaRPr lang="en-US"/>
          </a:p>
        </c:txPr>
        <c:crossAx val="-2097935440"/>
        <c:crosses val="autoZero"/>
        <c:auto val="1"/>
        <c:lblAlgn val="ctr"/>
        <c:lblOffset val="100"/>
        <c:noMultiLvlLbl val="0"/>
      </c:catAx>
      <c:valAx>
        <c:axId val="-2097935440"/>
        <c:scaling>
          <c:orientation val="minMax"/>
        </c:scaling>
        <c:delete val="0"/>
        <c:axPos val="l"/>
        <c:majorGridlines>
          <c:spPr>
            <a:ln w="9525" cap="flat" cmpd="sng" algn="ctr">
              <a:noFill/>
              <a:prstDash val="solid"/>
              <a:round/>
            </a:ln>
          </c:spPr>
        </c:majorGridlines>
        <c:numFmt formatCode="0.0%" sourceLinked="1"/>
        <c:majorTickMark val="out"/>
        <c:minorTickMark val="none"/>
        <c:tickLblPos val="nextTo"/>
        <c:txPr>
          <a:bodyPr rot="-60000000" spcFirstLastPara="0" vertOverflow="ellipsis" vert="horz" wrap="square" anchor="ctr" anchorCtr="1"/>
          <a:lstStyle/>
          <a:p>
            <a:pPr>
              <a:defRPr lang="en-US" sz="1000" b="1" i="0" u="none" strike="noStrike" kern="1200" baseline="0">
                <a:solidFill>
                  <a:schemeClr val="tx1"/>
                </a:solidFill>
                <a:latin typeface="Arial" panose="020B0604020202020204" pitchFamily="7" charset="0"/>
                <a:ea typeface="+mn-ea"/>
                <a:cs typeface="Arial" panose="020B0604020202020204" pitchFamily="7" charset="0"/>
              </a:defRPr>
            </a:pPr>
            <a:endParaRPr lang="en-US"/>
          </a:p>
        </c:txPr>
        <c:crossAx val="-2097935984"/>
        <c:crosses val="autoZero"/>
        <c:crossBetween val="between"/>
      </c:valAx>
      <c:spPr>
        <a:solidFill>
          <a:schemeClr val="bg1"/>
        </a:solidFill>
        <a:ln>
          <a:noFill/>
        </a:ln>
        <a:effectLst/>
      </c:spPr>
    </c:plotArea>
    <c:legend>
      <c:legendPos val="r"/>
      <c:layout>
        <c:manualLayout>
          <c:xMode val="edge"/>
          <c:yMode val="edge"/>
          <c:x val="1.25287236446438E-2"/>
          <c:y val="0.90681590673258905"/>
          <c:w val="0.10005405781231"/>
          <c:h val="7.0088811572972004E-2"/>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21c30517-e34f-464c-8cb2-f6cadac5629c}"/>
      </c:ext>
    </c:extLst>
  </c:chart>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0"/>
          <c:tx>
            <c:strRef>
              <c:f>'BIỂU ĐỒ'!$AC$38</c:f>
              <c:strCache>
                <c:ptCount val="1"/>
                <c:pt idx="0">
                  <c:v>Tỷ lệ %</c:v>
                </c:pt>
              </c:strCache>
            </c:strRef>
          </c:tx>
          <c:spPr>
            <a:solidFill>
              <a:schemeClr val="accent6"/>
            </a:solidFill>
            <a:ln>
              <a:noFill/>
            </a:ln>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'BIỂU ĐỒ'!$AB$39:$AB$42</c:f>
              <c:strCache>
                <c:ptCount val="4"/>
                <c:pt idx="0">
                  <c:v>Mắt</c:v>
                </c:pt>
                <c:pt idx="1">
                  <c:v>Tai - Mũi - Họng</c:v>
                </c:pt>
                <c:pt idx="2">
                  <c:v>Răng - Hàm - Mặt</c:v>
                </c:pt>
                <c:pt idx="3">
                  <c:v>Khác</c:v>
                </c:pt>
              </c:strCache>
            </c:strRef>
          </c:cat>
          <c:val>
            <c:numRef>
              <c:f>'BIỂU ĐỒ'!$AC$39:$AC$42</c:f>
              <c:numCache>
                <c:formatCode>0.0%</c:formatCode>
                <c:ptCount val="4"/>
                <c:pt idx="0">
                  <c:v>0</c:v>
                </c:pt>
                <c:pt idx="1">
                  <c:v>0</c:v>
                </c:pt>
                <c:pt idx="2">
                  <c:v>0</c:v>
                </c:pt>
                <c:pt idx="3">
                  <c:v>0</c:v>
                </c:pt>
              </c:numCache>
            </c:numRef>
          </c:val>
          <c:extLst>
            <c:ext xmlns:c16="http://schemas.microsoft.com/office/drawing/2014/chart" uri="{C3380CC4-5D6E-409C-BE32-E72D297353CC}">
              <c16:uniqueId val="{00000000-2C5C-4BBA-B221-6B7B86861BC7}"/>
            </c:ext>
          </c:extLst>
        </c:ser>
        <c:dLbls>
          <c:showLegendKey val="0"/>
          <c:showVal val="1"/>
          <c:showCatName val="0"/>
          <c:showSerName val="0"/>
          <c:showPercent val="0"/>
          <c:showBubbleSize val="0"/>
        </c:dLbls>
        <c:gapWidth val="75"/>
        <c:axId val="-2097935984"/>
        <c:axId val="-2097935440"/>
      </c:barChart>
      <c:catAx>
        <c:axId val="-2097935984"/>
        <c:scaling>
          <c:orientation val="minMax"/>
        </c:scaling>
        <c:delete val="0"/>
        <c:axPos val="b"/>
        <c:numFmt formatCode="General" sourceLinked="0"/>
        <c:majorTickMark val="none"/>
        <c:minorTickMark val="none"/>
        <c:tickLblPos val="nextTo"/>
        <c:txPr>
          <a:bodyPr rot="-60000000" spcFirstLastPara="0" vertOverflow="ellipsis" vert="horz" wrap="square" anchor="ctr" anchorCtr="1"/>
          <a:lstStyle/>
          <a:p>
            <a:pPr>
              <a:defRPr lang="en-US" sz="1000" b="1" i="0" u="none" strike="noStrike" kern="1200" baseline="0">
                <a:solidFill>
                  <a:schemeClr val="tx1"/>
                </a:solidFill>
                <a:latin typeface="Arial" panose="020B0604020202020204" pitchFamily="7" charset="0"/>
                <a:ea typeface="+mn-ea"/>
                <a:cs typeface="Arial" panose="020B0604020202020204" pitchFamily="7" charset="0"/>
              </a:defRPr>
            </a:pPr>
            <a:endParaRPr lang="en-US"/>
          </a:p>
        </c:txPr>
        <c:crossAx val="-2097935440"/>
        <c:crosses val="autoZero"/>
        <c:auto val="1"/>
        <c:lblAlgn val="ctr"/>
        <c:lblOffset val="100"/>
        <c:noMultiLvlLbl val="0"/>
      </c:catAx>
      <c:valAx>
        <c:axId val="-2097935440"/>
        <c:scaling>
          <c:orientation val="minMax"/>
        </c:scaling>
        <c:delete val="0"/>
        <c:axPos val="l"/>
        <c:numFmt formatCode="0.0%" sourceLinked="1"/>
        <c:majorTickMark val="none"/>
        <c:minorTickMark val="none"/>
        <c:tickLblPos val="nextTo"/>
        <c:txPr>
          <a:bodyPr rot="-60000000" spcFirstLastPara="0" vertOverflow="ellipsis" vert="horz" wrap="square" anchor="ctr" anchorCtr="1"/>
          <a:lstStyle/>
          <a:p>
            <a:pPr>
              <a:defRPr lang="en-US" sz="1000" b="1" i="0" u="none" strike="noStrike" kern="1200" baseline="0">
                <a:solidFill>
                  <a:schemeClr val="tx1"/>
                </a:solidFill>
                <a:latin typeface="Arial" panose="020B0604020202020204" pitchFamily="7" charset="0"/>
                <a:ea typeface="+mn-ea"/>
                <a:cs typeface="Arial" panose="020B0604020202020204" pitchFamily="7" charset="0"/>
              </a:defRPr>
            </a:pPr>
            <a:endParaRPr lang="en-US"/>
          </a:p>
        </c:txPr>
        <c:crossAx val="-2097935984"/>
        <c:crosses val="autoZero"/>
        <c:crossBetween val="between"/>
      </c:valAx>
      <c:spPr>
        <a:solidFill>
          <a:schemeClr val="bg1"/>
        </a:solidFill>
        <a:ln>
          <a:noFill/>
        </a:ln>
        <a:effectLst/>
      </c:spPr>
    </c:plotArea>
    <c:legend>
      <c:legendPos val="b"/>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ca8e550f-199c-4938-8a00-6db45dddc254}"/>
      </c:ext>
    </c:extLst>
  </c:chart>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5928977420868797E-2"/>
          <c:y val="4.2635658914728702E-2"/>
          <c:w val="0.88127965792355401"/>
          <c:h val="0.76536165537447398"/>
        </c:manualLayout>
      </c:layout>
      <c:barChart>
        <c:barDir val="col"/>
        <c:grouping val="clustered"/>
        <c:varyColors val="0"/>
        <c:ser>
          <c:idx val="0"/>
          <c:order val="0"/>
          <c:tx>
            <c:strRef>
              <c:f>'BIỂU ĐỒ'!$AC$51</c:f>
              <c:strCache>
                <c:ptCount val="1"/>
                <c:pt idx="0">
                  <c:v>Tỷ lệ %</c:v>
                </c:pt>
              </c:strCache>
            </c:strRef>
          </c:tx>
          <c:spPr>
            <a:solidFill>
              <a:schemeClr val="accent2">
                <a:lumMod val="50000"/>
              </a:schemeClr>
            </a:solidFill>
            <a:ln>
              <a:noFill/>
            </a:ln>
          </c:spPr>
          <c:invertIfNegative val="0"/>
          <c:dLbls>
            <c:dLbl>
              <c:idx val="0"/>
              <c:layout>
                <c:manualLayout>
                  <c:x val="1.1037564662343201E-2"/>
                  <c:y val="-3.092943816805510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AAA-49B9-8B3B-400603676CA4}"/>
                </c:ext>
              </c:extLst>
            </c:dLbl>
            <c:dLbl>
              <c:idx val="1"/>
              <c:layout>
                <c:manualLayout>
                  <c:x val="1.54436578536724E-2"/>
                  <c:y val="-3.0873445167180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AAA-49B9-8B3B-400603676CA4}"/>
                </c:ext>
              </c:extLst>
            </c:dLbl>
            <c:dLbl>
              <c:idx val="2"/>
              <c:layout>
                <c:manualLayout>
                  <c:x val="1.32361102984379E-2"/>
                  <c:y val="-3.087314085739279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AAA-49B9-8B3B-400603676CA4}"/>
                </c:ext>
              </c:extLst>
            </c:dLbl>
            <c:spPr>
              <a:solidFill>
                <a:schemeClr val="accent3">
                  <a:lumMod val="40000"/>
                  <a:lumOff val="60000"/>
                </a:schemeClr>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'BIỂU ĐỒ'!$AB$52:$AB$54</c:f>
              <c:strCache>
                <c:ptCount val="3"/>
                <c:pt idx="0">
                  <c:v>Loại I</c:v>
                </c:pt>
                <c:pt idx="1">
                  <c:v>Loại II</c:v>
                </c:pt>
                <c:pt idx="2">
                  <c:v>Loại III</c:v>
                </c:pt>
              </c:strCache>
            </c:strRef>
          </c:cat>
          <c:val>
            <c:numRef>
              <c:f>'BIỂU ĐỒ'!$AC$52:$AC$54</c:f>
              <c:numCache>
                <c:formatCode>0.0%</c:formatCode>
                <c:ptCount val="3"/>
                <c:pt idx="0">
                  <c:v>0.318</c:v>
                </c:pt>
                <c:pt idx="1">
                  <c:v>0</c:v>
                </c:pt>
                <c:pt idx="2">
                  <c:v>0</c:v>
                </c:pt>
              </c:numCache>
            </c:numRef>
          </c:val>
          <c:extLst>
            <c:ext xmlns:c16="http://schemas.microsoft.com/office/drawing/2014/chart" uri="{C3380CC4-5D6E-409C-BE32-E72D297353CC}">
              <c16:uniqueId val="{00000003-8AAA-49B9-8B3B-400603676CA4}"/>
            </c:ext>
          </c:extLst>
        </c:ser>
        <c:dLbls>
          <c:showLegendKey val="0"/>
          <c:showVal val="0"/>
          <c:showCatName val="0"/>
          <c:showSerName val="0"/>
          <c:showPercent val="0"/>
          <c:showBubbleSize val="0"/>
        </c:dLbls>
        <c:gapWidth val="313"/>
        <c:axId val="-2097933808"/>
        <c:axId val="-2097928368"/>
      </c:barChart>
      <c:catAx>
        <c:axId val="-2097933808"/>
        <c:scaling>
          <c:orientation val="minMax"/>
        </c:scaling>
        <c:delete val="0"/>
        <c:axPos val="b"/>
        <c:numFmt formatCode="General" sourceLinked="0"/>
        <c:majorTickMark val="out"/>
        <c:minorTickMark val="none"/>
        <c:tickLblPos val="nextTo"/>
        <c:txPr>
          <a:bodyPr rot="-60000000" spcFirstLastPara="0" vertOverflow="ellipsis" vert="horz" wrap="square" anchor="ctr" anchorCtr="1"/>
          <a:lstStyle/>
          <a:p>
            <a:pPr>
              <a:defRPr lang="en-US" sz="1000" b="1" i="0" u="none" strike="noStrike" kern="1200" baseline="0">
                <a:solidFill>
                  <a:schemeClr val="tx1"/>
                </a:solidFill>
                <a:latin typeface="Arial" panose="020B0604020202020204" pitchFamily="7" charset="0"/>
                <a:ea typeface="+mn-ea"/>
                <a:cs typeface="Arial" panose="020B0604020202020204" pitchFamily="7" charset="0"/>
              </a:defRPr>
            </a:pPr>
            <a:endParaRPr lang="en-US"/>
          </a:p>
        </c:txPr>
        <c:crossAx val="-2097928368"/>
        <c:crosses val="autoZero"/>
        <c:auto val="1"/>
        <c:lblAlgn val="ctr"/>
        <c:lblOffset val="100"/>
        <c:noMultiLvlLbl val="0"/>
      </c:catAx>
      <c:valAx>
        <c:axId val="-2097928368"/>
        <c:scaling>
          <c:orientation val="minMax"/>
        </c:scaling>
        <c:delete val="0"/>
        <c:axPos val="l"/>
        <c:majorGridlines>
          <c:spPr>
            <a:ln w="9525" cap="flat" cmpd="sng" algn="ctr">
              <a:noFill/>
              <a:prstDash val="solid"/>
              <a:round/>
            </a:ln>
          </c:spPr>
        </c:majorGridlines>
        <c:numFmt formatCode="0.0%" sourceLinked="1"/>
        <c:majorTickMark val="out"/>
        <c:minorTickMark val="none"/>
        <c:tickLblPos val="nextTo"/>
        <c:txPr>
          <a:bodyPr rot="-60000000" spcFirstLastPara="0" vertOverflow="ellipsis" vert="horz" wrap="square" anchor="ctr" anchorCtr="1"/>
          <a:lstStyle/>
          <a:p>
            <a:pPr>
              <a:defRPr lang="en-US" sz="1000" b="1" i="0" u="none" strike="noStrike" kern="1200" baseline="0">
                <a:solidFill>
                  <a:schemeClr val="tx1"/>
                </a:solidFill>
                <a:latin typeface="Arial" panose="020B0604020202020204" pitchFamily="7" charset="0"/>
                <a:ea typeface="+mn-ea"/>
                <a:cs typeface="Arial" panose="020B0604020202020204" pitchFamily="7" charset="0"/>
              </a:defRPr>
            </a:pPr>
            <a:endParaRPr lang="en-US"/>
          </a:p>
        </c:txPr>
        <c:crossAx val="-2097933808"/>
        <c:crosses val="autoZero"/>
        <c:crossBetween val="between"/>
      </c:valAx>
      <c:spPr>
        <a:solidFill>
          <a:schemeClr val="bg1"/>
        </a:solidFill>
        <a:ln>
          <a:noFill/>
        </a:ln>
        <a:effectLst/>
      </c:spPr>
    </c:plotArea>
    <c:legend>
      <c:legendPos val="r"/>
      <c:layout>
        <c:manualLayout>
          <c:xMode val="edge"/>
          <c:yMode val="edge"/>
          <c:x val="1.25287236446438E-2"/>
          <c:y val="0.90681590673258905"/>
          <c:w val="0.10005405781231"/>
          <c:h val="7.0088811572972004E-2"/>
        </c:manualLayout>
      </c:layout>
      <c:overlay val="0"/>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uri="{0b15fc19-7d7d-44ad-8c2d-2c3a37ce22c3}">
        <chartProps xmlns="https://web.wps.cn/et/2018/main" chartId="{18ec8237-016d-4e2b-b641-0f1aabb669fd}"/>
      </c:ext>
    </c:extLst>
  </c:chart>
  <c:txPr>
    <a:bodyPr/>
    <a:lstStyle/>
    <a:p>
      <a:pPr>
        <a:defRPr lang="en-US"/>
      </a:pPr>
      <a:endParaRPr lang="en-US"/>
    </a:p>
  </c:txPr>
  <c:printSettings>
    <c:headerFooter/>
    <c:pageMargins b="0.75" l="0.7" r="0.7" t="0.75" header="0.3" footer="0.3"/>
    <c:pageSetup/>
  </c:printSettings>
</c:chartSpace>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17</xdr:col>
      <xdr:colOff>219075</xdr:colOff>
      <xdr:row>3</xdr:row>
      <xdr:rowOff>57150</xdr:rowOff>
    </xdr:from>
    <xdr:to>
      <xdr:col>25</xdr:col>
      <xdr:colOff>485775</xdr:colOff>
      <xdr:row>16</xdr:row>
      <xdr:rowOff>9525</xdr:rowOff>
    </xdr:to>
    <xdr:graphicFrame macro="">
      <xdr:nvGraphicFramePr>
        <xdr:cNvPr id="2" name="Char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194885</xdr:colOff>
      <xdr:row>22</xdr:row>
      <xdr:rowOff>153639</xdr:rowOff>
    </xdr:from>
    <xdr:to>
      <xdr:col>25</xdr:col>
      <xdr:colOff>604762</xdr:colOff>
      <xdr:row>32</xdr:row>
      <xdr:rowOff>207916</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219075</xdr:colOff>
      <xdr:row>36</xdr:row>
      <xdr:rowOff>145143</xdr:rowOff>
    </xdr:from>
    <xdr:to>
      <xdr:col>25</xdr:col>
      <xdr:colOff>544286</xdr:colOff>
      <xdr:row>45</xdr:row>
      <xdr:rowOff>326571</xdr:rowOff>
    </xdr:to>
    <xdr:graphicFrame macro="">
      <xdr:nvGraphicFramePr>
        <xdr:cNvPr id="4" name="Chart 3">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219075</xdr:colOff>
      <xdr:row>50</xdr:row>
      <xdr:rowOff>85725</xdr:rowOff>
    </xdr:from>
    <xdr:to>
      <xdr:col>25</xdr:col>
      <xdr:colOff>485775</xdr:colOff>
      <xdr:row>61</xdr:row>
      <xdr:rowOff>104775</xdr:rowOff>
    </xdr:to>
    <xdr:graphicFrame macro="">
      <xdr:nvGraphicFramePr>
        <xdr:cNvPr id="5" name="Chart 4">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323850</xdr:colOff>
      <xdr:row>2</xdr:row>
      <xdr:rowOff>38100</xdr:rowOff>
    </xdr:from>
    <xdr:to>
      <xdr:col>5</xdr:col>
      <xdr:colOff>61950</xdr:colOff>
      <xdr:row>2</xdr:row>
      <xdr:rowOff>38100</xdr:rowOff>
    </xdr:to>
    <xdr:cxnSp macro="">
      <xdr:nvCxnSpPr>
        <xdr:cNvPr id="6" name="Straight Connector 5">
          <a:extLst>
            <a:ext uri="{FF2B5EF4-FFF2-40B4-BE49-F238E27FC236}">
              <a16:creationId xmlns:a16="http://schemas.microsoft.com/office/drawing/2014/main" id="{00000000-0008-0000-0500-000006000000}"/>
            </a:ext>
          </a:extLst>
        </xdr:cNvPr>
        <xdr:cNvCxnSpPr/>
      </xdr:nvCxnSpPr>
      <xdr:spPr>
        <a:xfrm>
          <a:off x="695325" y="457200"/>
          <a:ext cx="122364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10</xdr:col>
      <xdr:colOff>152400</xdr:colOff>
      <xdr:row>2</xdr:row>
      <xdr:rowOff>38100</xdr:rowOff>
    </xdr:from>
    <xdr:to>
      <xdr:col>14</xdr:col>
      <xdr:colOff>394500</xdr:colOff>
      <xdr:row>2</xdr:row>
      <xdr:rowOff>38100</xdr:rowOff>
    </xdr:to>
    <xdr:cxnSp macro="">
      <xdr:nvCxnSpPr>
        <xdr:cNvPr id="7" name="Straight Connector 6">
          <a:extLst>
            <a:ext uri="{FF2B5EF4-FFF2-40B4-BE49-F238E27FC236}">
              <a16:creationId xmlns:a16="http://schemas.microsoft.com/office/drawing/2014/main" id="{00000000-0008-0000-0500-000007000000}"/>
            </a:ext>
          </a:extLst>
        </xdr:cNvPr>
        <xdr:cNvCxnSpPr/>
      </xdr:nvCxnSpPr>
      <xdr:spPr>
        <a:xfrm>
          <a:off x="3867150" y="457200"/>
          <a:ext cx="1727835"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mc:AlternateContent xmlns:mc="http://schemas.openxmlformats.org/markup-compatibility/2006">
    <mc:Choice xmlns:a14="http://schemas.microsoft.com/office/drawing/2010/main" Requires="a14">
      <xdr:twoCellAnchor>
        <xdr:from>
          <xdr:col>17</xdr:col>
          <xdr:colOff>38100</xdr:colOff>
          <xdr:row>0</xdr:row>
          <xdr:rowOff>47625</xdr:rowOff>
        </xdr:from>
        <xdr:to>
          <xdr:col>19</xdr:col>
          <xdr:colOff>466725</xdr:colOff>
          <xdr:row>8</xdr:row>
          <xdr:rowOff>161925</xdr:rowOff>
        </xdr:to>
        <xdr:sp macro="" textlink="">
          <xdr:nvSpPr>
            <xdr:cNvPr id="3073" name="Button 1" hidden="1">
              <a:extLst>
                <a:ext uri="{63B3BB69-23CF-44E3-9099-C40C66FF867C}">
                  <a14:compatExt spid="_x0000_s3073"/>
                </a:ext>
                <a:ext uri="{FF2B5EF4-FFF2-40B4-BE49-F238E27FC236}">
                  <a16:creationId xmlns:a16="http://schemas.microsoft.com/office/drawing/2014/main" id="{00000000-0008-0000-0500-0000010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54864" tIns="50292" rIns="54864" bIns="50292" anchor="ctr" upright="1"/>
            <a:lstStyle/>
            <a:p>
              <a:pPr algn="ctr" rtl="0">
                <a:defRPr sz="1000"/>
              </a:pPr>
              <a:r>
                <a:rPr lang="en-US" sz="2600" b="0" i="0" u="none" strike="noStrike" baseline="0">
                  <a:solidFill>
                    <a:srgbClr val="000000"/>
                  </a:solidFill>
                  <a:latin typeface="Roboto Black"/>
                  <a:ea typeface="Roboto Black"/>
                </a:rPr>
                <a:t>IN</a:t>
              </a:r>
            </a:p>
            <a:p>
              <a:pPr algn="ctr" rtl="0">
                <a:defRPr sz="1000"/>
              </a:pPr>
              <a:r>
                <a:rPr lang="en-US" sz="2600" b="0" i="0" u="none" strike="noStrike" baseline="0">
                  <a:solidFill>
                    <a:srgbClr val="000000"/>
                  </a:solidFill>
                  <a:latin typeface="Roboto Black"/>
                  <a:ea typeface="Roboto Black"/>
                </a:rPr>
                <a:t>2 TRANG</a:t>
              </a:r>
            </a:p>
            <a:p>
              <a:pPr algn="ctr" rtl="0">
                <a:defRPr sz="1000"/>
              </a:pPr>
              <a:r>
                <a:rPr lang="en-US" sz="2600" b="0" i="0" u="none" strike="noStrike" baseline="0">
                  <a:solidFill>
                    <a:srgbClr val="000000"/>
                  </a:solidFill>
                  <a:latin typeface="Roboto Black"/>
                  <a:ea typeface="Roboto Black"/>
                </a:rPr>
                <a:t>DAU TIEN</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20</xdr:col>
          <xdr:colOff>476250</xdr:colOff>
          <xdr:row>0</xdr:row>
          <xdr:rowOff>47625</xdr:rowOff>
        </xdr:from>
        <xdr:to>
          <xdr:col>23</xdr:col>
          <xdr:colOff>219075</xdr:colOff>
          <xdr:row>8</xdr:row>
          <xdr:rowOff>161925</xdr:rowOff>
        </xdr:to>
        <xdr:sp macro="" textlink="">
          <xdr:nvSpPr>
            <xdr:cNvPr id="3074" name="Button 2" hidden="1">
              <a:extLst>
                <a:ext uri="{63B3BB69-23CF-44E3-9099-C40C66FF867C}">
                  <a14:compatExt spid="_x0000_s3074"/>
                </a:ext>
                <a:ext uri="{FF2B5EF4-FFF2-40B4-BE49-F238E27FC236}">
                  <a16:creationId xmlns:a16="http://schemas.microsoft.com/office/drawing/2014/main" id="{00000000-0008-0000-0500-0000020C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txBody>
            <a:bodyPr vertOverflow="clip" wrap="square" lIns="54864" tIns="50292" rIns="54864" bIns="50292" anchor="ctr" upright="1"/>
            <a:lstStyle/>
            <a:p>
              <a:pPr algn="ctr" rtl="0">
                <a:defRPr sz="1000"/>
              </a:pPr>
              <a:r>
                <a:rPr lang="en-US" sz="2600" b="0" i="0" u="none" strike="noStrike" baseline="0">
                  <a:solidFill>
                    <a:srgbClr val="000000"/>
                  </a:solidFill>
                  <a:latin typeface="Roboto Black"/>
                  <a:ea typeface="Roboto Black"/>
                </a:rPr>
                <a:t>XUAT</a:t>
              </a:r>
            </a:p>
            <a:p>
              <a:pPr algn="ctr" rtl="0">
                <a:defRPr sz="1000"/>
              </a:pPr>
              <a:r>
                <a:rPr lang="en-US" sz="2600" b="0" i="0" u="none" strike="noStrike" baseline="0">
                  <a:solidFill>
                    <a:srgbClr val="000000"/>
                  </a:solidFill>
                  <a:latin typeface="Roboto Black"/>
                  <a:ea typeface="Roboto Black"/>
                </a:rPr>
                <a:t>PDF</a:t>
              </a:r>
            </a:p>
            <a:p>
              <a:pPr algn="ctr" rtl="0">
                <a:defRPr sz="1000"/>
              </a:pPr>
              <a:r>
                <a:rPr lang="en-US" sz="2600" b="0" i="0" u="none" strike="noStrike" baseline="0">
                  <a:solidFill>
                    <a:srgbClr val="000000"/>
                  </a:solidFill>
                  <a:latin typeface="Roboto Black"/>
                  <a:ea typeface="Roboto Black"/>
                </a:rPr>
                <a:t>BIEU DO</a:t>
              </a:r>
            </a:p>
          </xdr:txBody>
        </xdr:sp>
        <xdr:clientData fPrintsWithSheet="0"/>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VNT/Desktop/DLC/Bang%20tong%20hop%20KSK%20Ph&#432;&#7899;c%20Ti&#7871;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TT"/>
      <sheetName val="BMI"/>
      <sheetName val="Viết tắt"/>
      <sheetName val="BIEU DO"/>
      <sheetName val="BTH"/>
      <sheetName val="1.1"/>
      <sheetName val="1.2"/>
      <sheetName val="1.3"/>
      <sheetName val="1.4"/>
      <sheetName val="1.5"/>
      <sheetName val="1.6"/>
      <sheetName val="2.1"/>
      <sheetName val="2.2"/>
      <sheetName val="2.3"/>
      <sheetName val="2.4"/>
      <sheetName val="2.5"/>
      <sheetName val="2.6"/>
      <sheetName val="3.1"/>
      <sheetName val="3.2"/>
      <sheetName val="3.3"/>
      <sheetName val="3.4"/>
      <sheetName val="3.5"/>
      <sheetName val="HSCK"/>
      <sheetName val="3.6"/>
      <sheetName val="4.1"/>
      <sheetName val="4.2"/>
      <sheetName val="4.3"/>
      <sheetName val="4.4"/>
      <sheetName val="4.5"/>
      <sheetName val="4.6"/>
      <sheetName val="5.1"/>
      <sheetName val="5.2"/>
      <sheetName val="5.3"/>
      <sheetName val="5.4"/>
      <sheetName val="5.5"/>
      <sheetName val="5.6"/>
      <sheetName val="Sheet1"/>
      <sheetName val="Bang tong hop KSK Phước Tiến"/>
    </sheetNames>
    <definedNames>
      <definedName name="In_2_trang_tong_hop"/>
      <definedName name="Xuat_PDF_bieu_do"/>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170"/>
  <sheetViews>
    <sheetView topLeftCell="A58" workbookViewId="0">
      <selection activeCell="K30" sqref="K30:K32"/>
    </sheetView>
  </sheetViews>
  <sheetFormatPr defaultColWidth="9" defaultRowHeight="18.75" x14ac:dyDescent="0.3"/>
  <cols>
    <col min="1" max="1" width="9" style="67"/>
    <col min="2" max="2" width="18.875" style="67" customWidth="1"/>
    <col min="3" max="3" width="12" style="67" customWidth="1"/>
    <col min="4" max="4" width="10.625" style="67" customWidth="1"/>
    <col min="5" max="5" width="9.375" style="67" customWidth="1"/>
    <col min="6" max="6" width="19" style="67" customWidth="1"/>
    <col min="7" max="7" width="13.25" style="67" customWidth="1"/>
    <col min="8" max="8" width="9" style="67" customWidth="1"/>
    <col min="9" max="9" width="9.875" style="67" customWidth="1"/>
    <col min="10" max="10" width="8.375" style="67" customWidth="1"/>
    <col min="11" max="257" width="9" style="67"/>
    <col min="258" max="258" width="18.875" style="67" customWidth="1"/>
    <col min="259" max="259" width="12" style="67" customWidth="1"/>
    <col min="260" max="260" width="10.625" style="67" customWidth="1"/>
    <col min="261" max="261" width="9.375" style="67" customWidth="1"/>
    <col min="262" max="262" width="19" style="67" customWidth="1"/>
    <col min="263" max="263" width="13.25" style="67" customWidth="1"/>
    <col min="264" max="264" width="9" style="67" customWidth="1"/>
    <col min="265" max="265" width="9.875" style="67" customWidth="1"/>
    <col min="266" max="266" width="8.375" style="67" customWidth="1"/>
    <col min="267" max="513" width="9" style="67"/>
    <col min="514" max="514" width="18.875" style="67" customWidth="1"/>
    <col min="515" max="515" width="12" style="67" customWidth="1"/>
    <col min="516" max="516" width="10.625" style="67" customWidth="1"/>
    <col min="517" max="517" width="9.375" style="67" customWidth="1"/>
    <col min="518" max="518" width="19" style="67" customWidth="1"/>
    <col min="519" max="519" width="13.25" style="67" customWidth="1"/>
    <col min="520" max="520" width="9" style="67" customWidth="1"/>
    <col min="521" max="521" width="9.875" style="67" customWidth="1"/>
    <col min="522" max="522" width="8.375" style="67" customWidth="1"/>
    <col min="523" max="769" width="9" style="67"/>
    <col min="770" max="770" width="18.875" style="67" customWidth="1"/>
    <col min="771" max="771" width="12" style="67" customWidth="1"/>
    <col min="772" max="772" width="10.625" style="67" customWidth="1"/>
    <col min="773" max="773" width="9.375" style="67" customWidth="1"/>
    <col min="774" max="774" width="19" style="67" customWidth="1"/>
    <col min="775" max="775" width="13.25" style="67" customWidth="1"/>
    <col min="776" max="776" width="9" style="67" customWidth="1"/>
    <col min="777" max="777" width="9.875" style="67" customWidth="1"/>
    <col min="778" max="778" width="8.375" style="67" customWidth="1"/>
    <col min="779" max="1025" width="9" style="67"/>
    <col min="1026" max="1026" width="18.875" style="67" customWidth="1"/>
    <col min="1027" max="1027" width="12" style="67" customWidth="1"/>
    <col min="1028" max="1028" width="10.625" style="67" customWidth="1"/>
    <col min="1029" max="1029" width="9.375" style="67" customWidth="1"/>
    <col min="1030" max="1030" width="19" style="67" customWidth="1"/>
    <col min="1031" max="1031" width="13.25" style="67" customWidth="1"/>
    <col min="1032" max="1032" width="9" style="67" customWidth="1"/>
    <col min="1033" max="1033" width="9.875" style="67" customWidth="1"/>
    <col min="1034" max="1034" width="8.375" style="67" customWidth="1"/>
    <col min="1035" max="1281" width="9" style="67"/>
    <col min="1282" max="1282" width="18.875" style="67" customWidth="1"/>
    <col min="1283" max="1283" width="12" style="67" customWidth="1"/>
    <col min="1284" max="1284" width="10.625" style="67" customWidth="1"/>
    <col min="1285" max="1285" width="9.375" style="67" customWidth="1"/>
    <col min="1286" max="1286" width="19" style="67" customWidth="1"/>
    <col min="1287" max="1287" width="13.25" style="67" customWidth="1"/>
    <col min="1288" max="1288" width="9" style="67" customWidth="1"/>
    <col min="1289" max="1289" width="9.875" style="67" customWidth="1"/>
    <col min="1290" max="1290" width="8.375" style="67" customWidth="1"/>
    <col min="1291" max="1537" width="9" style="67"/>
    <col min="1538" max="1538" width="18.875" style="67" customWidth="1"/>
    <col min="1539" max="1539" width="12" style="67" customWidth="1"/>
    <col min="1540" max="1540" width="10.625" style="67" customWidth="1"/>
    <col min="1541" max="1541" width="9.375" style="67" customWidth="1"/>
    <col min="1542" max="1542" width="19" style="67" customWidth="1"/>
    <col min="1543" max="1543" width="13.25" style="67" customWidth="1"/>
    <col min="1544" max="1544" width="9" style="67" customWidth="1"/>
    <col min="1545" max="1545" width="9.875" style="67" customWidth="1"/>
    <col min="1546" max="1546" width="8.375" style="67" customWidth="1"/>
    <col min="1547" max="1793" width="9" style="67"/>
    <col min="1794" max="1794" width="18.875" style="67" customWidth="1"/>
    <col min="1795" max="1795" width="12" style="67" customWidth="1"/>
    <col min="1796" max="1796" width="10.625" style="67" customWidth="1"/>
    <col min="1797" max="1797" width="9.375" style="67" customWidth="1"/>
    <col min="1798" max="1798" width="19" style="67" customWidth="1"/>
    <col min="1799" max="1799" width="13.25" style="67" customWidth="1"/>
    <col min="1800" max="1800" width="9" style="67" customWidth="1"/>
    <col min="1801" max="1801" width="9.875" style="67" customWidth="1"/>
    <col min="1802" max="1802" width="8.375" style="67" customWidth="1"/>
    <col min="1803" max="2049" width="9" style="67"/>
    <col min="2050" max="2050" width="18.875" style="67" customWidth="1"/>
    <col min="2051" max="2051" width="12" style="67" customWidth="1"/>
    <col min="2052" max="2052" width="10.625" style="67" customWidth="1"/>
    <col min="2053" max="2053" width="9.375" style="67" customWidth="1"/>
    <col min="2054" max="2054" width="19" style="67" customWidth="1"/>
    <col min="2055" max="2055" width="13.25" style="67" customWidth="1"/>
    <col min="2056" max="2056" width="9" style="67" customWidth="1"/>
    <col min="2057" max="2057" width="9.875" style="67" customWidth="1"/>
    <col min="2058" max="2058" width="8.375" style="67" customWidth="1"/>
    <col min="2059" max="2305" width="9" style="67"/>
    <col min="2306" max="2306" width="18.875" style="67" customWidth="1"/>
    <col min="2307" max="2307" width="12" style="67" customWidth="1"/>
    <col min="2308" max="2308" width="10.625" style="67" customWidth="1"/>
    <col min="2309" max="2309" width="9.375" style="67" customWidth="1"/>
    <col min="2310" max="2310" width="19" style="67" customWidth="1"/>
    <col min="2311" max="2311" width="13.25" style="67" customWidth="1"/>
    <col min="2312" max="2312" width="9" style="67" customWidth="1"/>
    <col min="2313" max="2313" width="9.875" style="67" customWidth="1"/>
    <col min="2314" max="2314" width="8.375" style="67" customWidth="1"/>
    <col min="2315" max="2561" width="9" style="67"/>
    <col min="2562" max="2562" width="18.875" style="67" customWidth="1"/>
    <col min="2563" max="2563" width="12" style="67" customWidth="1"/>
    <col min="2564" max="2564" width="10.625" style="67" customWidth="1"/>
    <col min="2565" max="2565" width="9.375" style="67" customWidth="1"/>
    <col min="2566" max="2566" width="19" style="67" customWidth="1"/>
    <col min="2567" max="2567" width="13.25" style="67" customWidth="1"/>
    <col min="2568" max="2568" width="9" style="67" customWidth="1"/>
    <col min="2569" max="2569" width="9.875" style="67" customWidth="1"/>
    <col min="2570" max="2570" width="8.375" style="67" customWidth="1"/>
    <col min="2571" max="2817" width="9" style="67"/>
    <col min="2818" max="2818" width="18.875" style="67" customWidth="1"/>
    <col min="2819" max="2819" width="12" style="67" customWidth="1"/>
    <col min="2820" max="2820" width="10.625" style="67" customWidth="1"/>
    <col min="2821" max="2821" width="9.375" style="67" customWidth="1"/>
    <col min="2822" max="2822" width="19" style="67" customWidth="1"/>
    <col min="2823" max="2823" width="13.25" style="67" customWidth="1"/>
    <col min="2824" max="2824" width="9" style="67" customWidth="1"/>
    <col min="2825" max="2825" width="9.875" style="67" customWidth="1"/>
    <col min="2826" max="2826" width="8.375" style="67" customWidth="1"/>
    <col min="2827" max="3073" width="9" style="67"/>
    <col min="3074" max="3074" width="18.875" style="67" customWidth="1"/>
    <col min="3075" max="3075" width="12" style="67" customWidth="1"/>
    <col min="3076" max="3076" width="10.625" style="67" customWidth="1"/>
    <col min="3077" max="3077" width="9.375" style="67" customWidth="1"/>
    <col min="3078" max="3078" width="19" style="67" customWidth="1"/>
    <col min="3079" max="3079" width="13.25" style="67" customWidth="1"/>
    <col min="3080" max="3080" width="9" style="67" customWidth="1"/>
    <col min="3081" max="3081" width="9.875" style="67" customWidth="1"/>
    <col min="3082" max="3082" width="8.375" style="67" customWidth="1"/>
    <col min="3083" max="3329" width="9" style="67"/>
    <col min="3330" max="3330" width="18.875" style="67" customWidth="1"/>
    <col min="3331" max="3331" width="12" style="67" customWidth="1"/>
    <col min="3332" max="3332" width="10.625" style="67" customWidth="1"/>
    <col min="3333" max="3333" width="9.375" style="67" customWidth="1"/>
    <col min="3334" max="3334" width="19" style="67" customWidth="1"/>
    <col min="3335" max="3335" width="13.25" style="67" customWidth="1"/>
    <col min="3336" max="3336" width="9" style="67" customWidth="1"/>
    <col min="3337" max="3337" width="9.875" style="67" customWidth="1"/>
    <col min="3338" max="3338" width="8.375" style="67" customWidth="1"/>
    <col min="3339" max="3585" width="9" style="67"/>
    <col min="3586" max="3586" width="18.875" style="67" customWidth="1"/>
    <col min="3587" max="3587" width="12" style="67" customWidth="1"/>
    <col min="3588" max="3588" width="10.625" style="67" customWidth="1"/>
    <col min="3589" max="3589" width="9.375" style="67" customWidth="1"/>
    <col min="3590" max="3590" width="19" style="67" customWidth="1"/>
    <col min="3591" max="3591" width="13.25" style="67" customWidth="1"/>
    <col min="3592" max="3592" width="9" style="67" customWidth="1"/>
    <col min="3593" max="3593" width="9.875" style="67" customWidth="1"/>
    <col min="3594" max="3594" width="8.375" style="67" customWidth="1"/>
    <col min="3595" max="3841" width="9" style="67"/>
    <col min="3842" max="3842" width="18.875" style="67" customWidth="1"/>
    <col min="3843" max="3843" width="12" style="67" customWidth="1"/>
    <col min="3844" max="3844" width="10.625" style="67" customWidth="1"/>
    <col min="3845" max="3845" width="9.375" style="67" customWidth="1"/>
    <col min="3846" max="3846" width="19" style="67" customWidth="1"/>
    <col min="3847" max="3847" width="13.25" style="67" customWidth="1"/>
    <col min="3848" max="3848" width="9" style="67" customWidth="1"/>
    <col min="3849" max="3849" width="9.875" style="67" customWidth="1"/>
    <col min="3850" max="3850" width="8.375" style="67" customWidth="1"/>
    <col min="3851" max="4097" width="9" style="67"/>
    <col min="4098" max="4098" width="18.875" style="67" customWidth="1"/>
    <col min="4099" max="4099" width="12" style="67" customWidth="1"/>
    <col min="4100" max="4100" width="10.625" style="67" customWidth="1"/>
    <col min="4101" max="4101" width="9.375" style="67" customWidth="1"/>
    <col min="4102" max="4102" width="19" style="67" customWidth="1"/>
    <col min="4103" max="4103" width="13.25" style="67" customWidth="1"/>
    <col min="4104" max="4104" width="9" style="67" customWidth="1"/>
    <col min="4105" max="4105" width="9.875" style="67" customWidth="1"/>
    <col min="4106" max="4106" width="8.375" style="67" customWidth="1"/>
    <col min="4107" max="4353" width="9" style="67"/>
    <col min="4354" max="4354" width="18.875" style="67" customWidth="1"/>
    <col min="4355" max="4355" width="12" style="67" customWidth="1"/>
    <col min="4356" max="4356" width="10.625" style="67" customWidth="1"/>
    <col min="4357" max="4357" width="9.375" style="67" customWidth="1"/>
    <col min="4358" max="4358" width="19" style="67" customWidth="1"/>
    <col min="4359" max="4359" width="13.25" style="67" customWidth="1"/>
    <col min="4360" max="4360" width="9" style="67" customWidth="1"/>
    <col min="4361" max="4361" width="9.875" style="67" customWidth="1"/>
    <col min="4362" max="4362" width="8.375" style="67" customWidth="1"/>
    <col min="4363" max="4609" width="9" style="67"/>
    <col min="4610" max="4610" width="18.875" style="67" customWidth="1"/>
    <col min="4611" max="4611" width="12" style="67" customWidth="1"/>
    <col min="4612" max="4612" width="10.625" style="67" customWidth="1"/>
    <col min="4613" max="4613" width="9.375" style="67" customWidth="1"/>
    <col min="4614" max="4614" width="19" style="67" customWidth="1"/>
    <col min="4615" max="4615" width="13.25" style="67" customWidth="1"/>
    <col min="4616" max="4616" width="9" style="67" customWidth="1"/>
    <col min="4617" max="4617" width="9.875" style="67" customWidth="1"/>
    <col min="4618" max="4618" width="8.375" style="67" customWidth="1"/>
    <col min="4619" max="4865" width="9" style="67"/>
    <col min="4866" max="4866" width="18.875" style="67" customWidth="1"/>
    <col min="4867" max="4867" width="12" style="67" customWidth="1"/>
    <col min="4868" max="4868" width="10.625" style="67" customWidth="1"/>
    <col min="4869" max="4869" width="9.375" style="67" customWidth="1"/>
    <col min="4870" max="4870" width="19" style="67" customWidth="1"/>
    <col min="4871" max="4871" width="13.25" style="67" customWidth="1"/>
    <col min="4872" max="4872" width="9" style="67" customWidth="1"/>
    <col min="4873" max="4873" width="9.875" style="67" customWidth="1"/>
    <col min="4874" max="4874" width="8.375" style="67" customWidth="1"/>
    <col min="4875" max="5121" width="9" style="67"/>
    <col min="5122" max="5122" width="18.875" style="67" customWidth="1"/>
    <col min="5123" max="5123" width="12" style="67" customWidth="1"/>
    <col min="5124" max="5124" width="10.625" style="67" customWidth="1"/>
    <col min="5125" max="5125" width="9.375" style="67" customWidth="1"/>
    <col min="5126" max="5126" width="19" style="67" customWidth="1"/>
    <col min="5127" max="5127" width="13.25" style="67" customWidth="1"/>
    <col min="5128" max="5128" width="9" style="67" customWidth="1"/>
    <col min="5129" max="5129" width="9.875" style="67" customWidth="1"/>
    <col min="5130" max="5130" width="8.375" style="67" customWidth="1"/>
    <col min="5131" max="5377" width="9" style="67"/>
    <col min="5378" max="5378" width="18.875" style="67" customWidth="1"/>
    <col min="5379" max="5379" width="12" style="67" customWidth="1"/>
    <col min="5380" max="5380" width="10.625" style="67" customWidth="1"/>
    <col min="5381" max="5381" width="9.375" style="67" customWidth="1"/>
    <col min="5382" max="5382" width="19" style="67" customWidth="1"/>
    <col min="5383" max="5383" width="13.25" style="67" customWidth="1"/>
    <col min="5384" max="5384" width="9" style="67" customWidth="1"/>
    <col min="5385" max="5385" width="9.875" style="67" customWidth="1"/>
    <col min="5386" max="5386" width="8.375" style="67" customWidth="1"/>
    <col min="5387" max="5633" width="9" style="67"/>
    <col min="5634" max="5634" width="18.875" style="67" customWidth="1"/>
    <col min="5635" max="5635" width="12" style="67" customWidth="1"/>
    <col min="5636" max="5636" width="10.625" style="67" customWidth="1"/>
    <col min="5637" max="5637" width="9.375" style="67" customWidth="1"/>
    <col min="5638" max="5638" width="19" style="67" customWidth="1"/>
    <col min="5639" max="5639" width="13.25" style="67" customWidth="1"/>
    <col min="5640" max="5640" width="9" style="67" customWidth="1"/>
    <col min="5641" max="5641" width="9.875" style="67" customWidth="1"/>
    <col min="5642" max="5642" width="8.375" style="67" customWidth="1"/>
    <col min="5643" max="5889" width="9" style="67"/>
    <col min="5890" max="5890" width="18.875" style="67" customWidth="1"/>
    <col min="5891" max="5891" width="12" style="67" customWidth="1"/>
    <col min="5892" max="5892" width="10.625" style="67" customWidth="1"/>
    <col min="5893" max="5893" width="9.375" style="67" customWidth="1"/>
    <col min="5894" max="5894" width="19" style="67" customWidth="1"/>
    <col min="5895" max="5895" width="13.25" style="67" customWidth="1"/>
    <col min="5896" max="5896" width="9" style="67" customWidth="1"/>
    <col min="5897" max="5897" width="9.875" style="67" customWidth="1"/>
    <col min="5898" max="5898" width="8.375" style="67" customWidth="1"/>
    <col min="5899" max="6145" width="9" style="67"/>
    <col min="6146" max="6146" width="18.875" style="67" customWidth="1"/>
    <col min="6147" max="6147" width="12" style="67" customWidth="1"/>
    <col min="6148" max="6148" width="10.625" style="67" customWidth="1"/>
    <col min="6149" max="6149" width="9.375" style="67" customWidth="1"/>
    <col min="6150" max="6150" width="19" style="67" customWidth="1"/>
    <col min="6151" max="6151" width="13.25" style="67" customWidth="1"/>
    <col min="6152" max="6152" width="9" style="67" customWidth="1"/>
    <col min="6153" max="6153" width="9.875" style="67" customWidth="1"/>
    <col min="6154" max="6154" width="8.375" style="67" customWidth="1"/>
    <col min="6155" max="6401" width="9" style="67"/>
    <col min="6402" max="6402" width="18.875" style="67" customWidth="1"/>
    <col min="6403" max="6403" width="12" style="67" customWidth="1"/>
    <col min="6404" max="6404" width="10.625" style="67" customWidth="1"/>
    <col min="6405" max="6405" width="9.375" style="67" customWidth="1"/>
    <col min="6406" max="6406" width="19" style="67" customWidth="1"/>
    <col min="6407" max="6407" width="13.25" style="67" customWidth="1"/>
    <col min="6408" max="6408" width="9" style="67" customWidth="1"/>
    <col min="6409" max="6409" width="9.875" style="67" customWidth="1"/>
    <col min="6410" max="6410" width="8.375" style="67" customWidth="1"/>
    <col min="6411" max="6657" width="9" style="67"/>
    <col min="6658" max="6658" width="18.875" style="67" customWidth="1"/>
    <col min="6659" max="6659" width="12" style="67" customWidth="1"/>
    <col min="6660" max="6660" width="10.625" style="67" customWidth="1"/>
    <col min="6661" max="6661" width="9.375" style="67" customWidth="1"/>
    <col min="6662" max="6662" width="19" style="67" customWidth="1"/>
    <col min="6663" max="6663" width="13.25" style="67" customWidth="1"/>
    <col min="6664" max="6664" width="9" style="67" customWidth="1"/>
    <col min="6665" max="6665" width="9.875" style="67" customWidth="1"/>
    <col min="6666" max="6666" width="8.375" style="67" customWidth="1"/>
    <col min="6667" max="6913" width="9" style="67"/>
    <col min="6914" max="6914" width="18.875" style="67" customWidth="1"/>
    <col min="6915" max="6915" width="12" style="67" customWidth="1"/>
    <col min="6916" max="6916" width="10.625" style="67" customWidth="1"/>
    <col min="6917" max="6917" width="9.375" style="67" customWidth="1"/>
    <col min="6918" max="6918" width="19" style="67" customWidth="1"/>
    <col min="6919" max="6919" width="13.25" style="67" customWidth="1"/>
    <col min="6920" max="6920" width="9" style="67" customWidth="1"/>
    <col min="6921" max="6921" width="9.875" style="67" customWidth="1"/>
    <col min="6922" max="6922" width="8.375" style="67" customWidth="1"/>
    <col min="6923" max="7169" width="9" style="67"/>
    <col min="7170" max="7170" width="18.875" style="67" customWidth="1"/>
    <col min="7171" max="7171" width="12" style="67" customWidth="1"/>
    <col min="7172" max="7172" width="10.625" style="67" customWidth="1"/>
    <col min="7173" max="7173" width="9.375" style="67" customWidth="1"/>
    <col min="7174" max="7174" width="19" style="67" customWidth="1"/>
    <col min="7175" max="7175" width="13.25" style="67" customWidth="1"/>
    <col min="7176" max="7176" width="9" style="67" customWidth="1"/>
    <col min="7177" max="7177" width="9.875" style="67" customWidth="1"/>
    <col min="7178" max="7178" width="8.375" style="67" customWidth="1"/>
    <col min="7179" max="7425" width="9" style="67"/>
    <col min="7426" max="7426" width="18.875" style="67" customWidth="1"/>
    <col min="7427" max="7427" width="12" style="67" customWidth="1"/>
    <col min="7428" max="7428" width="10.625" style="67" customWidth="1"/>
    <col min="7429" max="7429" width="9.375" style="67" customWidth="1"/>
    <col min="7430" max="7430" width="19" style="67" customWidth="1"/>
    <col min="7431" max="7431" width="13.25" style="67" customWidth="1"/>
    <col min="7432" max="7432" width="9" style="67" customWidth="1"/>
    <col min="7433" max="7433" width="9.875" style="67" customWidth="1"/>
    <col min="7434" max="7434" width="8.375" style="67" customWidth="1"/>
    <col min="7435" max="7681" width="9" style="67"/>
    <col min="7682" max="7682" width="18.875" style="67" customWidth="1"/>
    <col min="7683" max="7683" width="12" style="67" customWidth="1"/>
    <col min="7684" max="7684" width="10.625" style="67" customWidth="1"/>
    <col min="7685" max="7685" width="9.375" style="67" customWidth="1"/>
    <col min="7686" max="7686" width="19" style="67" customWidth="1"/>
    <col min="7687" max="7687" width="13.25" style="67" customWidth="1"/>
    <col min="7688" max="7688" width="9" style="67" customWidth="1"/>
    <col min="7689" max="7689" width="9.875" style="67" customWidth="1"/>
    <col min="7690" max="7690" width="8.375" style="67" customWidth="1"/>
    <col min="7691" max="7937" width="9" style="67"/>
    <col min="7938" max="7938" width="18.875" style="67" customWidth="1"/>
    <col min="7939" max="7939" width="12" style="67" customWidth="1"/>
    <col min="7940" max="7940" width="10.625" style="67" customWidth="1"/>
    <col min="7941" max="7941" width="9.375" style="67" customWidth="1"/>
    <col min="7942" max="7942" width="19" style="67" customWidth="1"/>
    <col min="7943" max="7943" width="13.25" style="67" customWidth="1"/>
    <col min="7944" max="7944" width="9" style="67" customWidth="1"/>
    <col min="7945" max="7945" width="9.875" style="67" customWidth="1"/>
    <col min="7946" max="7946" width="8.375" style="67" customWidth="1"/>
    <col min="7947" max="8193" width="9" style="67"/>
    <col min="8194" max="8194" width="18.875" style="67" customWidth="1"/>
    <col min="8195" max="8195" width="12" style="67" customWidth="1"/>
    <col min="8196" max="8196" width="10.625" style="67" customWidth="1"/>
    <col min="8197" max="8197" width="9.375" style="67" customWidth="1"/>
    <col min="8198" max="8198" width="19" style="67" customWidth="1"/>
    <col min="8199" max="8199" width="13.25" style="67" customWidth="1"/>
    <col min="8200" max="8200" width="9" style="67" customWidth="1"/>
    <col min="8201" max="8201" width="9.875" style="67" customWidth="1"/>
    <col min="8202" max="8202" width="8.375" style="67" customWidth="1"/>
    <col min="8203" max="8449" width="9" style="67"/>
    <col min="8450" max="8450" width="18.875" style="67" customWidth="1"/>
    <col min="8451" max="8451" width="12" style="67" customWidth="1"/>
    <col min="8452" max="8452" width="10.625" style="67" customWidth="1"/>
    <col min="8453" max="8453" width="9.375" style="67" customWidth="1"/>
    <col min="8454" max="8454" width="19" style="67" customWidth="1"/>
    <col min="8455" max="8455" width="13.25" style="67" customWidth="1"/>
    <col min="8456" max="8456" width="9" style="67" customWidth="1"/>
    <col min="8457" max="8457" width="9.875" style="67" customWidth="1"/>
    <col min="8458" max="8458" width="8.375" style="67" customWidth="1"/>
    <col min="8459" max="8705" width="9" style="67"/>
    <col min="8706" max="8706" width="18.875" style="67" customWidth="1"/>
    <col min="8707" max="8707" width="12" style="67" customWidth="1"/>
    <col min="8708" max="8708" width="10.625" style="67" customWidth="1"/>
    <col min="8709" max="8709" width="9.375" style="67" customWidth="1"/>
    <col min="8710" max="8710" width="19" style="67" customWidth="1"/>
    <col min="8711" max="8711" width="13.25" style="67" customWidth="1"/>
    <col min="8712" max="8712" width="9" style="67" customWidth="1"/>
    <col min="8713" max="8713" width="9.875" style="67" customWidth="1"/>
    <col min="8714" max="8714" width="8.375" style="67" customWidth="1"/>
    <col min="8715" max="8961" width="9" style="67"/>
    <col min="8962" max="8962" width="18.875" style="67" customWidth="1"/>
    <col min="8963" max="8963" width="12" style="67" customWidth="1"/>
    <col min="8964" max="8964" width="10.625" style="67" customWidth="1"/>
    <col min="8965" max="8965" width="9.375" style="67" customWidth="1"/>
    <col min="8966" max="8966" width="19" style="67" customWidth="1"/>
    <col min="8967" max="8967" width="13.25" style="67" customWidth="1"/>
    <col min="8968" max="8968" width="9" style="67" customWidth="1"/>
    <col min="8969" max="8969" width="9.875" style="67" customWidth="1"/>
    <col min="8970" max="8970" width="8.375" style="67" customWidth="1"/>
    <col min="8971" max="9217" width="9" style="67"/>
    <col min="9218" max="9218" width="18.875" style="67" customWidth="1"/>
    <col min="9219" max="9219" width="12" style="67" customWidth="1"/>
    <col min="9220" max="9220" width="10.625" style="67" customWidth="1"/>
    <col min="9221" max="9221" width="9.375" style="67" customWidth="1"/>
    <col min="9222" max="9222" width="19" style="67" customWidth="1"/>
    <col min="9223" max="9223" width="13.25" style="67" customWidth="1"/>
    <col min="9224" max="9224" width="9" style="67" customWidth="1"/>
    <col min="9225" max="9225" width="9.875" style="67" customWidth="1"/>
    <col min="9226" max="9226" width="8.375" style="67" customWidth="1"/>
    <col min="9227" max="9473" width="9" style="67"/>
    <col min="9474" max="9474" width="18.875" style="67" customWidth="1"/>
    <col min="9475" max="9475" width="12" style="67" customWidth="1"/>
    <col min="9476" max="9476" width="10.625" style="67" customWidth="1"/>
    <col min="9477" max="9477" width="9.375" style="67" customWidth="1"/>
    <col min="9478" max="9478" width="19" style="67" customWidth="1"/>
    <col min="9479" max="9479" width="13.25" style="67" customWidth="1"/>
    <col min="9480" max="9480" width="9" style="67" customWidth="1"/>
    <col min="9481" max="9481" width="9.875" style="67" customWidth="1"/>
    <col min="9482" max="9482" width="8.375" style="67" customWidth="1"/>
    <col min="9483" max="9729" width="9" style="67"/>
    <col min="9730" max="9730" width="18.875" style="67" customWidth="1"/>
    <col min="9731" max="9731" width="12" style="67" customWidth="1"/>
    <col min="9732" max="9732" width="10.625" style="67" customWidth="1"/>
    <col min="9733" max="9733" width="9.375" style="67" customWidth="1"/>
    <col min="9734" max="9734" width="19" style="67" customWidth="1"/>
    <col min="9735" max="9735" width="13.25" style="67" customWidth="1"/>
    <col min="9736" max="9736" width="9" style="67" customWidth="1"/>
    <col min="9737" max="9737" width="9.875" style="67" customWidth="1"/>
    <col min="9738" max="9738" width="8.375" style="67" customWidth="1"/>
    <col min="9739" max="9985" width="9" style="67"/>
    <col min="9986" max="9986" width="18.875" style="67" customWidth="1"/>
    <col min="9987" max="9987" width="12" style="67" customWidth="1"/>
    <col min="9988" max="9988" width="10.625" style="67" customWidth="1"/>
    <col min="9989" max="9989" width="9.375" style="67" customWidth="1"/>
    <col min="9990" max="9990" width="19" style="67" customWidth="1"/>
    <col min="9991" max="9991" width="13.25" style="67" customWidth="1"/>
    <col min="9992" max="9992" width="9" style="67" customWidth="1"/>
    <col min="9993" max="9993" width="9.875" style="67" customWidth="1"/>
    <col min="9994" max="9994" width="8.375" style="67" customWidth="1"/>
    <col min="9995" max="10241" width="9" style="67"/>
    <col min="10242" max="10242" width="18.875" style="67" customWidth="1"/>
    <col min="10243" max="10243" width="12" style="67" customWidth="1"/>
    <col min="10244" max="10244" width="10.625" style="67" customWidth="1"/>
    <col min="10245" max="10245" width="9.375" style="67" customWidth="1"/>
    <col min="10246" max="10246" width="19" style="67" customWidth="1"/>
    <col min="10247" max="10247" width="13.25" style="67" customWidth="1"/>
    <col min="10248" max="10248" width="9" style="67" customWidth="1"/>
    <col min="10249" max="10249" width="9.875" style="67" customWidth="1"/>
    <col min="10250" max="10250" width="8.375" style="67" customWidth="1"/>
    <col min="10251" max="10497" width="9" style="67"/>
    <col min="10498" max="10498" width="18.875" style="67" customWidth="1"/>
    <col min="10499" max="10499" width="12" style="67" customWidth="1"/>
    <col min="10500" max="10500" width="10.625" style="67" customWidth="1"/>
    <col min="10501" max="10501" width="9.375" style="67" customWidth="1"/>
    <col min="10502" max="10502" width="19" style="67" customWidth="1"/>
    <col min="10503" max="10503" width="13.25" style="67" customWidth="1"/>
    <col min="10504" max="10504" width="9" style="67" customWidth="1"/>
    <col min="10505" max="10505" width="9.875" style="67" customWidth="1"/>
    <col min="10506" max="10506" width="8.375" style="67" customWidth="1"/>
    <col min="10507" max="10753" width="9" style="67"/>
    <col min="10754" max="10754" width="18.875" style="67" customWidth="1"/>
    <col min="10755" max="10755" width="12" style="67" customWidth="1"/>
    <col min="10756" max="10756" width="10.625" style="67" customWidth="1"/>
    <col min="10757" max="10757" width="9.375" style="67" customWidth="1"/>
    <col min="10758" max="10758" width="19" style="67" customWidth="1"/>
    <col min="10759" max="10759" width="13.25" style="67" customWidth="1"/>
    <col min="10760" max="10760" width="9" style="67" customWidth="1"/>
    <col min="10761" max="10761" width="9.875" style="67" customWidth="1"/>
    <col min="10762" max="10762" width="8.375" style="67" customWidth="1"/>
    <col min="10763" max="11009" width="9" style="67"/>
    <col min="11010" max="11010" width="18.875" style="67" customWidth="1"/>
    <col min="11011" max="11011" width="12" style="67" customWidth="1"/>
    <col min="11012" max="11012" width="10.625" style="67" customWidth="1"/>
    <col min="11013" max="11013" width="9.375" style="67" customWidth="1"/>
    <col min="11014" max="11014" width="19" style="67" customWidth="1"/>
    <col min="11015" max="11015" width="13.25" style="67" customWidth="1"/>
    <col min="11016" max="11016" width="9" style="67" customWidth="1"/>
    <col min="11017" max="11017" width="9.875" style="67" customWidth="1"/>
    <col min="11018" max="11018" width="8.375" style="67" customWidth="1"/>
    <col min="11019" max="11265" width="9" style="67"/>
    <col min="11266" max="11266" width="18.875" style="67" customWidth="1"/>
    <col min="11267" max="11267" width="12" style="67" customWidth="1"/>
    <col min="11268" max="11268" width="10.625" style="67" customWidth="1"/>
    <col min="11269" max="11269" width="9.375" style="67" customWidth="1"/>
    <col min="11270" max="11270" width="19" style="67" customWidth="1"/>
    <col min="11271" max="11271" width="13.25" style="67" customWidth="1"/>
    <col min="11272" max="11272" width="9" style="67" customWidth="1"/>
    <col min="11273" max="11273" width="9.875" style="67" customWidth="1"/>
    <col min="11274" max="11274" width="8.375" style="67" customWidth="1"/>
    <col min="11275" max="11521" width="9" style="67"/>
    <col min="11522" max="11522" width="18.875" style="67" customWidth="1"/>
    <col min="11523" max="11523" width="12" style="67" customWidth="1"/>
    <col min="11524" max="11524" width="10.625" style="67" customWidth="1"/>
    <col min="11525" max="11525" width="9.375" style="67" customWidth="1"/>
    <col min="11526" max="11526" width="19" style="67" customWidth="1"/>
    <col min="11527" max="11527" width="13.25" style="67" customWidth="1"/>
    <col min="11528" max="11528" width="9" style="67" customWidth="1"/>
    <col min="11529" max="11529" width="9.875" style="67" customWidth="1"/>
    <col min="11530" max="11530" width="8.375" style="67" customWidth="1"/>
    <col min="11531" max="11777" width="9" style="67"/>
    <col min="11778" max="11778" width="18.875" style="67" customWidth="1"/>
    <col min="11779" max="11779" width="12" style="67" customWidth="1"/>
    <col min="11780" max="11780" width="10.625" style="67" customWidth="1"/>
    <col min="11781" max="11781" width="9.375" style="67" customWidth="1"/>
    <col min="11782" max="11782" width="19" style="67" customWidth="1"/>
    <col min="11783" max="11783" width="13.25" style="67" customWidth="1"/>
    <col min="11784" max="11784" width="9" style="67" customWidth="1"/>
    <col min="11785" max="11785" width="9.875" style="67" customWidth="1"/>
    <col min="11786" max="11786" width="8.375" style="67" customWidth="1"/>
    <col min="11787" max="12033" width="9" style="67"/>
    <col min="12034" max="12034" width="18.875" style="67" customWidth="1"/>
    <col min="12035" max="12035" width="12" style="67" customWidth="1"/>
    <col min="12036" max="12036" width="10.625" style="67" customWidth="1"/>
    <col min="12037" max="12037" width="9.375" style="67" customWidth="1"/>
    <col min="12038" max="12038" width="19" style="67" customWidth="1"/>
    <col min="12039" max="12039" width="13.25" style="67" customWidth="1"/>
    <col min="12040" max="12040" width="9" style="67" customWidth="1"/>
    <col min="12041" max="12041" width="9.875" style="67" customWidth="1"/>
    <col min="12042" max="12042" width="8.375" style="67" customWidth="1"/>
    <col min="12043" max="12289" width="9" style="67"/>
    <col min="12290" max="12290" width="18.875" style="67" customWidth="1"/>
    <col min="12291" max="12291" width="12" style="67" customWidth="1"/>
    <col min="12292" max="12292" width="10.625" style="67" customWidth="1"/>
    <col min="12293" max="12293" width="9.375" style="67" customWidth="1"/>
    <col min="12294" max="12294" width="19" style="67" customWidth="1"/>
    <col min="12295" max="12295" width="13.25" style="67" customWidth="1"/>
    <col min="12296" max="12296" width="9" style="67" customWidth="1"/>
    <col min="12297" max="12297" width="9.875" style="67" customWidth="1"/>
    <col min="12298" max="12298" width="8.375" style="67" customWidth="1"/>
    <col min="12299" max="12545" width="9" style="67"/>
    <col min="12546" max="12546" width="18.875" style="67" customWidth="1"/>
    <col min="12547" max="12547" width="12" style="67" customWidth="1"/>
    <col min="12548" max="12548" width="10.625" style="67" customWidth="1"/>
    <col min="12549" max="12549" width="9.375" style="67" customWidth="1"/>
    <col min="12550" max="12550" width="19" style="67" customWidth="1"/>
    <col min="12551" max="12551" width="13.25" style="67" customWidth="1"/>
    <col min="12552" max="12552" width="9" style="67" customWidth="1"/>
    <col min="12553" max="12553" width="9.875" style="67" customWidth="1"/>
    <col min="12554" max="12554" width="8.375" style="67" customWidth="1"/>
    <col min="12555" max="12801" width="9" style="67"/>
    <col min="12802" max="12802" width="18.875" style="67" customWidth="1"/>
    <col min="12803" max="12803" width="12" style="67" customWidth="1"/>
    <col min="12804" max="12804" width="10.625" style="67" customWidth="1"/>
    <col min="12805" max="12805" width="9.375" style="67" customWidth="1"/>
    <col min="12806" max="12806" width="19" style="67" customWidth="1"/>
    <col min="12807" max="12807" width="13.25" style="67" customWidth="1"/>
    <col min="12808" max="12808" width="9" style="67" customWidth="1"/>
    <col min="12809" max="12809" width="9.875" style="67" customWidth="1"/>
    <col min="12810" max="12810" width="8.375" style="67" customWidth="1"/>
    <col min="12811" max="13057" width="9" style="67"/>
    <col min="13058" max="13058" width="18.875" style="67" customWidth="1"/>
    <col min="13059" max="13059" width="12" style="67" customWidth="1"/>
    <col min="13060" max="13060" width="10.625" style="67" customWidth="1"/>
    <col min="13061" max="13061" width="9.375" style="67" customWidth="1"/>
    <col min="13062" max="13062" width="19" style="67" customWidth="1"/>
    <col min="13063" max="13063" width="13.25" style="67" customWidth="1"/>
    <col min="13064" max="13064" width="9" style="67" customWidth="1"/>
    <col min="13065" max="13065" width="9.875" style="67" customWidth="1"/>
    <col min="13066" max="13066" width="8.375" style="67" customWidth="1"/>
    <col min="13067" max="13313" width="9" style="67"/>
    <col min="13314" max="13314" width="18.875" style="67" customWidth="1"/>
    <col min="13315" max="13315" width="12" style="67" customWidth="1"/>
    <col min="13316" max="13316" width="10.625" style="67" customWidth="1"/>
    <col min="13317" max="13317" width="9.375" style="67" customWidth="1"/>
    <col min="13318" max="13318" width="19" style="67" customWidth="1"/>
    <col min="13319" max="13319" width="13.25" style="67" customWidth="1"/>
    <col min="13320" max="13320" width="9" style="67" customWidth="1"/>
    <col min="13321" max="13321" width="9.875" style="67" customWidth="1"/>
    <col min="13322" max="13322" width="8.375" style="67" customWidth="1"/>
    <col min="13323" max="13569" width="9" style="67"/>
    <col min="13570" max="13570" width="18.875" style="67" customWidth="1"/>
    <col min="13571" max="13571" width="12" style="67" customWidth="1"/>
    <col min="13572" max="13572" width="10.625" style="67" customWidth="1"/>
    <col min="13573" max="13573" width="9.375" style="67" customWidth="1"/>
    <col min="13574" max="13574" width="19" style="67" customWidth="1"/>
    <col min="13575" max="13575" width="13.25" style="67" customWidth="1"/>
    <col min="13576" max="13576" width="9" style="67" customWidth="1"/>
    <col min="13577" max="13577" width="9.875" style="67" customWidth="1"/>
    <col min="13578" max="13578" width="8.375" style="67" customWidth="1"/>
    <col min="13579" max="13825" width="9" style="67"/>
    <col min="13826" max="13826" width="18.875" style="67" customWidth="1"/>
    <col min="13827" max="13827" width="12" style="67" customWidth="1"/>
    <col min="13828" max="13828" width="10.625" style="67" customWidth="1"/>
    <col min="13829" max="13829" width="9.375" style="67" customWidth="1"/>
    <col min="13830" max="13830" width="19" style="67" customWidth="1"/>
    <col min="13831" max="13831" width="13.25" style="67" customWidth="1"/>
    <col min="13832" max="13832" width="9" style="67" customWidth="1"/>
    <col min="13833" max="13833" width="9.875" style="67" customWidth="1"/>
    <col min="13834" max="13834" width="8.375" style="67" customWidth="1"/>
    <col min="13835" max="14081" width="9" style="67"/>
    <col min="14082" max="14082" width="18.875" style="67" customWidth="1"/>
    <col min="14083" max="14083" width="12" style="67" customWidth="1"/>
    <col min="14084" max="14084" width="10.625" style="67" customWidth="1"/>
    <col min="14085" max="14085" width="9.375" style="67" customWidth="1"/>
    <col min="14086" max="14086" width="19" style="67" customWidth="1"/>
    <col min="14087" max="14087" width="13.25" style="67" customWidth="1"/>
    <col min="14088" max="14088" width="9" style="67" customWidth="1"/>
    <col min="14089" max="14089" width="9.875" style="67" customWidth="1"/>
    <col min="14090" max="14090" width="8.375" style="67" customWidth="1"/>
    <col min="14091" max="14337" width="9" style="67"/>
    <col min="14338" max="14338" width="18.875" style="67" customWidth="1"/>
    <col min="14339" max="14339" width="12" style="67" customWidth="1"/>
    <col min="14340" max="14340" width="10.625" style="67" customWidth="1"/>
    <col min="14341" max="14341" width="9.375" style="67" customWidth="1"/>
    <col min="14342" max="14342" width="19" style="67" customWidth="1"/>
    <col min="14343" max="14343" width="13.25" style="67" customWidth="1"/>
    <col min="14344" max="14344" width="9" style="67" customWidth="1"/>
    <col min="14345" max="14345" width="9.875" style="67" customWidth="1"/>
    <col min="14346" max="14346" width="8.375" style="67" customWidth="1"/>
    <col min="14347" max="14593" width="9" style="67"/>
    <col min="14594" max="14594" width="18.875" style="67" customWidth="1"/>
    <col min="14595" max="14595" width="12" style="67" customWidth="1"/>
    <col min="14596" max="14596" width="10.625" style="67" customWidth="1"/>
    <col min="14597" max="14597" width="9.375" style="67" customWidth="1"/>
    <col min="14598" max="14598" width="19" style="67" customWidth="1"/>
    <col min="14599" max="14599" width="13.25" style="67" customWidth="1"/>
    <col min="14600" max="14600" width="9" style="67" customWidth="1"/>
    <col min="14601" max="14601" width="9.875" style="67" customWidth="1"/>
    <col min="14602" max="14602" width="8.375" style="67" customWidth="1"/>
    <col min="14603" max="14849" width="9" style="67"/>
    <col min="14850" max="14850" width="18.875" style="67" customWidth="1"/>
    <col min="14851" max="14851" width="12" style="67" customWidth="1"/>
    <col min="14852" max="14852" width="10.625" style="67" customWidth="1"/>
    <col min="14853" max="14853" width="9.375" style="67" customWidth="1"/>
    <col min="14854" max="14854" width="19" style="67" customWidth="1"/>
    <col min="14855" max="14855" width="13.25" style="67" customWidth="1"/>
    <col min="14856" max="14856" width="9" style="67" customWidth="1"/>
    <col min="14857" max="14857" width="9.875" style="67" customWidth="1"/>
    <col min="14858" max="14858" width="8.375" style="67" customWidth="1"/>
    <col min="14859" max="15105" width="9" style="67"/>
    <col min="15106" max="15106" width="18.875" style="67" customWidth="1"/>
    <col min="15107" max="15107" width="12" style="67" customWidth="1"/>
    <col min="15108" max="15108" width="10.625" style="67" customWidth="1"/>
    <col min="15109" max="15109" width="9.375" style="67" customWidth="1"/>
    <col min="15110" max="15110" width="19" style="67" customWidth="1"/>
    <col min="15111" max="15111" width="13.25" style="67" customWidth="1"/>
    <col min="15112" max="15112" width="9" style="67" customWidth="1"/>
    <col min="15113" max="15113" width="9.875" style="67" customWidth="1"/>
    <col min="15114" max="15114" width="8.375" style="67" customWidth="1"/>
    <col min="15115" max="15361" width="9" style="67"/>
    <col min="15362" max="15362" width="18.875" style="67" customWidth="1"/>
    <col min="15363" max="15363" width="12" style="67" customWidth="1"/>
    <col min="15364" max="15364" width="10.625" style="67" customWidth="1"/>
    <col min="15365" max="15365" width="9.375" style="67" customWidth="1"/>
    <col min="15366" max="15366" width="19" style="67" customWidth="1"/>
    <col min="15367" max="15367" width="13.25" style="67" customWidth="1"/>
    <col min="15368" max="15368" width="9" style="67" customWidth="1"/>
    <col min="15369" max="15369" width="9.875" style="67" customWidth="1"/>
    <col min="15370" max="15370" width="8.375" style="67" customWidth="1"/>
    <col min="15371" max="15617" width="9" style="67"/>
    <col min="15618" max="15618" width="18.875" style="67" customWidth="1"/>
    <col min="15619" max="15619" width="12" style="67" customWidth="1"/>
    <col min="15620" max="15620" width="10.625" style="67" customWidth="1"/>
    <col min="15621" max="15621" width="9.375" style="67" customWidth="1"/>
    <col min="15622" max="15622" width="19" style="67" customWidth="1"/>
    <col min="15623" max="15623" width="13.25" style="67" customWidth="1"/>
    <col min="15624" max="15624" width="9" style="67" customWidth="1"/>
    <col min="15625" max="15625" width="9.875" style="67" customWidth="1"/>
    <col min="15626" max="15626" width="8.375" style="67" customWidth="1"/>
    <col min="15627" max="15873" width="9" style="67"/>
    <col min="15874" max="15874" width="18.875" style="67" customWidth="1"/>
    <col min="15875" max="15875" width="12" style="67" customWidth="1"/>
    <col min="15876" max="15876" width="10.625" style="67" customWidth="1"/>
    <col min="15877" max="15877" width="9.375" style="67" customWidth="1"/>
    <col min="15878" max="15878" width="19" style="67" customWidth="1"/>
    <col min="15879" max="15879" width="13.25" style="67" customWidth="1"/>
    <col min="15880" max="15880" width="9" style="67" customWidth="1"/>
    <col min="15881" max="15881" width="9.875" style="67" customWidth="1"/>
    <col min="15882" max="15882" width="8.375" style="67" customWidth="1"/>
    <col min="15883" max="16129" width="9" style="67"/>
    <col min="16130" max="16130" width="18.875" style="67" customWidth="1"/>
    <col min="16131" max="16131" width="12" style="67" customWidth="1"/>
    <col min="16132" max="16132" width="10.625" style="67" customWidth="1"/>
    <col min="16133" max="16133" width="9.375" style="67" customWidth="1"/>
    <col min="16134" max="16134" width="19" style="67" customWidth="1"/>
    <col min="16135" max="16135" width="13.25" style="67" customWidth="1"/>
    <col min="16136" max="16136" width="9" style="67" customWidth="1"/>
    <col min="16137" max="16137" width="9.875" style="67" customWidth="1"/>
    <col min="16138" max="16138" width="8.375" style="67" customWidth="1"/>
    <col min="16139" max="16384" width="9" style="67"/>
  </cols>
  <sheetData>
    <row r="1" spans="1:10" x14ac:dyDescent="0.3">
      <c r="A1" s="180"/>
      <c r="B1" s="441" t="s">
        <v>0</v>
      </c>
      <c r="C1" s="441"/>
      <c r="D1" s="441"/>
      <c r="E1" s="441"/>
      <c r="F1" s="441" t="s">
        <v>1</v>
      </c>
      <c r="G1" s="441"/>
      <c r="H1" s="441"/>
      <c r="I1" s="441"/>
    </row>
    <row r="2" spans="1:10" ht="31.5" x14ac:dyDescent="0.3">
      <c r="A2" s="25" t="s">
        <v>2</v>
      </c>
      <c r="B2" s="26" t="s">
        <v>3</v>
      </c>
      <c r="C2" s="25" t="s">
        <v>4</v>
      </c>
      <c r="D2" s="25" t="s">
        <v>5</v>
      </c>
      <c r="E2" s="25" t="s">
        <v>6</v>
      </c>
      <c r="F2" s="26" t="s">
        <v>3</v>
      </c>
      <c r="G2" s="25" t="s">
        <v>4</v>
      </c>
      <c r="H2" s="25" t="s">
        <v>5</v>
      </c>
      <c r="I2" s="25" t="s">
        <v>6</v>
      </c>
    </row>
    <row r="3" spans="1:10" x14ac:dyDescent="0.3">
      <c r="A3" s="25">
        <v>61</v>
      </c>
      <c r="B3" s="27">
        <v>0</v>
      </c>
      <c r="C3" s="27">
        <v>96.5</v>
      </c>
      <c r="D3" s="27">
        <v>101.1</v>
      </c>
      <c r="E3" s="27">
        <v>119.4</v>
      </c>
      <c r="F3" s="27">
        <v>0</v>
      </c>
      <c r="G3" s="27">
        <v>95.3</v>
      </c>
      <c r="H3" s="27">
        <v>100.1</v>
      </c>
      <c r="I3" s="27">
        <v>119.1</v>
      </c>
      <c r="J3" s="181"/>
    </row>
    <row r="4" spans="1:10" x14ac:dyDescent="0.3">
      <c r="A4" s="25">
        <v>62</v>
      </c>
      <c r="B4" s="27">
        <v>0</v>
      </c>
      <c r="C4" s="27">
        <v>96.9</v>
      </c>
      <c r="D4" s="27">
        <v>101.6</v>
      </c>
      <c r="E4" s="27">
        <v>120</v>
      </c>
      <c r="F4" s="27">
        <v>0</v>
      </c>
      <c r="G4" s="27">
        <v>95.7</v>
      </c>
      <c r="H4" s="27">
        <v>100.5</v>
      </c>
      <c r="I4" s="27">
        <v>119.7</v>
      </c>
      <c r="J4" s="181"/>
    </row>
    <row r="5" spans="1:10" x14ac:dyDescent="0.3">
      <c r="A5" s="25">
        <v>63</v>
      </c>
      <c r="B5" s="27">
        <v>0</v>
      </c>
      <c r="C5" s="27">
        <v>97.4</v>
      </c>
      <c r="D5" s="27">
        <v>102</v>
      </c>
      <c r="E5" s="27">
        <v>120.6</v>
      </c>
      <c r="F5" s="27">
        <v>0</v>
      </c>
      <c r="G5" s="27">
        <v>96.1</v>
      </c>
      <c r="H5" s="27">
        <v>101</v>
      </c>
      <c r="I5" s="27">
        <v>120.3</v>
      </c>
      <c r="J5" s="181"/>
    </row>
    <row r="6" spans="1:10" x14ac:dyDescent="0.3">
      <c r="A6" s="25">
        <v>64</v>
      </c>
      <c r="B6" s="27">
        <v>0</v>
      </c>
      <c r="C6" s="27">
        <v>97.8</v>
      </c>
      <c r="D6" s="27">
        <v>102.5</v>
      </c>
      <c r="E6" s="27">
        <v>121.2</v>
      </c>
      <c r="F6" s="27">
        <v>0</v>
      </c>
      <c r="G6" s="27">
        <v>96.5</v>
      </c>
      <c r="H6" s="27">
        <v>101.4</v>
      </c>
      <c r="I6" s="27">
        <v>120.9</v>
      </c>
      <c r="J6" s="181"/>
    </row>
    <row r="7" spans="1:10" x14ac:dyDescent="0.3">
      <c r="A7" s="25">
        <v>65</v>
      </c>
      <c r="B7" s="27">
        <v>0</v>
      </c>
      <c r="C7" s="27">
        <v>98.2</v>
      </c>
      <c r="D7" s="27">
        <v>103</v>
      </c>
      <c r="E7" s="27">
        <v>121.8</v>
      </c>
      <c r="F7" s="27">
        <v>0</v>
      </c>
      <c r="G7" s="27">
        <v>97</v>
      </c>
      <c r="H7" s="27">
        <v>101.9</v>
      </c>
      <c r="I7" s="27">
        <v>121.5</v>
      </c>
      <c r="J7" s="181"/>
    </row>
    <row r="8" spans="1:10" x14ac:dyDescent="0.3">
      <c r="A8" s="25">
        <v>66</v>
      </c>
      <c r="B8" s="27">
        <v>0</v>
      </c>
      <c r="C8" s="27">
        <v>98.7</v>
      </c>
      <c r="D8" s="27">
        <v>103.4</v>
      </c>
      <c r="E8" s="27">
        <v>122.4</v>
      </c>
      <c r="F8" s="27">
        <v>0</v>
      </c>
      <c r="G8" s="27">
        <v>97.4</v>
      </c>
      <c r="H8" s="27">
        <v>102.3</v>
      </c>
      <c r="I8" s="27">
        <v>122</v>
      </c>
      <c r="J8" s="181"/>
    </row>
    <row r="9" spans="1:10" x14ac:dyDescent="0.3">
      <c r="A9" s="25">
        <v>67</v>
      </c>
      <c r="B9" s="27">
        <v>0</v>
      </c>
      <c r="C9" s="27">
        <v>99.1</v>
      </c>
      <c r="D9" s="27">
        <v>103.9</v>
      </c>
      <c r="E9" s="27">
        <v>123</v>
      </c>
      <c r="F9" s="27">
        <v>0</v>
      </c>
      <c r="G9" s="27">
        <v>97.8</v>
      </c>
      <c r="H9" s="27">
        <v>102.7</v>
      </c>
      <c r="I9" s="27">
        <v>122.6</v>
      </c>
      <c r="J9" s="181"/>
    </row>
    <row r="10" spans="1:10" x14ac:dyDescent="0.3">
      <c r="A10" s="25">
        <v>68</v>
      </c>
      <c r="B10" s="27">
        <v>0</v>
      </c>
      <c r="C10" s="27">
        <v>99.5</v>
      </c>
      <c r="D10" s="27">
        <v>104.3</v>
      </c>
      <c r="E10" s="27">
        <v>123.6</v>
      </c>
      <c r="F10" s="27">
        <v>0</v>
      </c>
      <c r="G10" s="27">
        <v>98.2</v>
      </c>
      <c r="H10" s="27">
        <v>103.2</v>
      </c>
      <c r="I10" s="27">
        <v>123.2</v>
      </c>
      <c r="J10" s="181"/>
    </row>
    <row r="11" spans="1:10" x14ac:dyDescent="0.3">
      <c r="A11" s="25">
        <v>69</v>
      </c>
      <c r="B11" s="27">
        <v>0</v>
      </c>
      <c r="C11" s="27">
        <v>99.9</v>
      </c>
      <c r="D11" s="27">
        <v>104.8</v>
      </c>
      <c r="E11" s="27">
        <v>124.1</v>
      </c>
      <c r="F11" s="27">
        <v>0</v>
      </c>
      <c r="G11" s="27">
        <v>98.6</v>
      </c>
      <c r="H11" s="27">
        <v>103.6</v>
      </c>
      <c r="I11" s="27">
        <v>123.7</v>
      </c>
      <c r="J11" s="181"/>
    </row>
    <row r="12" spans="1:10" x14ac:dyDescent="0.3">
      <c r="A12" s="25">
        <v>70</v>
      </c>
      <c r="B12" s="27">
        <v>0</v>
      </c>
      <c r="C12" s="27">
        <v>100.4</v>
      </c>
      <c r="D12" s="27">
        <v>105.2</v>
      </c>
      <c r="E12" s="27">
        <v>124.7</v>
      </c>
      <c r="F12" s="27">
        <v>0</v>
      </c>
      <c r="G12" s="27">
        <v>99</v>
      </c>
      <c r="H12" s="27">
        <v>104</v>
      </c>
      <c r="I12" s="27">
        <v>124.3</v>
      </c>
      <c r="J12" s="181"/>
    </row>
    <row r="13" spans="1:10" x14ac:dyDescent="0.3">
      <c r="A13" s="25">
        <v>71</v>
      </c>
      <c r="B13" s="27">
        <v>0</v>
      </c>
      <c r="C13" s="27">
        <v>100.8</v>
      </c>
      <c r="D13" s="27">
        <v>105.7</v>
      </c>
      <c r="E13" s="27">
        <v>125.2</v>
      </c>
      <c r="F13" s="27">
        <v>0</v>
      </c>
      <c r="G13" s="27">
        <v>99.4</v>
      </c>
      <c r="H13" s="27">
        <v>104.5</v>
      </c>
      <c r="I13" s="27">
        <v>124.8</v>
      </c>
      <c r="J13" s="181"/>
    </row>
    <row r="14" spans="1:10" x14ac:dyDescent="0.3">
      <c r="A14" s="25">
        <v>72</v>
      </c>
      <c r="B14" s="27">
        <v>0</v>
      </c>
      <c r="C14" s="27">
        <v>101.2</v>
      </c>
      <c r="D14" s="27">
        <v>106.1</v>
      </c>
      <c r="E14" s="27">
        <v>125.8</v>
      </c>
      <c r="F14" s="27">
        <v>0</v>
      </c>
      <c r="G14" s="27">
        <v>99.8</v>
      </c>
      <c r="H14" s="27">
        <v>104.9</v>
      </c>
      <c r="I14" s="27">
        <v>125.4</v>
      </c>
      <c r="J14" s="181"/>
    </row>
    <row r="15" spans="1:10" x14ac:dyDescent="0.3">
      <c r="A15" s="25">
        <v>73</v>
      </c>
      <c r="B15" s="27">
        <v>0</v>
      </c>
      <c r="C15" s="27">
        <v>101.6</v>
      </c>
      <c r="D15" s="27">
        <v>106.5</v>
      </c>
      <c r="E15" s="27">
        <v>126.4</v>
      </c>
      <c r="F15" s="27">
        <v>0</v>
      </c>
      <c r="G15" s="27">
        <v>100.2</v>
      </c>
      <c r="H15" s="27">
        <v>105.3</v>
      </c>
      <c r="I15" s="27">
        <v>125.9</v>
      </c>
      <c r="J15" s="181"/>
    </row>
    <row r="16" spans="1:10" x14ac:dyDescent="0.3">
      <c r="A16" s="25">
        <v>74</v>
      </c>
      <c r="B16" s="27">
        <v>0</v>
      </c>
      <c r="C16" s="27">
        <v>102</v>
      </c>
      <c r="D16" s="27">
        <v>107</v>
      </c>
      <c r="E16" s="27">
        <v>126.9</v>
      </c>
      <c r="F16" s="27">
        <v>0</v>
      </c>
      <c r="G16" s="27">
        <v>100.5</v>
      </c>
      <c r="H16" s="27">
        <v>105.7</v>
      </c>
      <c r="I16" s="27">
        <v>126.4</v>
      </c>
      <c r="J16" s="181"/>
    </row>
    <row r="17" spans="1:10" x14ac:dyDescent="0.3">
      <c r="A17" s="25">
        <v>75</v>
      </c>
      <c r="B17" s="27">
        <v>0</v>
      </c>
      <c r="C17" s="27">
        <v>102.4</v>
      </c>
      <c r="D17" s="27">
        <v>107.4</v>
      </c>
      <c r="E17" s="27">
        <v>127.5</v>
      </c>
      <c r="F17" s="27">
        <v>0</v>
      </c>
      <c r="G17" s="27">
        <v>100.9</v>
      </c>
      <c r="H17" s="27">
        <v>106.1</v>
      </c>
      <c r="I17" s="27">
        <v>127</v>
      </c>
      <c r="J17" s="181"/>
    </row>
    <row r="18" spans="1:10" x14ac:dyDescent="0.3">
      <c r="A18" s="25">
        <v>76</v>
      </c>
      <c r="B18" s="27">
        <v>0</v>
      </c>
      <c r="C18" s="27">
        <v>102.8</v>
      </c>
      <c r="D18" s="27">
        <v>107.8</v>
      </c>
      <c r="E18" s="27">
        <v>128</v>
      </c>
      <c r="F18" s="27">
        <v>0</v>
      </c>
      <c r="G18" s="27">
        <v>101.3</v>
      </c>
      <c r="H18" s="27">
        <v>106.6</v>
      </c>
      <c r="I18" s="27">
        <v>127.5</v>
      </c>
      <c r="J18" s="181"/>
    </row>
    <row r="19" spans="1:10" x14ac:dyDescent="0.3">
      <c r="A19" s="25">
        <v>77</v>
      </c>
      <c r="B19" s="27">
        <v>0</v>
      </c>
      <c r="C19" s="27">
        <v>103.2</v>
      </c>
      <c r="D19" s="27">
        <v>108.2</v>
      </c>
      <c r="E19" s="27">
        <v>128.5</v>
      </c>
      <c r="F19" s="27">
        <v>0</v>
      </c>
      <c r="G19" s="27">
        <v>101.7</v>
      </c>
      <c r="H19" s="27">
        <v>107</v>
      </c>
      <c r="I19" s="27">
        <v>128</v>
      </c>
      <c r="J19" s="181"/>
    </row>
    <row r="20" spans="1:10" x14ac:dyDescent="0.3">
      <c r="A20" s="25">
        <v>78</v>
      </c>
      <c r="B20" s="27">
        <v>0</v>
      </c>
      <c r="C20" s="27">
        <v>103.6</v>
      </c>
      <c r="D20" s="27">
        <v>108.7</v>
      </c>
      <c r="E20" s="27">
        <v>129.1</v>
      </c>
      <c r="F20" s="27">
        <v>0</v>
      </c>
      <c r="G20" s="27">
        <v>102.1</v>
      </c>
      <c r="H20" s="27">
        <v>107.4</v>
      </c>
      <c r="I20" s="27">
        <v>128.6</v>
      </c>
      <c r="J20" s="181"/>
    </row>
    <row r="21" spans="1:10" x14ac:dyDescent="0.3">
      <c r="A21" s="25">
        <v>79</v>
      </c>
      <c r="B21" s="27">
        <v>0</v>
      </c>
      <c r="C21" s="27">
        <v>103.9</v>
      </c>
      <c r="D21" s="27">
        <v>109.1</v>
      </c>
      <c r="E21" s="27">
        <v>129.6</v>
      </c>
      <c r="F21" s="27">
        <v>0</v>
      </c>
      <c r="G21" s="27">
        <v>102.5</v>
      </c>
      <c r="H21" s="27">
        <v>107.8</v>
      </c>
      <c r="I21" s="27">
        <v>129.1</v>
      </c>
      <c r="J21" s="181"/>
    </row>
    <row r="22" spans="1:10" x14ac:dyDescent="0.3">
      <c r="A22" s="25">
        <v>80</v>
      </c>
      <c r="B22" s="27">
        <v>0</v>
      </c>
      <c r="C22" s="27">
        <v>104.3</v>
      </c>
      <c r="D22" s="27">
        <v>109.5</v>
      </c>
      <c r="E22" s="27">
        <v>130.19999999999999</v>
      </c>
      <c r="F22" s="27">
        <v>0</v>
      </c>
      <c r="G22" s="27">
        <v>102.9</v>
      </c>
      <c r="H22" s="27">
        <v>108.2</v>
      </c>
      <c r="I22" s="27">
        <v>129.6</v>
      </c>
      <c r="J22" s="181"/>
    </row>
    <row r="23" spans="1:10" x14ac:dyDescent="0.3">
      <c r="A23" s="25">
        <v>81</v>
      </c>
      <c r="B23" s="27">
        <v>0</v>
      </c>
      <c r="C23" s="27">
        <v>104.7</v>
      </c>
      <c r="D23" s="27">
        <v>109.9</v>
      </c>
      <c r="E23" s="27">
        <v>130.69999999999999</v>
      </c>
      <c r="F23" s="27">
        <v>0</v>
      </c>
      <c r="G23" s="27">
        <v>103.2</v>
      </c>
      <c r="H23" s="27">
        <v>108.6</v>
      </c>
      <c r="I23" s="27">
        <v>130.19999999999999</v>
      </c>
      <c r="J23" s="181"/>
    </row>
    <row r="24" spans="1:10" x14ac:dyDescent="0.3">
      <c r="A24" s="25">
        <v>82</v>
      </c>
      <c r="B24" s="27">
        <v>0</v>
      </c>
      <c r="C24" s="27">
        <v>105.1</v>
      </c>
      <c r="D24" s="27">
        <v>110.3</v>
      </c>
      <c r="E24" s="27">
        <v>131.19999999999999</v>
      </c>
      <c r="F24" s="27">
        <v>0</v>
      </c>
      <c r="G24" s="27">
        <v>103.6</v>
      </c>
      <c r="H24" s="27">
        <v>109</v>
      </c>
      <c r="I24" s="27">
        <v>130.69999999999999</v>
      </c>
      <c r="J24" s="181"/>
    </row>
    <row r="25" spans="1:10" x14ac:dyDescent="0.3">
      <c r="A25" s="25">
        <v>83</v>
      </c>
      <c r="B25" s="27">
        <v>0</v>
      </c>
      <c r="C25" s="27">
        <v>105.5</v>
      </c>
      <c r="D25" s="27">
        <v>110.8</v>
      </c>
      <c r="E25" s="27">
        <v>131.80000000000001</v>
      </c>
      <c r="F25" s="27">
        <v>0</v>
      </c>
      <c r="G25" s="27">
        <v>104</v>
      </c>
      <c r="H25" s="27">
        <v>109.5</v>
      </c>
      <c r="I25" s="27">
        <v>131.19999999999999</v>
      </c>
      <c r="J25" s="181"/>
    </row>
    <row r="26" spans="1:10" x14ac:dyDescent="0.3">
      <c r="A26" s="25">
        <v>84</v>
      </c>
      <c r="B26" s="27">
        <v>0</v>
      </c>
      <c r="C26" s="27">
        <v>105.9</v>
      </c>
      <c r="D26" s="27">
        <v>111.2</v>
      </c>
      <c r="E26" s="27">
        <v>132.30000000000001</v>
      </c>
      <c r="F26" s="27">
        <v>0</v>
      </c>
      <c r="G26" s="27">
        <v>104.4</v>
      </c>
      <c r="H26" s="27">
        <v>109.9</v>
      </c>
      <c r="I26" s="27">
        <v>131.69999999999999</v>
      </c>
      <c r="J26" s="181"/>
    </row>
    <row r="27" spans="1:10" x14ac:dyDescent="0.3">
      <c r="A27" s="25">
        <v>85</v>
      </c>
      <c r="B27" s="27">
        <v>0</v>
      </c>
      <c r="C27" s="27">
        <v>106.3</v>
      </c>
      <c r="D27" s="27">
        <v>111.6</v>
      </c>
      <c r="E27" s="27">
        <v>132.80000000000001</v>
      </c>
      <c r="F27" s="27">
        <v>0</v>
      </c>
      <c r="G27" s="27">
        <v>104.8</v>
      </c>
      <c r="H27" s="27">
        <v>110.3</v>
      </c>
      <c r="I27" s="27">
        <v>132.30000000000001</v>
      </c>
      <c r="J27" s="181"/>
    </row>
    <row r="28" spans="1:10" x14ac:dyDescent="0.3">
      <c r="A28" s="25">
        <v>86</v>
      </c>
      <c r="B28" s="27">
        <v>0</v>
      </c>
      <c r="C28" s="27">
        <v>106.6</v>
      </c>
      <c r="D28" s="27">
        <v>112</v>
      </c>
      <c r="E28" s="27">
        <v>133.4</v>
      </c>
      <c r="F28" s="27">
        <v>0</v>
      </c>
      <c r="G28" s="27">
        <v>105.2</v>
      </c>
      <c r="H28" s="27">
        <v>110.7</v>
      </c>
      <c r="I28" s="27">
        <v>132.80000000000001</v>
      </c>
      <c r="J28" s="181"/>
    </row>
    <row r="29" spans="1:10" x14ac:dyDescent="0.3">
      <c r="A29" s="25">
        <v>87</v>
      </c>
      <c r="B29" s="27">
        <v>0</v>
      </c>
      <c r="C29" s="27">
        <v>107</v>
      </c>
      <c r="D29" s="27">
        <v>112.4</v>
      </c>
      <c r="E29" s="27">
        <v>133.9</v>
      </c>
      <c r="F29" s="27">
        <v>0</v>
      </c>
      <c r="G29" s="27">
        <v>105.6</v>
      </c>
      <c r="H29" s="27">
        <v>111.1</v>
      </c>
      <c r="I29" s="27">
        <v>133.30000000000001</v>
      </c>
      <c r="J29" s="181"/>
    </row>
    <row r="30" spans="1:10" x14ac:dyDescent="0.3">
      <c r="A30" s="25">
        <v>88</v>
      </c>
      <c r="B30" s="27">
        <v>0</v>
      </c>
      <c r="C30" s="27">
        <v>107.4</v>
      </c>
      <c r="D30" s="27">
        <v>112.8</v>
      </c>
      <c r="E30" s="27">
        <v>134.4</v>
      </c>
      <c r="F30" s="27">
        <v>0</v>
      </c>
      <c r="G30" s="27">
        <v>106</v>
      </c>
      <c r="H30" s="27">
        <v>111.6</v>
      </c>
      <c r="I30" s="27">
        <v>133.9</v>
      </c>
      <c r="J30" s="181"/>
    </row>
    <row r="31" spans="1:10" x14ac:dyDescent="0.3">
      <c r="A31" s="25">
        <v>89</v>
      </c>
      <c r="B31" s="27">
        <v>0</v>
      </c>
      <c r="C31" s="27">
        <v>107.8</v>
      </c>
      <c r="D31" s="27">
        <v>113.2</v>
      </c>
      <c r="E31" s="27">
        <v>134.9</v>
      </c>
      <c r="F31" s="27">
        <v>0</v>
      </c>
      <c r="G31" s="27">
        <v>106.4</v>
      </c>
      <c r="H31" s="27">
        <v>112</v>
      </c>
      <c r="I31" s="27">
        <v>134.4</v>
      </c>
      <c r="J31" s="181"/>
    </row>
    <row r="32" spans="1:10" x14ac:dyDescent="0.3">
      <c r="A32" s="25">
        <v>90</v>
      </c>
      <c r="B32" s="27">
        <v>0</v>
      </c>
      <c r="C32" s="27">
        <v>108.1</v>
      </c>
      <c r="D32" s="27">
        <v>113.6</v>
      </c>
      <c r="E32" s="27">
        <v>135.5</v>
      </c>
      <c r="F32" s="27">
        <v>0</v>
      </c>
      <c r="G32" s="27">
        <v>106.8</v>
      </c>
      <c r="H32" s="27">
        <v>112.4</v>
      </c>
      <c r="I32" s="27">
        <v>134.9</v>
      </c>
      <c r="J32" s="181"/>
    </row>
    <row r="33" spans="1:10" x14ac:dyDescent="0.3">
      <c r="A33" s="25">
        <v>91</v>
      </c>
      <c r="B33" s="27">
        <v>0</v>
      </c>
      <c r="C33" s="27">
        <v>108.5</v>
      </c>
      <c r="D33" s="27">
        <v>114</v>
      </c>
      <c r="E33" s="27">
        <v>136</v>
      </c>
      <c r="F33" s="27">
        <v>0</v>
      </c>
      <c r="G33" s="27">
        <v>107.2</v>
      </c>
      <c r="H33" s="27">
        <v>112.8</v>
      </c>
      <c r="I33" s="27">
        <v>135.5</v>
      </c>
      <c r="J33" s="181"/>
    </row>
    <row r="34" spans="1:10" x14ac:dyDescent="0.3">
      <c r="A34" s="25">
        <v>92</v>
      </c>
      <c r="B34" s="27">
        <v>0</v>
      </c>
      <c r="C34" s="27">
        <v>108.9</v>
      </c>
      <c r="D34" s="27">
        <v>114.4</v>
      </c>
      <c r="E34" s="27">
        <v>136.5</v>
      </c>
      <c r="F34" s="27">
        <v>0</v>
      </c>
      <c r="G34" s="27">
        <v>107.6</v>
      </c>
      <c r="H34" s="27">
        <v>113.2</v>
      </c>
      <c r="I34" s="27">
        <v>136</v>
      </c>
      <c r="J34" s="181"/>
    </row>
    <row r="35" spans="1:10" x14ac:dyDescent="0.3">
      <c r="A35" s="25">
        <v>93</v>
      </c>
      <c r="B35" s="27">
        <v>0</v>
      </c>
      <c r="C35" s="27">
        <v>109.2</v>
      </c>
      <c r="D35" s="27">
        <v>114.8</v>
      </c>
      <c r="E35" s="27">
        <v>137</v>
      </c>
      <c r="F35" s="27">
        <v>0</v>
      </c>
      <c r="G35" s="27">
        <v>108</v>
      </c>
      <c r="H35" s="27">
        <v>113.7</v>
      </c>
      <c r="I35" s="27">
        <v>136.5</v>
      </c>
      <c r="J35" s="181"/>
    </row>
    <row r="36" spans="1:10" x14ac:dyDescent="0.3">
      <c r="A36" s="25">
        <v>94</v>
      </c>
      <c r="B36" s="27">
        <v>0</v>
      </c>
      <c r="C36" s="27">
        <v>109.6</v>
      </c>
      <c r="D36" s="27">
        <v>115.2</v>
      </c>
      <c r="E36" s="27">
        <v>137.5</v>
      </c>
      <c r="F36" s="27">
        <v>0</v>
      </c>
      <c r="G36" s="27">
        <v>108.4</v>
      </c>
      <c r="H36" s="27">
        <v>114.1</v>
      </c>
      <c r="I36" s="27">
        <v>137.1</v>
      </c>
      <c r="J36" s="181"/>
    </row>
    <row r="37" spans="1:10" x14ac:dyDescent="0.3">
      <c r="A37" s="25">
        <v>95</v>
      </c>
      <c r="B37" s="27">
        <v>0</v>
      </c>
      <c r="C37" s="27">
        <v>110</v>
      </c>
      <c r="D37" s="27">
        <v>115.6</v>
      </c>
      <c r="E37" s="27">
        <v>138.1</v>
      </c>
      <c r="F37" s="27">
        <v>0</v>
      </c>
      <c r="G37" s="27">
        <v>108.8</v>
      </c>
      <c r="H37" s="27">
        <v>114.5</v>
      </c>
      <c r="I37" s="27">
        <v>137.6</v>
      </c>
      <c r="J37" s="181"/>
    </row>
    <row r="38" spans="1:10" x14ac:dyDescent="0.3">
      <c r="A38" s="25">
        <v>96</v>
      </c>
      <c r="B38" s="27">
        <v>0</v>
      </c>
      <c r="C38" s="27">
        <v>110.3</v>
      </c>
      <c r="D38" s="27">
        <v>116</v>
      </c>
      <c r="E38" s="27">
        <v>138.6</v>
      </c>
      <c r="F38" s="27">
        <v>0</v>
      </c>
      <c r="G38" s="27">
        <v>109.2</v>
      </c>
      <c r="H38" s="27">
        <v>115</v>
      </c>
      <c r="I38" s="27">
        <v>138.19999999999999</v>
      </c>
      <c r="J38" s="181"/>
    </row>
    <row r="39" spans="1:10" x14ac:dyDescent="0.3">
      <c r="A39" s="25">
        <v>97</v>
      </c>
      <c r="B39" s="27">
        <v>0</v>
      </c>
      <c r="C39" s="27">
        <v>110.7</v>
      </c>
      <c r="D39" s="27">
        <v>116.4</v>
      </c>
      <c r="E39" s="27">
        <v>139.1</v>
      </c>
      <c r="F39" s="27">
        <v>0</v>
      </c>
      <c r="G39" s="27">
        <v>109.6</v>
      </c>
      <c r="H39" s="27">
        <v>115.4</v>
      </c>
      <c r="I39" s="27">
        <v>138.69999999999999</v>
      </c>
      <c r="J39" s="181"/>
    </row>
    <row r="40" spans="1:10" x14ac:dyDescent="0.3">
      <c r="A40" s="25">
        <v>98</v>
      </c>
      <c r="B40" s="27">
        <v>0</v>
      </c>
      <c r="C40" s="27">
        <v>111</v>
      </c>
      <c r="D40" s="27">
        <v>116.7</v>
      </c>
      <c r="E40" s="27">
        <v>139.6</v>
      </c>
      <c r="F40" s="27">
        <v>0</v>
      </c>
      <c r="G40" s="27">
        <v>110</v>
      </c>
      <c r="H40" s="27">
        <v>115.8</v>
      </c>
      <c r="I40" s="27">
        <v>139.19999999999999</v>
      </c>
      <c r="J40" s="181"/>
    </row>
    <row r="41" spans="1:10" x14ac:dyDescent="0.3">
      <c r="A41" s="25">
        <v>99</v>
      </c>
      <c r="B41" s="27">
        <v>0</v>
      </c>
      <c r="C41" s="27">
        <v>111.4</v>
      </c>
      <c r="D41" s="27">
        <v>117.1</v>
      </c>
      <c r="E41" s="27">
        <v>140.1</v>
      </c>
      <c r="F41" s="27">
        <v>0</v>
      </c>
      <c r="G41" s="27">
        <v>110.4</v>
      </c>
      <c r="H41" s="27">
        <v>116.3</v>
      </c>
      <c r="I41" s="27">
        <v>139.80000000000001</v>
      </c>
      <c r="J41" s="181"/>
    </row>
    <row r="42" spans="1:10" x14ac:dyDescent="0.3">
      <c r="A42" s="25">
        <v>100</v>
      </c>
      <c r="B42" s="27">
        <v>0</v>
      </c>
      <c r="C42" s="27">
        <v>111.7</v>
      </c>
      <c r="D42" s="27">
        <v>117.5</v>
      </c>
      <c r="E42" s="27">
        <v>140.6</v>
      </c>
      <c r="F42" s="27">
        <v>0</v>
      </c>
      <c r="G42" s="27">
        <v>110.8</v>
      </c>
      <c r="H42" s="27">
        <v>116.7</v>
      </c>
      <c r="I42" s="27">
        <v>140.30000000000001</v>
      </c>
      <c r="J42" s="181"/>
    </row>
    <row r="43" spans="1:10" x14ac:dyDescent="0.3">
      <c r="A43" s="25">
        <v>101</v>
      </c>
      <c r="B43" s="27">
        <v>0</v>
      </c>
      <c r="C43" s="27">
        <v>112.1</v>
      </c>
      <c r="D43" s="27">
        <v>117.9</v>
      </c>
      <c r="E43" s="27">
        <v>141.1</v>
      </c>
      <c r="F43" s="27">
        <v>0</v>
      </c>
      <c r="G43" s="27">
        <v>111.2</v>
      </c>
      <c r="H43" s="27">
        <v>117.1</v>
      </c>
      <c r="I43" s="27">
        <v>140.9</v>
      </c>
      <c r="J43" s="181"/>
    </row>
    <row r="44" spans="1:10" x14ac:dyDescent="0.3">
      <c r="A44" s="25">
        <v>102</v>
      </c>
      <c r="B44" s="27">
        <v>0</v>
      </c>
      <c r="C44" s="27">
        <v>112.4</v>
      </c>
      <c r="D44" s="27">
        <v>118.3</v>
      </c>
      <c r="E44" s="27">
        <v>141.6</v>
      </c>
      <c r="F44" s="27">
        <v>0</v>
      </c>
      <c r="G44" s="27">
        <v>111.6</v>
      </c>
      <c r="H44" s="27">
        <v>117.6</v>
      </c>
      <c r="I44" s="27">
        <v>141.4</v>
      </c>
      <c r="J44" s="181"/>
    </row>
    <row r="45" spans="1:10" x14ac:dyDescent="0.3">
      <c r="A45" s="25">
        <v>103</v>
      </c>
      <c r="B45" s="27">
        <v>0</v>
      </c>
      <c r="C45" s="27">
        <v>112.8</v>
      </c>
      <c r="D45" s="27">
        <v>118.7</v>
      </c>
      <c r="E45" s="27">
        <v>142.1</v>
      </c>
      <c r="F45" s="27">
        <v>0</v>
      </c>
      <c r="G45" s="27">
        <v>112</v>
      </c>
      <c r="H45" s="27">
        <v>118</v>
      </c>
      <c r="I45" s="27">
        <v>142</v>
      </c>
      <c r="J45" s="181"/>
    </row>
    <row r="46" spans="1:10" x14ac:dyDescent="0.3">
      <c r="A46" s="25">
        <v>104</v>
      </c>
      <c r="B46" s="27">
        <v>0</v>
      </c>
      <c r="C46" s="27">
        <v>113.1</v>
      </c>
      <c r="D46" s="27">
        <v>119</v>
      </c>
      <c r="E46" s="27">
        <v>142.6</v>
      </c>
      <c r="F46" s="27">
        <v>0</v>
      </c>
      <c r="G46" s="27">
        <v>112.5</v>
      </c>
      <c r="H46" s="27">
        <v>118.5</v>
      </c>
      <c r="I46" s="27">
        <v>142.5</v>
      </c>
      <c r="J46" s="181"/>
    </row>
    <row r="47" spans="1:10" x14ac:dyDescent="0.3">
      <c r="A47" s="25">
        <v>105</v>
      </c>
      <c r="B47" s="27">
        <v>0</v>
      </c>
      <c r="C47" s="27">
        <v>113.5</v>
      </c>
      <c r="D47" s="27">
        <v>119.4</v>
      </c>
      <c r="E47" s="27">
        <v>143.1</v>
      </c>
      <c r="F47" s="27">
        <v>0</v>
      </c>
      <c r="G47" s="27">
        <v>112.9</v>
      </c>
      <c r="H47" s="27">
        <v>118.9</v>
      </c>
      <c r="I47" s="27">
        <v>143.1</v>
      </c>
      <c r="J47" s="181"/>
    </row>
    <row r="48" spans="1:10" x14ac:dyDescent="0.3">
      <c r="A48" s="25">
        <v>106</v>
      </c>
      <c r="B48" s="27">
        <v>0</v>
      </c>
      <c r="C48" s="27">
        <v>113.8</v>
      </c>
      <c r="D48" s="27">
        <v>119.8</v>
      </c>
      <c r="E48" s="27">
        <v>143.6</v>
      </c>
      <c r="F48" s="27">
        <v>0</v>
      </c>
      <c r="G48" s="27">
        <v>113.3</v>
      </c>
      <c r="H48" s="27">
        <v>119.4</v>
      </c>
      <c r="I48" s="27">
        <v>143.6</v>
      </c>
      <c r="J48" s="181"/>
    </row>
    <row r="49" spans="1:10" x14ac:dyDescent="0.3">
      <c r="A49" s="25">
        <v>107</v>
      </c>
      <c r="B49" s="27">
        <v>0</v>
      </c>
      <c r="C49" s="27">
        <v>114.2</v>
      </c>
      <c r="D49" s="27">
        <v>120.2</v>
      </c>
      <c r="E49" s="27">
        <v>144.1</v>
      </c>
      <c r="F49" s="27">
        <v>0</v>
      </c>
      <c r="G49" s="27">
        <v>113.7</v>
      </c>
      <c r="H49" s="27">
        <v>119.8</v>
      </c>
      <c r="I49" s="27">
        <v>144.19999999999999</v>
      </c>
      <c r="J49" s="181"/>
    </row>
    <row r="50" spans="1:10" x14ac:dyDescent="0.3">
      <c r="A50" s="25">
        <v>108</v>
      </c>
      <c r="B50" s="27">
        <v>0</v>
      </c>
      <c r="C50" s="27">
        <v>114.5</v>
      </c>
      <c r="D50" s="27">
        <v>120.5</v>
      </c>
      <c r="E50" s="27">
        <v>144.6</v>
      </c>
      <c r="F50" s="27">
        <v>0</v>
      </c>
      <c r="G50" s="27">
        <v>114.2</v>
      </c>
      <c r="H50" s="27">
        <v>120.3</v>
      </c>
      <c r="I50" s="27">
        <v>144.69999999999999</v>
      </c>
      <c r="J50" s="181"/>
    </row>
    <row r="51" spans="1:10" x14ac:dyDescent="0.3">
      <c r="A51" s="25">
        <v>109</v>
      </c>
      <c r="B51" s="27">
        <v>0</v>
      </c>
      <c r="C51" s="27">
        <v>114.9</v>
      </c>
      <c r="D51" s="27">
        <v>120.9</v>
      </c>
      <c r="E51" s="27">
        <v>145.1</v>
      </c>
      <c r="F51" s="27">
        <v>0</v>
      </c>
      <c r="G51" s="27">
        <v>114.6</v>
      </c>
      <c r="H51" s="27">
        <v>120.7</v>
      </c>
      <c r="I51" s="27">
        <v>145.30000000000001</v>
      </c>
      <c r="J51" s="181"/>
    </row>
    <row r="52" spans="1:10" x14ac:dyDescent="0.3">
      <c r="A52" s="25">
        <v>110</v>
      </c>
      <c r="B52" s="27">
        <v>0</v>
      </c>
      <c r="C52" s="27">
        <v>115.2</v>
      </c>
      <c r="D52" s="27">
        <v>121.3</v>
      </c>
      <c r="E52" s="27">
        <v>145.6</v>
      </c>
      <c r="F52" s="27">
        <v>0</v>
      </c>
      <c r="G52" s="27">
        <v>115</v>
      </c>
      <c r="H52" s="27">
        <v>121.2</v>
      </c>
      <c r="I52" s="27">
        <v>145.80000000000001</v>
      </c>
      <c r="J52" s="181"/>
    </row>
    <row r="53" spans="1:10" x14ac:dyDescent="0.3">
      <c r="A53" s="25">
        <v>111</v>
      </c>
      <c r="B53" s="27">
        <v>0</v>
      </c>
      <c r="C53" s="27">
        <v>115.6</v>
      </c>
      <c r="D53" s="27">
        <v>121.7</v>
      </c>
      <c r="E53" s="27">
        <v>146.1</v>
      </c>
      <c r="F53" s="27">
        <v>0</v>
      </c>
      <c r="G53" s="27">
        <v>115.5</v>
      </c>
      <c r="H53" s="27">
        <v>121.6</v>
      </c>
      <c r="I53" s="27">
        <v>146.4</v>
      </c>
      <c r="J53" s="181"/>
    </row>
    <row r="54" spans="1:10" x14ac:dyDescent="0.3">
      <c r="A54" s="25">
        <v>112</v>
      </c>
      <c r="B54" s="27">
        <v>0</v>
      </c>
      <c r="C54" s="27">
        <v>115.9</v>
      </c>
      <c r="D54" s="27">
        <v>122</v>
      </c>
      <c r="E54" s="27">
        <v>146.6</v>
      </c>
      <c r="F54" s="27">
        <v>0</v>
      </c>
      <c r="G54" s="27">
        <v>115.9</v>
      </c>
      <c r="H54" s="27">
        <v>122.1</v>
      </c>
      <c r="I54" s="27">
        <v>146.9</v>
      </c>
      <c r="J54" s="181"/>
    </row>
    <row r="55" spans="1:10" x14ac:dyDescent="0.3">
      <c r="A55" s="25">
        <v>113</v>
      </c>
      <c r="B55" s="27">
        <v>0</v>
      </c>
      <c r="C55" s="27">
        <v>116.3</v>
      </c>
      <c r="D55" s="27">
        <v>122.4</v>
      </c>
      <c r="E55" s="27">
        <v>147.1</v>
      </c>
      <c r="F55" s="27">
        <v>0</v>
      </c>
      <c r="G55" s="27">
        <v>116.3</v>
      </c>
      <c r="H55" s="27">
        <v>122.6</v>
      </c>
      <c r="I55" s="27">
        <v>147.5</v>
      </c>
      <c r="J55" s="181"/>
    </row>
    <row r="56" spans="1:10" x14ac:dyDescent="0.3">
      <c r="A56" s="25">
        <v>114</v>
      </c>
      <c r="B56" s="27">
        <v>0</v>
      </c>
      <c r="C56" s="27">
        <v>116.6</v>
      </c>
      <c r="D56" s="27">
        <v>122.8</v>
      </c>
      <c r="E56" s="27">
        <v>147.6</v>
      </c>
      <c r="F56" s="27">
        <v>0</v>
      </c>
      <c r="G56" s="27">
        <v>116.8</v>
      </c>
      <c r="H56" s="27">
        <v>123</v>
      </c>
      <c r="I56" s="27">
        <v>148.1</v>
      </c>
      <c r="J56" s="181"/>
    </row>
    <row r="57" spans="1:10" x14ac:dyDescent="0.3">
      <c r="A57" s="25">
        <v>115</v>
      </c>
      <c r="B57" s="27">
        <v>0</v>
      </c>
      <c r="C57" s="27">
        <v>116.9</v>
      </c>
      <c r="D57" s="27">
        <v>123.2</v>
      </c>
      <c r="E57" s="27">
        <v>148.1</v>
      </c>
      <c r="F57" s="27">
        <v>0</v>
      </c>
      <c r="G57" s="27">
        <v>117.2</v>
      </c>
      <c r="H57" s="27">
        <v>123.5</v>
      </c>
      <c r="I57" s="27">
        <v>148.6</v>
      </c>
      <c r="J57" s="181"/>
    </row>
    <row r="58" spans="1:10" x14ac:dyDescent="0.3">
      <c r="A58" s="25">
        <v>116</v>
      </c>
      <c r="B58" s="27">
        <v>0</v>
      </c>
      <c r="C58" s="27">
        <v>117.3</v>
      </c>
      <c r="D58" s="27">
        <v>123.5</v>
      </c>
      <c r="E58" s="27">
        <v>148.6</v>
      </c>
      <c r="F58" s="27">
        <v>0</v>
      </c>
      <c r="G58" s="27">
        <v>117.7</v>
      </c>
      <c r="H58" s="27">
        <v>124</v>
      </c>
      <c r="I58" s="27">
        <v>149.19999999999999</v>
      </c>
      <c r="J58" s="181"/>
    </row>
    <row r="59" spans="1:10" x14ac:dyDescent="0.3">
      <c r="A59" s="25">
        <v>117</v>
      </c>
      <c r="B59" s="27">
        <v>0</v>
      </c>
      <c r="C59" s="27">
        <v>117.6</v>
      </c>
      <c r="D59" s="27">
        <v>123.9</v>
      </c>
      <c r="E59" s="27">
        <v>149.1</v>
      </c>
      <c r="F59" s="27">
        <v>0</v>
      </c>
      <c r="G59" s="27">
        <v>118.1</v>
      </c>
      <c r="H59" s="27">
        <v>124.4</v>
      </c>
      <c r="I59" s="27">
        <v>149.69999999999999</v>
      </c>
      <c r="J59" s="181"/>
    </row>
    <row r="60" spans="1:10" x14ac:dyDescent="0.3">
      <c r="A60" s="25">
        <v>118</v>
      </c>
      <c r="B60" s="27">
        <v>0</v>
      </c>
      <c r="C60" s="27">
        <v>118</v>
      </c>
      <c r="D60" s="27">
        <v>124.3</v>
      </c>
      <c r="E60" s="27">
        <v>149.5</v>
      </c>
      <c r="F60" s="27">
        <v>0</v>
      </c>
      <c r="G60" s="27">
        <v>118.5</v>
      </c>
      <c r="H60" s="27">
        <v>124.9</v>
      </c>
      <c r="I60" s="27">
        <v>150.30000000000001</v>
      </c>
      <c r="J60" s="181"/>
    </row>
    <row r="61" spans="1:10" x14ac:dyDescent="0.3">
      <c r="A61" s="25">
        <v>119</v>
      </c>
      <c r="B61" s="27">
        <v>0</v>
      </c>
      <c r="C61" s="27">
        <v>118.3</v>
      </c>
      <c r="D61" s="27">
        <v>124.7</v>
      </c>
      <c r="E61" s="27">
        <v>150</v>
      </c>
      <c r="F61" s="27">
        <v>0</v>
      </c>
      <c r="G61" s="27">
        <v>119</v>
      </c>
      <c r="H61" s="27">
        <v>125.4</v>
      </c>
      <c r="I61" s="27">
        <v>150.9</v>
      </c>
      <c r="J61" s="181"/>
    </row>
    <row r="62" spans="1:10" x14ac:dyDescent="0.3">
      <c r="A62" s="25">
        <v>120</v>
      </c>
      <c r="B62" s="27">
        <v>0</v>
      </c>
      <c r="C62" s="27">
        <v>118.7</v>
      </c>
      <c r="D62" s="27">
        <v>125</v>
      </c>
      <c r="E62" s="27">
        <v>150.5</v>
      </c>
      <c r="F62" s="27">
        <v>0</v>
      </c>
      <c r="G62" s="27">
        <v>119.4</v>
      </c>
      <c r="H62" s="27">
        <v>125.8</v>
      </c>
      <c r="I62" s="27">
        <v>151.4</v>
      </c>
      <c r="J62" s="181"/>
    </row>
    <row r="63" spans="1:10" x14ac:dyDescent="0.3">
      <c r="A63" s="25">
        <v>121</v>
      </c>
      <c r="B63" s="27">
        <v>0</v>
      </c>
      <c r="C63" s="27">
        <v>119</v>
      </c>
      <c r="D63" s="27">
        <v>125.4</v>
      </c>
      <c r="E63" s="27">
        <v>151</v>
      </c>
      <c r="F63" s="27">
        <v>0</v>
      </c>
      <c r="G63" s="27">
        <v>119.9</v>
      </c>
      <c r="H63" s="27">
        <v>126.3</v>
      </c>
      <c r="I63" s="27">
        <v>152</v>
      </c>
      <c r="J63" s="181"/>
    </row>
    <row r="64" spans="1:10" x14ac:dyDescent="0.3">
      <c r="A64" s="25">
        <v>122</v>
      </c>
      <c r="B64" s="27">
        <v>0</v>
      </c>
      <c r="C64" s="27">
        <v>119.3</v>
      </c>
      <c r="D64" s="27">
        <v>125.8</v>
      </c>
      <c r="E64" s="27">
        <v>151.5</v>
      </c>
      <c r="F64" s="27">
        <v>0</v>
      </c>
      <c r="G64" s="27">
        <v>120.4</v>
      </c>
      <c r="H64" s="27">
        <v>126.8</v>
      </c>
      <c r="I64" s="27">
        <v>152.6</v>
      </c>
      <c r="J64" s="181"/>
    </row>
    <row r="65" spans="1:10" x14ac:dyDescent="0.3">
      <c r="A65" s="25">
        <v>123</v>
      </c>
      <c r="B65" s="27">
        <v>0</v>
      </c>
      <c r="C65" s="27">
        <v>119.7</v>
      </c>
      <c r="D65" s="27">
        <v>126.2</v>
      </c>
      <c r="E65" s="27">
        <v>152</v>
      </c>
      <c r="F65" s="27">
        <v>0</v>
      </c>
      <c r="G65" s="27">
        <v>120.8</v>
      </c>
      <c r="H65" s="27">
        <v>127.3</v>
      </c>
      <c r="I65" s="27">
        <v>153.1</v>
      </c>
      <c r="J65" s="181"/>
    </row>
    <row r="66" spans="1:10" x14ac:dyDescent="0.3">
      <c r="A66" s="25">
        <v>124</v>
      </c>
      <c r="B66" s="27">
        <v>0</v>
      </c>
      <c r="C66" s="27">
        <v>120</v>
      </c>
      <c r="D66" s="27">
        <v>126.5</v>
      </c>
      <c r="E66" s="27">
        <v>152.5</v>
      </c>
      <c r="F66" s="27">
        <v>0</v>
      </c>
      <c r="G66" s="27">
        <v>121.3</v>
      </c>
      <c r="H66" s="27">
        <v>127.8</v>
      </c>
      <c r="I66" s="27">
        <v>153.69999999999999</v>
      </c>
      <c r="J66" s="181"/>
    </row>
    <row r="67" spans="1:10" x14ac:dyDescent="0.3">
      <c r="A67" s="25">
        <v>125</v>
      </c>
      <c r="B67" s="27">
        <v>0</v>
      </c>
      <c r="C67" s="27">
        <v>120.4</v>
      </c>
      <c r="D67" s="27">
        <v>126.9</v>
      </c>
      <c r="E67" s="27">
        <v>153</v>
      </c>
      <c r="F67" s="27">
        <v>0</v>
      </c>
      <c r="G67" s="27">
        <v>121.7</v>
      </c>
      <c r="H67" s="27">
        <v>128.19999999999999</v>
      </c>
      <c r="I67" s="27">
        <v>154.30000000000001</v>
      </c>
      <c r="J67" s="181"/>
    </row>
    <row r="68" spans="1:10" x14ac:dyDescent="0.3">
      <c r="A68" s="25">
        <v>126</v>
      </c>
      <c r="B68" s="27">
        <v>0</v>
      </c>
      <c r="C68" s="27">
        <v>120.7</v>
      </c>
      <c r="D68" s="27">
        <v>127.3</v>
      </c>
      <c r="E68" s="27">
        <v>153.5</v>
      </c>
      <c r="F68" s="27">
        <v>0</v>
      </c>
      <c r="G68" s="27">
        <v>122.2</v>
      </c>
      <c r="H68" s="27">
        <v>128.69999999999999</v>
      </c>
      <c r="I68" s="27">
        <v>154.80000000000001</v>
      </c>
      <c r="J68" s="181"/>
    </row>
    <row r="69" spans="1:10" x14ac:dyDescent="0.3">
      <c r="A69" s="25">
        <v>127</v>
      </c>
      <c r="B69" s="27">
        <v>0</v>
      </c>
      <c r="C69" s="27">
        <v>121.1</v>
      </c>
      <c r="D69" s="27">
        <v>127.7</v>
      </c>
      <c r="E69" s="27">
        <v>154</v>
      </c>
      <c r="F69" s="27">
        <v>0</v>
      </c>
      <c r="G69" s="27">
        <v>122.7</v>
      </c>
      <c r="H69" s="27">
        <v>129.19999999999999</v>
      </c>
      <c r="I69" s="27">
        <v>155.4</v>
      </c>
      <c r="J69" s="181"/>
    </row>
    <row r="70" spans="1:10" x14ac:dyDescent="0.3">
      <c r="A70" s="25">
        <v>128</v>
      </c>
      <c r="B70" s="27">
        <v>0</v>
      </c>
      <c r="C70" s="27">
        <v>121.4</v>
      </c>
      <c r="D70" s="27">
        <v>128.1</v>
      </c>
      <c r="E70" s="27">
        <v>154.5</v>
      </c>
      <c r="F70" s="27">
        <v>0</v>
      </c>
      <c r="G70" s="27">
        <v>123.2</v>
      </c>
      <c r="H70" s="27">
        <v>129.69999999999999</v>
      </c>
      <c r="I70" s="27">
        <v>156</v>
      </c>
      <c r="J70" s="181"/>
    </row>
    <row r="71" spans="1:10" x14ac:dyDescent="0.3">
      <c r="A71" s="25">
        <v>129</v>
      </c>
      <c r="B71" s="27">
        <v>0</v>
      </c>
      <c r="C71" s="27">
        <v>121.8</v>
      </c>
      <c r="D71" s="27">
        <v>128.5</v>
      </c>
      <c r="E71" s="27">
        <v>155</v>
      </c>
      <c r="F71" s="27">
        <v>0</v>
      </c>
      <c r="G71" s="27">
        <v>123.6</v>
      </c>
      <c r="H71" s="27">
        <v>130.19999999999999</v>
      </c>
      <c r="I71" s="27">
        <v>156.6</v>
      </c>
      <c r="J71" s="181"/>
    </row>
    <row r="72" spans="1:10" x14ac:dyDescent="0.3">
      <c r="A72" s="25">
        <v>130</v>
      </c>
      <c r="B72" s="27">
        <v>0</v>
      </c>
      <c r="C72" s="27">
        <v>122.2</v>
      </c>
      <c r="D72" s="27">
        <v>128.80000000000001</v>
      </c>
      <c r="E72" s="27">
        <v>155.5</v>
      </c>
      <c r="F72" s="27">
        <v>0</v>
      </c>
      <c r="G72" s="27">
        <v>124.1</v>
      </c>
      <c r="H72" s="27">
        <v>130.69999999999999</v>
      </c>
      <c r="I72" s="27">
        <v>157.1</v>
      </c>
      <c r="J72" s="181"/>
    </row>
    <row r="73" spans="1:10" x14ac:dyDescent="0.3">
      <c r="A73" s="25">
        <v>131</v>
      </c>
      <c r="B73" s="27">
        <v>0</v>
      </c>
      <c r="C73" s="27">
        <v>122.5</v>
      </c>
      <c r="D73" s="27">
        <v>129.19999999999999</v>
      </c>
      <c r="E73" s="27">
        <v>156.1</v>
      </c>
      <c r="F73" s="27">
        <v>0</v>
      </c>
      <c r="G73" s="27">
        <v>124.6</v>
      </c>
      <c r="H73" s="27">
        <v>131.19999999999999</v>
      </c>
      <c r="I73" s="27">
        <v>157.69999999999999</v>
      </c>
      <c r="J73" s="181"/>
    </row>
    <row r="74" spans="1:10" x14ac:dyDescent="0.3">
      <c r="A74" s="25">
        <v>132</v>
      </c>
      <c r="B74" s="27">
        <v>0</v>
      </c>
      <c r="C74" s="27">
        <v>122.9</v>
      </c>
      <c r="D74" s="27">
        <v>129.69999999999999</v>
      </c>
      <c r="E74" s="27">
        <v>156.6</v>
      </c>
      <c r="F74" s="27">
        <v>0</v>
      </c>
      <c r="G74" s="27">
        <v>125.1</v>
      </c>
      <c r="H74" s="27">
        <v>131.69999999999999</v>
      </c>
      <c r="I74" s="27">
        <v>158.30000000000001</v>
      </c>
      <c r="J74" s="181"/>
    </row>
    <row r="75" spans="1:10" x14ac:dyDescent="0.3">
      <c r="A75" s="25">
        <v>133</v>
      </c>
      <c r="B75" s="27">
        <v>0</v>
      </c>
      <c r="C75" s="27">
        <v>123.3</v>
      </c>
      <c r="D75" s="27">
        <v>130.1</v>
      </c>
      <c r="E75" s="27">
        <v>157.1</v>
      </c>
      <c r="F75" s="27">
        <v>0</v>
      </c>
      <c r="G75" s="27">
        <v>125.5</v>
      </c>
      <c r="H75" s="27">
        <v>132.19999999999999</v>
      </c>
      <c r="I75" s="27">
        <v>158.9</v>
      </c>
      <c r="J75" s="181"/>
    </row>
    <row r="76" spans="1:10" x14ac:dyDescent="0.3">
      <c r="A76" s="25">
        <v>134</v>
      </c>
      <c r="B76" s="27">
        <v>0</v>
      </c>
      <c r="C76" s="27">
        <v>123.7</v>
      </c>
      <c r="D76" s="27">
        <v>130.5</v>
      </c>
      <c r="E76" s="27">
        <v>157.6</v>
      </c>
      <c r="F76" s="27">
        <v>0</v>
      </c>
      <c r="G76" s="27">
        <v>126</v>
      </c>
      <c r="H76" s="27">
        <v>132.69999999999999</v>
      </c>
      <c r="I76" s="27">
        <v>159.4</v>
      </c>
      <c r="J76" s="181"/>
    </row>
    <row r="77" spans="1:10" x14ac:dyDescent="0.3">
      <c r="A77" s="25">
        <v>135</v>
      </c>
      <c r="B77" s="27">
        <v>0</v>
      </c>
      <c r="C77" s="27">
        <v>124.1</v>
      </c>
      <c r="D77" s="27">
        <v>130.9</v>
      </c>
      <c r="E77" s="27">
        <v>158.19999999999999</v>
      </c>
      <c r="F77" s="27">
        <v>0</v>
      </c>
      <c r="G77" s="27">
        <v>126.5</v>
      </c>
      <c r="H77" s="27">
        <v>133.19999999999999</v>
      </c>
      <c r="I77" s="27">
        <v>160</v>
      </c>
      <c r="J77" s="181"/>
    </row>
    <row r="78" spans="1:10" x14ac:dyDescent="0.3">
      <c r="A78" s="25">
        <v>136</v>
      </c>
      <c r="B78" s="27">
        <v>0</v>
      </c>
      <c r="C78" s="27">
        <v>124.5</v>
      </c>
      <c r="D78" s="27">
        <v>131.30000000000001</v>
      </c>
      <c r="E78" s="27">
        <v>158.69999999999999</v>
      </c>
      <c r="F78" s="27">
        <v>0</v>
      </c>
      <c r="G78" s="27">
        <v>127</v>
      </c>
      <c r="H78" s="27">
        <v>133.69999999999999</v>
      </c>
      <c r="I78" s="27">
        <v>160.6</v>
      </c>
      <c r="J78" s="181"/>
    </row>
    <row r="79" spans="1:10" x14ac:dyDescent="0.3">
      <c r="A79" s="25">
        <v>137</v>
      </c>
      <c r="B79" s="27">
        <v>0</v>
      </c>
      <c r="C79" s="27">
        <v>124.9</v>
      </c>
      <c r="D79" s="27">
        <v>131.69999999999999</v>
      </c>
      <c r="E79" s="27">
        <v>159.30000000000001</v>
      </c>
      <c r="F79" s="27">
        <v>0</v>
      </c>
      <c r="G79" s="27">
        <v>127.4</v>
      </c>
      <c r="H79" s="27">
        <v>134.19999999999999</v>
      </c>
      <c r="I79" s="27">
        <v>161.1</v>
      </c>
      <c r="J79" s="181"/>
    </row>
    <row r="80" spans="1:10" x14ac:dyDescent="0.3">
      <c r="A80" s="25">
        <v>138</v>
      </c>
      <c r="B80" s="27">
        <v>0</v>
      </c>
      <c r="C80" s="27">
        <v>125.3</v>
      </c>
      <c r="D80" s="27">
        <v>132.19999999999999</v>
      </c>
      <c r="E80" s="27">
        <v>159.80000000000001</v>
      </c>
      <c r="F80" s="27">
        <v>0</v>
      </c>
      <c r="G80" s="27">
        <v>127.9</v>
      </c>
      <c r="H80" s="27">
        <v>134.69999999999999</v>
      </c>
      <c r="I80" s="27">
        <v>161.69999999999999</v>
      </c>
      <c r="J80" s="181"/>
    </row>
    <row r="81" spans="1:10" x14ac:dyDescent="0.3">
      <c r="A81" s="25">
        <v>139</v>
      </c>
      <c r="B81" s="27">
        <v>0</v>
      </c>
      <c r="C81" s="27">
        <v>125.7</v>
      </c>
      <c r="D81" s="27">
        <v>132.6</v>
      </c>
      <c r="E81" s="27">
        <v>160.4</v>
      </c>
      <c r="F81" s="27">
        <v>0</v>
      </c>
      <c r="G81" s="27">
        <v>128.4</v>
      </c>
      <c r="H81" s="27">
        <v>135.19999999999999</v>
      </c>
      <c r="I81" s="27">
        <v>162.19999999999999</v>
      </c>
      <c r="J81" s="181"/>
    </row>
    <row r="82" spans="1:10" x14ac:dyDescent="0.3">
      <c r="A82" s="25">
        <v>140</v>
      </c>
      <c r="B82" s="27">
        <v>0</v>
      </c>
      <c r="C82" s="27">
        <v>126.1</v>
      </c>
      <c r="D82" s="27">
        <v>133.1</v>
      </c>
      <c r="E82" s="27">
        <v>160.9</v>
      </c>
      <c r="F82" s="27">
        <v>0</v>
      </c>
      <c r="G82" s="27">
        <v>128.9</v>
      </c>
      <c r="H82" s="27">
        <v>135.69999999999999</v>
      </c>
      <c r="I82" s="27">
        <v>162.80000000000001</v>
      </c>
      <c r="J82" s="181"/>
    </row>
    <row r="83" spans="1:10" x14ac:dyDescent="0.3">
      <c r="A83" s="25">
        <v>141</v>
      </c>
      <c r="B83" s="27">
        <v>0</v>
      </c>
      <c r="C83" s="27">
        <v>126.5</v>
      </c>
      <c r="D83" s="27">
        <v>133.5</v>
      </c>
      <c r="E83" s="27">
        <v>161.5</v>
      </c>
      <c r="F83" s="27">
        <v>0</v>
      </c>
      <c r="G83" s="27">
        <v>129.30000000000001</v>
      </c>
      <c r="H83" s="27">
        <v>136.1</v>
      </c>
      <c r="I83" s="27">
        <v>163.30000000000001</v>
      </c>
      <c r="J83" s="181"/>
    </row>
    <row r="84" spans="1:10" x14ac:dyDescent="0.3">
      <c r="A84" s="25">
        <v>142</v>
      </c>
      <c r="B84" s="27">
        <v>0</v>
      </c>
      <c r="C84" s="27">
        <v>126.9</v>
      </c>
      <c r="D84" s="27">
        <v>134</v>
      </c>
      <c r="E84" s="27">
        <v>162.1</v>
      </c>
      <c r="F84" s="27">
        <v>0</v>
      </c>
      <c r="G84" s="27">
        <v>129.80000000000001</v>
      </c>
      <c r="H84" s="27">
        <v>136.6</v>
      </c>
      <c r="I84" s="27">
        <v>163.9</v>
      </c>
      <c r="J84" s="181"/>
    </row>
    <row r="85" spans="1:10" x14ac:dyDescent="0.3">
      <c r="A85" s="25">
        <v>143</v>
      </c>
      <c r="B85" s="27">
        <v>0</v>
      </c>
      <c r="C85" s="27">
        <v>127.4</v>
      </c>
      <c r="D85" s="27">
        <v>134.4</v>
      </c>
      <c r="E85" s="27">
        <v>162.69999999999999</v>
      </c>
      <c r="F85" s="27">
        <v>0</v>
      </c>
      <c r="G85" s="27">
        <v>130.30000000000001</v>
      </c>
      <c r="H85" s="27">
        <v>137.1</v>
      </c>
      <c r="I85" s="27">
        <v>164.4</v>
      </c>
      <c r="J85" s="181"/>
    </row>
    <row r="86" spans="1:10" x14ac:dyDescent="0.3">
      <c r="A86" s="25">
        <v>144</v>
      </c>
      <c r="B86" s="27">
        <v>0</v>
      </c>
      <c r="C86" s="27">
        <v>127.8</v>
      </c>
      <c r="D86" s="27">
        <v>134.9</v>
      </c>
      <c r="E86" s="27">
        <v>163.30000000000001</v>
      </c>
      <c r="F86" s="27">
        <v>0</v>
      </c>
      <c r="G86" s="27">
        <v>130.69999999999999</v>
      </c>
      <c r="H86" s="27">
        <v>137.6</v>
      </c>
      <c r="I86" s="27">
        <v>164.9</v>
      </c>
      <c r="J86" s="181"/>
    </row>
    <row r="87" spans="1:10" x14ac:dyDescent="0.3">
      <c r="A87" s="25">
        <v>145</v>
      </c>
      <c r="B87" s="27">
        <v>0</v>
      </c>
      <c r="C87" s="27">
        <v>128.30000000000001</v>
      </c>
      <c r="D87" s="27">
        <v>135.4</v>
      </c>
      <c r="E87" s="27">
        <v>163.9</v>
      </c>
      <c r="F87" s="27">
        <v>0</v>
      </c>
      <c r="G87" s="27">
        <v>131.19999999999999</v>
      </c>
      <c r="H87" s="27">
        <v>138</v>
      </c>
      <c r="I87" s="27">
        <v>165.4</v>
      </c>
      <c r="J87" s="181"/>
    </row>
    <row r="88" spans="1:10" x14ac:dyDescent="0.3">
      <c r="A88" s="25">
        <v>146</v>
      </c>
      <c r="B88" s="27">
        <v>0</v>
      </c>
      <c r="C88" s="27">
        <v>128.69999999999999</v>
      </c>
      <c r="D88" s="27">
        <v>135.9</v>
      </c>
      <c r="E88" s="27">
        <v>164.5</v>
      </c>
      <c r="F88" s="27">
        <v>0</v>
      </c>
      <c r="G88" s="27">
        <v>131.6</v>
      </c>
      <c r="H88" s="27">
        <v>138.5</v>
      </c>
      <c r="I88" s="27">
        <v>165.9</v>
      </c>
      <c r="J88" s="181"/>
    </row>
    <row r="89" spans="1:10" x14ac:dyDescent="0.3">
      <c r="A89" s="25">
        <v>147</v>
      </c>
      <c r="B89" s="27">
        <v>0</v>
      </c>
      <c r="C89" s="27">
        <v>129.19999999999999</v>
      </c>
      <c r="D89" s="27">
        <v>136.4</v>
      </c>
      <c r="E89" s="27">
        <v>165.1</v>
      </c>
      <c r="F89" s="27">
        <v>0</v>
      </c>
      <c r="G89" s="27">
        <v>132</v>
      </c>
      <c r="H89" s="27">
        <v>138.9</v>
      </c>
      <c r="I89" s="27">
        <v>166.4</v>
      </c>
      <c r="J89" s="181"/>
    </row>
    <row r="90" spans="1:10" x14ac:dyDescent="0.3">
      <c r="A90" s="25">
        <v>148</v>
      </c>
      <c r="B90" s="27">
        <v>0</v>
      </c>
      <c r="C90" s="27">
        <v>129.69999999999999</v>
      </c>
      <c r="D90" s="27">
        <v>136.9</v>
      </c>
      <c r="E90" s="27">
        <v>165.7</v>
      </c>
      <c r="F90" s="27">
        <v>0</v>
      </c>
      <c r="G90" s="27">
        <v>132.5</v>
      </c>
      <c r="H90" s="27">
        <v>139.30000000000001</v>
      </c>
      <c r="I90" s="27">
        <v>166.9</v>
      </c>
      <c r="J90" s="181"/>
    </row>
    <row r="91" spans="1:10" x14ac:dyDescent="0.3">
      <c r="A91" s="25">
        <v>149</v>
      </c>
      <c r="B91" s="27">
        <v>0</v>
      </c>
      <c r="C91" s="27">
        <v>130.19999999999999</v>
      </c>
      <c r="D91" s="27">
        <v>137.4</v>
      </c>
      <c r="E91" s="27">
        <v>166.3</v>
      </c>
      <c r="F91" s="27">
        <v>0</v>
      </c>
      <c r="G91" s="27">
        <v>132.9</v>
      </c>
      <c r="H91" s="27">
        <v>139.80000000000001</v>
      </c>
      <c r="I91" s="27">
        <v>167.4</v>
      </c>
      <c r="J91" s="181"/>
    </row>
    <row r="92" spans="1:10" x14ac:dyDescent="0.3">
      <c r="A92" s="25">
        <v>150</v>
      </c>
      <c r="B92" s="27">
        <v>0</v>
      </c>
      <c r="C92" s="27">
        <v>130.69999999999999</v>
      </c>
      <c r="D92" s="27">
        <v>137.9</v>
      </c>
      <c r="E92" s="27">
        <v>167</v>
      </c>
      <c r="F92" s="27">
        <v>0</v>
      </c>
      <c r="G92" s="27">
        <v>133.30000000000001</v>
      </c>
      <c r="H92" s="27">
        <v>140.19999999999999</v>
      </c>
      <c r="I92" s="27">
        <v>167.8</v>
      </c>
      <c r="J92" s="181"/>
    </row>
    <row r="93" spans="1:10" x14ac:dyDescent="0.3">
      <c r="A93" s="25">
        <v>151</v>
      </c>
      <c r="B93" s="27">
        <v>0</v>
      </c>
      <c r="C93" s="27">
        <v>131.19999999999999</v>
      </c>
      <c r="D93" s="27">
        <v>138.5</v>
      </c>
      <c r="E93" s="27">
        <v>167.6</v>
      </c>
      <c r="F93" s="27">
        <v>0</v>
      </c>
      <c r="G93" s="27">
        <v>133.69999999999999</v>
      </c>
      <c r="H93" s="27">
        <v>140.6</v>
      </c>
      <c r="I93" s="27">
        <v>168.3</v>
      </c>
      <c r="J93" s="181"/>
    </row>
    <row r="94" spans="1:10" x14ac:dyDescent="0.3">
      <c r="A94" s="25">
        <v>152</v>
      </c>
      <c r="B94" s="27">
        <v>0</v>
      </c>
      <c r="C94" s="27">
        <v>131.69999999999999</v>
      </c>
      <c r="D94" s="27">
        <v>139</v>
      </c>
      <c r="E94" s="27">
        <v>168.3</v>
      </c>
      <c r="F94" s="27">
        <v>0</v>
      </c>
      <c r="G94" s="27">
        <v>134.1</v>
      </c>
      <c r="H94" s="27">
        <v>141</v>
      </c>
      <c r="I94" s="27">
        <v>168.7</v>
      </c>
      <c r="J94" s="181"/>
    </row>
    <row r="95" spans="1:10" x14ac:dyDescent="0.3">
      <c r="A95" s="25">
        <v>153</v>
      </c>
      <c r="B95" s="27">
        <v>0</v>
      </c>
      <c r="C95" s="27">
        <v>132.19999999999999</v>
      </c>
      <c r="D95" s="27">
        <v>139.5</v>
      </c>
      <c r="E95" s="27">
        <v>168.9</v>
      </c>
      <c r="F95" s="27">
        <v>0</v>
      </c>
      <c r="G95" s="27">
        <v>134.5</v>
      </c>
      <c r="H95" s="27">
        <v>141.4</v>
      </c>
      <c r="I95" s="27">
        <v>169.1</v>
      </c>
      <c r="J95" s="181"/>
    </row>
    <row r="96" spans="1:10" x14ac:dyDescent="0.3">
      <c r="A96" s="25">
        <v>154</v>
      </c>
      <c r="B96" s="27">
        <v>0</v>
      </c>
      <c r="C96" s="27">
        <v>132.69999999999999</v>
      </c>
      <c r="D96" s="27">
        <v>140.1</v>
      </c>
      <c r="E96" s="27">
        <v>169.6</v>
      </c>
      <c r="F96" s="27">
        <v>0</v>
      </c>
      <c r="G96" s="27">
        <v>134.80000000000001</v>
      </c>
      <c r="H96" s="27">
        <v>141.80000000000001</v>
      </c>
      <c r="I96" s="27">
        <v>169.5</v>
      </c>
      <c r="J96" s="181"/>
    </row>
    <row r="97" spans="1:10" x14ac:dyDescent="0.3">
      <c r="A97" s="25">
        <v>155</v>
      </c>
      <c r="B97" s="27">
        <v>0</v>
      </c>
      <c r="C97" s="27">
        <v>133.19999999999999</v>
      </c>
      <c r="D97" s="27">
        <v>140.6</v>
      </c>
      <c r="E97" s="27">
        <v>170.2</v>
      </c>
      <c r="F97" s="27">
        <v>0</v>
      </c>
      <c r="G97" s="27">
        <v>135.19999999999999</v>
      </c>
      <c r="H97" s="27">
        <v>142.1</v>
      </c>
      <c r="I97" s="27">
        <v>169.9</v>
      </c>
      <c r="J97" s="181"/>
    </row>
    <row r="98" spans="1:10" x14ac:dyDescent="0.3">
      <c r="A98" s="25">
        <v>156</v>
      </c>
      <c r="B98" s="27">
        <v>0</v>
      </c>
      <c r="C98" s="27">
        <v>133.80000000000001</v>
      </c>
      <c r="D98" s="27">
        <v>141.19999999999999</v>
      </c>
      <c r="E98" s="27">
        <v>170.9</v>
      </c>
      <c r="F98" s="27">
        <v>0</v>
      </c>
      <c r="G98" s="27">
        <v>135.6</v>
      </c>
      <c r="H98" s="27">
        <v>142.5</v>
      </c>
      <c r="I98" s="27">
        <v>170.3</v>
      </c>
      <c r="J98" s="181"/>
    </row>
    <row r="99" spans="1:10" x14ac:dyDescent="0.3">
      <c r="A99" s="25">
        <v>157</v>
      </c>
      <c r="B99" s="27">
        <v>0</v>
      </c>
      <c r="C99" s="27">
        <v>134.30000000000001</v>
      </c>
      <c r="D99" s="27">
        <v>141.69999999999999</v>
      </c>
      <c r="E99" s="27">
        <v>171.6</v>
      </c>
      <c r="F99" s="27">
        <v>0</v>
      </c>
      <c r="G99" s="27">
        <v>135.9</v>
      </c>
      <c r="H99" s="27">
        <v>142.80000000000001</v>
      </c>
      <c r="I99" s="27">
        <v>170.6</v>
      </c>
      <c r="J99" s="181"/>
    </row>
    <row r="100" spans="1:10" x14ac:dyDescent="0.3">
      <c r="A100" s="25">
        <v>158</v>
      </c>
      <c r="B100" s="27">
        <v>0</v>
      </c>
      <c r="C100" s="27">
        <v>134.80000000000001</v>
      </c>
      <c r="D100" s="27">
        <v>142.30000000000001</v>
      </c>
      <c r="E100" s="27">
        <v>172.2</v>
      </c>
      <c r="F100" s="27">
        <v>0</v>
      </c>
      <c r="G100" s="27">
        <v>136.19999999999999</v>
      </c>
      <c r="H100" s="27">
        <v>143.19999999999999</v>
      </c>
      <c r="I100" s="27">
        <v>171</v>
      </c>
      <c r="J100" s="181"/>
    </row>
    <row r="101" spans="1:10" x14ac:dyDescent="0.3">
      <c r="A101" s="25">
        <v>159</v>
      </c>
      <c r="B101" s="27">
        <v>0</v>
      </c>
      <c r="C101" s="27">
        <v>135.4</v>
      </c>
      <c r="D101" s="27">
        <v>142.9</v>
      </c>
      <c r="E101" s="27">
        <v>172.9</v>
      </c>
      <c r="F101" s="27">
        <v>0</v>
      </c>
      <c r="G101" s="27">
        <v>136.5</v>
      </c>
      <c r="H101" s="27">
        <v>143.5</v>
      </c>
      <c r="I101" s="27">
        <v>171.3</v>
      </c>
      <c r="J101" s="181"/>
    </row>
    <row r="102" spans="1:10" x14ac:dyDescent="0.3">
      <c r="A102" s="25">
        <v>160</v>
      </c>
      <c r="B102" s="27">
        <v>0</v>
      </c>
      <c r="C102" s="27">
        <v>135.9</v>
      </c>
      <c r="D102" s="27">
        <v>143.4</v>
      </c>
      <c r="E102" s="27">
        <v>173.5</v>
      </c>
      <c r="F102" s="27">
        <v>0</v>
      </c>
      <c r="G102" s="27">
        <v>136.9</v>
      </c>
      <c r="H102" s="27">
        <v>143.80000000000001</v>
      </c>
      <c r="I102" s="27">
        <v>171.6</v>
      </c>
      <c r="J102" s="181"/>
    </row>
    <row r="103" spans="1:10" x14ac:dyDescent="0.3">
      <c r="A103" s="25">
        <v>161</v>
      </c>
      <c r="B103" s="27">
        <v>0</v>
      </c>
      <c r="C103" s="27">
        <v>136.4</v>
      </c>
      <c r="D103" s="27">
        <v>144</v>
      </c>
      <c r="E103" s="27">
        <v>174.2</v>
      </c>
      <c r="F103" s="27">
        <v>0</v>
      </c>
      <c r="G103" s="27">
        <v>137.19999999999999</v>
      </c>
      <c r="H103" s="27">
        <v>144.1</v>
      </c>
      <c r="I103" s="27">
        <v>171.9</v>
      </c>
      <c r="J103" s="181"/>
    </row>
    <row r="104" spans="1:10" x14ac:dyDescent="0.3">
      <c r="A104" s="25">
        <v>162</v>
      </c>
      <c r="B104" s="27">
        <v>0</v>
      </c>
      <c r="C104" s="27">
        <v>137</v>
      </c>
      <c r="D104" s="27">
        <v>144.5</v>
      </c>
      <c r="E104" s="27">
        <v>174.8</v>
      </c>
      <c r="F104" s="27">
        <v>0</v>
      </c>
      <c r="G104" s="27">
        <v>137.4</v>
      </c>
      <c r="H104" s="27">
        <v>144.4</v>
      </c>
      <c r="I104" s="27">
        <v>172.2</v>
      </c>
      <c r="J104" s="181"/>
    </row>
    <row r="105" spans="1:10" x14ac:dyDescent="0.3">
      <c r="A105" s="25">
        <v>163</v>
      </c>
      <c r="B105" s="27">
        <v>0</v>
      </c>
      <c r="C105" s="27">
        <v>137.5</v>
      </c>
      <c r="D105" s="27">
        <v>145.1</v>
      </c>
      <c r="E105" s="27">
        <v>175.5</v>
      </c>
      <c r="F105" s="27">
        <v>0</v>
      </c>
      <c r="G105" s="27">
        <v>137.69999999999999</v>
      </c>
      <c r="H105" s="27">
        <v>144.69999999999999</v>
      </c>
      <c r="I105" s="27">
        <v>172.5</v>
      </c>
      <c r="J105" s="181"/>
    </row>
    <row r="106" spans="1:10" x14ac:dyDescent="0.3">
      <c r="A106" s="25">
        <v>164</v>
      </c>
      <c r="B106" s="27">
        <v>0</v>
      </c>
      <c r="C106" s="27">
        <v>138</v>
      </c>
      <c r="D106" s="27">
        <v>145.69999999999999</v>
      </c>
      <c r="E106" s="27">
        <v>176.1</v>
      </c>
      <c r="F106" s="27">
        <v>0</v>
      </c>
      <c r="G106" s="27">
        <v>138</v>
      </c>
      <c r="H106" s="27">
        <v>144.9</v>
      </c>
      <c r="I106" s="27">
        <v>172.7</v>
      </c>
      <c r="J106" s="181"/>
    </row>
    <row r="107" spans="1:10" x14ac:dyDescent="0.3">
      <c r="A107" s="25">
        <v>165</v>
      </c>
      <c r="B107" s="27">
        <v>0</v>
      </c>
      <c r="C107" s="27">
        <v>138.6</v>
      </c>
      <c r="D107" s="27">
        <v>146.19999999999999</v>
      </c>
      <c r="E107" s="27">
        <v>176.7</v>
      </c>
      <c r="F107" s="27">
        <v>0</v>
      </c>
      <c r="G107" s="27">
        <v>138.19999999999999</v>
      </c>
      <c r="H107" s="27">
        <v>145.19999999999999</v>
      </c>
      <c r="I107" s="27">
        <v>173</v>
      </c>
      <c r="J107" s="181"/>
    </row>
    <row r="108" spans="1:10" x14ac:dyDescent="0.3">
      <c r="A108" s="25">
        <v>166</v>
      </c>
      <c r="B108" s="27">
        <v>0</v>
      </c>
      <c r="C108" s="27">
        <v>139.1</v>
      </c>
      <c r="D108" s="27">
        <v>146.69999999999999</v>
      </c>
      <c r="E108" s="27">
        <v>177.4</v>
      </c>
      <c r="F108" s="27">
        <v>0</v>
      </c>
      <c r="G108" s="27">
        <v>138.5</v>
      </c>
      <c r="H108" s="27">
        <v>145.4</v>
      </c>
      <c r="I108" s="27">
        <v>173.2</v>
      </c>
      <c r="J108" s="181"/>
    </row>
    <row r="109" spans="1:10" x14ac:dyDescent="0.3">
      <c r="A109" s="25">
        <v>167</v>
      </c>
      <c r="B109" s="27">
        <v>0</v>
      </c>
      <c r="C109" s="27">
        <v>139.6</v>
      </c>
      <c r="D109" s="27">
        <v>147.30000000000001</v>
      </c>
      <c r="E109" s="27">
        <v>178</v>
      </c>
      <c r="F109" s="27">
        <v>0</v>
      </c>
      <c r="G109" s="27">
        <v>138.69999999999999</v>
      </c>
      <c r="H109" s="27">
        <v>145.69999999999999</v>
      </c>
      <c r="I109" s="27">
        <v>173.5</v>
      </c>
      <c r="J109" s="181"/>
    </row>
    <row r="110" spans="1:10" x14ac:dyDescent="0.3">
      <c r="A110" s="25">
        <v>168</v>
      </c>
      <c r="B110" s="27">
        <v>0</v>
      </c>
      <c r="C110" s="27">
        <v>140.1</v>
      </c>
      <c r="D110" s="27">
        <v>147.80000000000001</v>
      </c>
      <c r="E110" s="27">
        <v>178.6</v>
      </c>
      <c r="F110" s="27">
        <v>0</v>
      </c>
      <c r="G110" s="27">
        <v>139</v>
      </c>
      <c r="H110" s="27">
        <v>145.9</v>
      </c>
      <c r="I110" s="27">
        <v>173.7</v>
      </c>
      <c r="J110" s="181"/>
    </row>
    <row r="111" spans="1:10" x14ac:dyDescent="0.3">
      <c r="A111" s="25">
        <v>169</v>
      </c>
      <c r="B111" s="27">
        <v>0</v>
      </c>
      <c r="C111" s="27">
        <v>140.6</v>
      </c>
      <c r="D111" s="27">
        <v>148.30000000000001</v>
      </c>
      <c r="E111" s="27">
        <v>179.1</v>
      </c>
      <c r="F111" s="27">
        <v>0</v>
      </c>
      <c r="G111" s="27">
        <v>139.19999999999999</v>
      </c>
      <c r="H111" s="27">
        <v>146.1</v>
      </c>
      <c r="I111" s="27">
        <v>173.9</v>
      </c>
      <c r="J111" s="181"/>
    </row>
    <row r="112" spans="1:10" x14ac:dyDescent="0.3">
      <c r="A112" s="25">
        <v>170</v>
      </c>
      <c r="B112" s="27">
        <v>0</v>
      </c>
      <c r="C112" s="27">
        <v>141.1</v>
      </c>
      <c r="D112" s="27">
        <v>148.80000000000001</v>
      </c>
      <c r="E112" s="27">
        <v>179.7</v>
      </c>
      <c r="F112" s="27">
        <v>0</v>
      </c>
      <c r="G112" s="27">
        <v>139.4</v>
      </c>
      <c r="H112" s="27">
        <v>146.30000000000001</v>
      </c>
      <c r="I112" s="27">
        <v>174.1</v>
      </c>
      <c r="J112" s="181"/>
    </row>
    <row r="113" spans="1:10" x14ac:dyDescent="0.3">
      <c r="A113" s="25">
        <v>171</v>
      </c>
      <c r="B113" s="27">
        <v>0</v>
      </c>
      <c r="C113" s="27">
        <v>141.6</v>
      </c>
      <c r="D113" s="27">
        <v>149.30000000000001</v>
      </c>
      <c r="E113" s="27">
        <v>180.3</v>
      </c>
      <c r="F113" s="27">
        <v>0</v>
      </c>
      <c r="G113" s="27">
        <v>139.6</v>
      </c>
      <c r="H113" s="27">
        <v>146.5</v>
      </c>
      <c r="I113" s="27">
        <v>174.2</v>
      </c>
      <c r="J113" s="181"/>
    </row>
    <row r="114" spans="1:10" x14ac:dyDescent="0.3">
      <c r="A114" s="25">
        <v>172</v>
      </c>
      <c r="B114" s="27">
        <v>0</v>
      </c>
      <c r="C114" s="27">
        <v>142.1</v>
      </c>
      <c r="D114" s="27">
        <v>149.80000000000001</v>
      </c>
      <c r="E114" s="27">
        <v>180.8</v>
      </c>
      <c r="F114" s="27">
        <v>0</v>
      </c>
      <c r="G114" s="27">
        <v>139.80000000000001</v>
      </c>
      <c r="H114" s="27">
        <v>146.69999999999999</v>
      </c>
      <c r="I114" s="27">
        <v>174.4</v>
      </c>
      <c r="J114" s="181"/>
    </row>
    <row r="115" spans="1:10" x14ac:dyDescent="0.3">
      <c r="A115" s="25">
        <v>173</v>
      </c>
      <c r="B115" s="27">
        <v>0</v>
      </c>
      <c r="C115" s="27">
        <v>142.5</v>
      </c>
      <c r="D115" s="27">
        <v>150.30000000000001</v>
      </c>
      <c r="E115" s="27">
        <v>181.3</v>
      </c>
      <c r="F115" s="27">
        <v>0</v>
      </c>
      <c r="G115" s="27">
        <v>140</v>
      </c>
      <c r="H115" s="27">
        <v>146.9</v>
      </c>
      <c r="I115" s="27">
        <v>174.6</v>
      </c>
      <c r="J115" s="181"/>
    </row>
    <row r="116" spans="1:10" x14ac:dyDescent="0.3">
      <c r="A116" s="25">
        <v>174</v>
      </c>
      <c r="B116" s="27">
        <v>0</v>
      </c>
      <c r="C116" s="27">
        <v>143</v>
      </c>
      <c r="D116" s="27">
        <v>150.80000000000001</v>
      </c>
      <c r="E116" s="27">
        <v>181.8</v>
      </c>
      <c r="F116" s="27">
        <v>0</v>
      </c>
      <c r="G116" s="27">
        <v>140.1</v>
      </c>
      <c r="H116" s="27">
        <v>147.1</v>
      </c>
      <c r="I116" s="27">
        <v>174.7</v>
      </c>
      <c r="J116" s="181"/>
    </row>
    <row r="117" spans="1:10" x14ac:dyDescent="0.3">
      <c r="A117" s="25">
        <v>175</v>
      </c>
      <c r="B117" s="27">
        <v>0</v>
      </c>
      <c r="C117" s="27">
        <v>143.4</v>
      </c>
      <c r="D117" s="27">
        <v>151.19999999999999</v>
      </c>
      <c r="E117" s="27">
        <v>182.3</v>
      </c>
      <c r="F117" s="27">
        <v>0</v>
      </c>
      <c r="G117" s="27">
        <v>140.30000000000001</v>
      </c>
      <c r="H117" s="27">
        <v>147.19999999999999</v>
      </c>
      <c r="I117" s="27">
        <v>174.9</v>
      </c>
      <c r="J117" s="181"/>
    </row>
    <row r="118" spans="1:10" x14ac:dyDescent="0.3">
      <c r="A118" s="25">
        <v>176</v>
      </c>
      <c r="B118" s="27">
        <v>0</v>
      </c>
      <c r="C118" s="27">
        <v>143.9</v>
      </c>
      <c r="D118" s="27">
        <v>151.69999999999999</v>
      </c>
      <c r="E118" s="27">
        <v>182.8</v>
      </c>
      <c r="F118" s="27">
        <v>0</v>
      </c>
      <c r="G118" s="27">
        <v>140.5</v>
      </c>
      <c r="H118" s="27">
        <v>147.4</v>
      </c>
      <c r="I118" s="27">
        <v>175</v>
      </c>
      <c r="J118" s="181"/>
    </row>
    <row r="119" spans="1:10" x14ac:dyDescent="0.3">
      <c r="A119" s="25">
        <v>177</v>
      </c>
      <c r="B119" s="27">
        <v>0</v>
      </c>
      <c r="C119" s="27">
        <v>144.30000000000001</v>
      </c>
      <c r="D119" s="27">
        <v>152.1</v>
      </c>
      <c r="E119" s="27">
        <v>183.3</v>
      </c>
      <c r="F119" s="27">
        <v>0</v>
      </c>
      <c r="G119" s="27">
        <v>140.6</v>
      </c>
      <c r="H119" s="27">
        <v>147.5</v>
      </c>
      <c r="I119" s="27">
        <v>175.1</v>
      </c>
      <c r="J119" s="181"/>
    </row>
    <row r="120" spans="1:10" x14ac:dyDescent="0.3">
      <c r="A120" s="25">
        <v>178</v>
      </c>
      <c r="B120" s="27">
        <v>0</v>
      </c>
      <c r="C120" s="27">
        <v>144.69999999999999</v>
      </c>
      <c r="D120" s="27">
        <v>152.5</v>
      </c>
      <c r="E120" s="27">
        <v>183.7</v>
      </c>
      <c r="F120" s="27">
        <v>0</v>
      </c>
      <c r="G120" s="27">
        <v>140.80000000000001</v>
      </c>
      <c r="H120" s="27">
        <v>147.69999999999999</v>
      </c>
      <c r="I120" s="27">
        <v>175.2</v>
      </c>
      <c r="J120" s="181"/>
    </row>
    <row r="121" spans="1:10" x14ac:dyDescent="0.3">
      <c r="A121" s="25">
        <v>179</v>
      </c>
      <c r="B121" s="27">
        <v>0</v>
      </c>
      <c r="C121" s="27">
        <v>145.1</v>
      </c>
      <c r="D121" s="27">
        <v>152.9</v>
      </c>
      <c r="E121" s="27">
        <v>184.1</v>
      </c>
      <c r="F121" s="27">
        <v>0</v>
      </c>
      <c r="G121" s="27">
        <v>140.9</v>
      </c>
      <c r="H121" s="27">
        <v>147.80000000000001</v>
      </c>
      <c r="I121" s="27">
        <v>175.3</v>
      </c>
      <c r="J121" s="181"/>
    </row>
    <row r="122" spans="1:10" x14ac:dyDescent="0.3">
      <c r="A122" s="25">
        <v>180</v>
      </c>
      <c r="B122" s="27">
        <v>0</v>
      </c>
      <c r="C122" s="27">
        <v>145.5</v>
      </c>
      <c r="D122" s="27">
        <v>153.4</v>
      </c>
      <c r="E122" s="27">
        <v>184.6</v>
      </c>
      <c r="F122" s="27">
        <v>0</v>
      </c>
      <c r="G122" s="27">
        <v>141</v>
      </c>
      <c r="H122" s="27">
        <v>147.9</v>
      </c>
      <c r="I122" s="27">
        <v>175.4</v>
      </c>
      <c r="J122" s="181"/>
    </row>
    <row r="123" spans="1:10" x14ac:dyDescent="0.3">
      <c r="A123" s="25">
        <v>181</v>
      </c>
      <c r="B123" s="27">
        <v>0</v>
      </c>
      <c r="C123" s="27">
        <v>145.9</v>
      </c>
      <c r="D123" s="27">
        <v>153.69999999999999</v>
      </c>
      <c r="E123" s="27">
        <v>185</v>
      </c>
      <c r="F123" s="27">
        <v>0</v>
      </c>
      <c r="G123" s="27">
        <v>141.19999999999999</v>
      </c>
      <c r="H123" s="27">
        <v>148</v>
      </c>
      <c r="I123" s="27">
        <v>175.5</v>
      </c>
      <c r="J123" s="181"/>
    </row>
    <row r="124" spans="1:10" x14ac:dyDescent="0.3">
      <c r="A124" s="25">
        <v>182</v>
      </c>
      <c r="B124" s="27">
        <v>0</v>
      </c>
      <c r="C124" s="27">
        <v>146.30000000000001</v>
      </c>
      <c r="D124" s="27">
        <v>154.1</v>
      </c>
      <c r="E124" s="27">
        <v>185.4</v>
      </c>
      <c r="F124" s="27">
        <v>0</v>
      </c>
      <c r="G124" s="27">
        <v>141.30000000000001</v>
      </c>
      <c r="H124" s="27">
        <v>148.1</v>
      </c>
      <c r="I124" s="27">
        <v>175.6</v>
      </c>
      <c r="J124" s="181"/>
    </row>
    <row r="125" spans="1:10" x14ac:dyDescent="0.3">
      <c r="A125" s="25">
        <v>183</v>
      </c>
      <c r="B125" s="27">
        <v>0</v>
      </c>
      <c r="C125" s="27">
        <v>146.69999999999999</v>
      </c>
      <c r="D125" s="27">
        <v>154.5</v>
      </c>
      <c r="E125" s="27">
        <v>185.7</v>
      </c>
      <c r="F125" s="27">
        <v>0</v>
      </c>
      <c r="G125" s="27">
        <v>141.4</v>
      </c>
      <c r="H125" s="27">
        <v>148.19999999999999</v>
      </c>
      <c r="I125" s="27">
        <v>175.7</v>
      </c>
      <c r="J125" s="181"/>
    </row>
    <row r="126" spans="1:10" x14ac:dyDescent="0.3">
      <c r="A126" s="25">
        <v>184</v>
      </c>
      <c r="B126" s="27">
        <v>0</v>
      </c>
      <c r="C126" s="27">
        <v>147.1</v>
      </c>
      <c r="D126" s="27">
        <v>154.9</v>
      </c>
      <c r="E126" s="27">
        <v>186.1</v>
      </c>
      <c r="F126" s="27">
        <v>0</v>
      </c>
      <c r="G126" s="27">
        <v>141.5</v>
      </c>
      <c r="H126" s="27">
        <v>148.30000000000001</v>
      </c>
      <c r="I126" s="27">
        <v>175.7</v>
      </c>
      <c r="J126" s="181"/>
    </row>
    <row r="127" spans="1:10" x14ac:dyDescent="0.3">
      <c r="A127" s="25">
        <v>185</v>
      </c>
      <c r="B127" s="27">
        <v>0</v>
      </c>
      <c r="C127" s="27">
        <v>147.4</v>
      </c>
      <c r="D127" s="27">
        <v>155.19999999999999</v>
      </c>
      <c r="E127" s="27">
        <v>186.4</v>
      </c>
      <c r="F127" s="27">
        <v>0</v>
      </c>
      <c r="G127" s="27">
        <v>141.6</v>
      </c>
      <c r="H127" s="27">
        <v>148.4</v>
      </c>
      <c r="I127" s="27">
        <v>175.8</v>
      </c>
      <c r="J127" s="181"/>
    </row>
    <row r="128" spans="1:10" x14ac:dyDescent="0.3">
      <c r="A128" s="25">
        <v>186</v>
      </c>
      <c r="B128" s="27">
        <v>0</v>
      </c>
      <c r="C128" s="27">
        <v>147.69999999999999</v>
      </c>
      <c r="D128" s="27">
        <v>155.5</v>
      </c>
      <c r="E128" s="27">
        <v>186.8</v>
      </c>
      <c r="F128" s="27">
        <v>0</v>
      </c>
      <c r="G128" s="27">
        <v>141.69999999999999</v>
      </c>
      <c r="H128" s="27">
        <v>148.5</v>
      </c>
      <c r="I128" s="27">
        <v>175.9</v>
      </c>
      <c r="J128" s="181"/>
    </row>
    <row r="129" spans="1:10" x14ac:dyDescent="0.3">
      <c r="A129" s="25">
        <v>187</v>
      </c>
      <c r="B129" s="27">
        <v>0</v>
      </c>
      <c r="C129" s="27">
        <v>148.1</v>
      </c>
      <c r="D129" s="27">
        <v>155.9</v>
      </c>
      <c r="E129" s="27">
        <v>187.1</v>
      </c>
      <c r="F129" s="27">
        <v>0</v>
      </c>
      <c r="G129" s="27">
        <v>141.80000000000001</v>
      </c>
      <c r="H129" s="27">
        <v>148.6</v>
      </c>
      <c r="I129" s="27">
        <v>175.9</v>
      </c>
      <c r="J129" s="181"/>
    </row>
    <row r="130" spans="1:10" x14ac:dyDescent="0.3">
      <c r="A130" s="25">
        <v>188</v>
      </c>
      <c r="B130" s="27">
        <v>0</v>
      </c>
      <c r="C130" s="27">
        <v>148.4</v>
      </c>
      <c r="D130" s="27">
        <v>156.19999999999999</v>
      </c>
      <c r="E130" s="27">
        <v>187.4</v>
      </c>
      <c r="F130" s="27">
        <v>0</v>
      </c>
      <c r="G130" s="27">
        <v>141.9</v>
      </c>
      <c r="H130" s="27">
        <v>148.69999999999999</v>
      </c>
      <c r="I130" s="27">
        <v>176</v>
      </c>
      <c r="J130" s="181"/>
    </row>
    <row r="131" spans="1:10" x14ac:dyDescent="0.3">
      <c r="A131" s="25">
        <v>189</v>
      </c>
      <c r="B131" s="27">
        <v>0</v>
      </c>
      <c r="C131" s="27">
        <v>148.69999999999999</v>
      </c>
      <c r="D131" s="27">
        <v>156.5</v>
      </c>
      <c r="E131" s="27">
        <v>187.7</v>
      </c>
      <c r="F131" s="27">
        <v>0</v>
      </c>
      <c r="G131" s="27">
        <v>141.9</v>
      </c>
      <c r="H131" s="27">
        <v>148.69999999999999</v>
      </c>
      <c r="I131" s="27">
        <v>176</v>
      </c>
      <c r="J131" s="181"/>
    </row>
    <row r="132" spans="1:10" x14ac:dyDescent="0.3">
      <c r="A132" s="25">
        <v>190</v>
      </c>
      <c r="B132" s="27">
        <v>0</v>
      </c>
      <c r="C132" s="27">
        <v>149</v>
      </c>
      <c r="D132" s="27">
        <v>156.80000000000001</v>
      </c>
      <c r="E132" s="27">
        <v>187.9</v>
      </c>
      <c r="F132" s="27">
        <v>0</v>
      </c>
      <c r="G132" s="27">
        <v>142</v>
      </c>
      <c r="H132" s="27">
        <v>148.80000000000001</v>
      </c>
      <c r="I132" s="27">
        <v>176</v>
      </c>
      <c r="J132" s="181"/>
    </row>
    <row r="133" spans="1:10" x14ac:dyDescent="0.3">
      <c r="A133" s="25">
        <v>191</v>
      </c>
      <c r="B133" s="27">
        <v>0</v>
      </c>
      <c r="C133" s="27">
        <v>149.30000000000001</v>
      </c>
      <c r="D133" s="27">
        <v>157.1</v>
      </c>
      <c r="E133" s="27">
        <v>188.2</v>
      </c>
      <c r="F133" s="27">
        <v>0</v>
      </c>
      <c r="G133" s="27">
        <v>142.1</v>
      </c>
      <c r="H133" s="27">
        <v>148.9</v>
      </c>
      <c r="I133" s="27">
        <v>176.1</v>
      </c>
      <c r="J133" s="181"/>
    </row>
    <row r="134" spans="1:10" x14ac:dyDescent="0.3">
      <c r="A134" s="25">
        <v>192</v>
      </c>
      <c r="B134" s="27">
        <v>0</v>
      </c>
      <c r="C134" s="27">
        <v>149.6</v>
      </c>
      <c r="D134" s="27">
        <v>157.4</v>
      </c>
      <c r="E134" s="27">
        <v>188.4</v>
      </c>
      <c r="F134" s="27">
        <v>0</v>
      </c>
      <c r="G134" s="27">
        <v>142.19999999999999</v>
      </c>
      <c r="H134" s="27">
        <v>148.9</v>
      </c>
      <c r="I134" s="27">
        <v>176.1</v>
      </c>
      <c r="J134" s="181"/>
    </row>
    <row r="135" spans="1:10" x14ac:dyDescent="0.3">
      <c r="A135" s="25">
        <v>193</v>
      </c>
      <c r="B135" s="27">
        <v>0</v>
      </c>
      <c r="C135" s="27">
        <v>149.9</v>
      </c>
      <c r="D135" s="27">
        <v>157.6</v>
      </c>
      <c r="E135" s="27">
        <v>188.7</v>
      </c>
      <c r="F135" s="27">
        <v>0</v>
      </c>
      <c r="G135" s="27">
        <v>142.19999999999999</v>
      </c>
      <c r="H135" s="27">
        <v>149</v>
      </c>
      <c r="I135" s="27">
        <v>176.1</v>
      </c>
      <c r="J135" s="181"/>
    </row>
    <row r="136" spans="1:10" x14ac:dyDescent="0.3">
      <c r="A136" s="25">
        <v>194</v>
      </c>
      <c r="B136" s="27">
        <v>0</v>
      </c>
      <c r="C136" s="27">
        <v>150.1</v>
      </c>
      <c r="D136" s="27">
        <v>157.9</v>
      </c>
      <c r="E136" s="27">
        <v>188.9</v>
      </c>
      <c r="F136" s="27">
        <v>0</v>
      </c>
      <c r="G136" s="27">
        <v>142.30000000000001</v>
      </c>
      <c r="H136" s="27">
        <v>149.1</v>
      </c>
      <c r="I136" s="27">
        <v>176.1</v>
      </c>
      <c r="J136" s="181"/>
    </row>
    <row r="137" spans="1:10" x14ac:dyDescent="0.3">
      <c r="A137" s="25">
        <v>195</v>
      </c>
      <c r="B137" s="27">
        <v>0</v>
      </c>
      <c r="C137" s="27">
        <v>150.4</v>
      </c>
      <c r="D137" s="27">
        <v>158.1</v>
      </c>
      <c r="E137" s="27">
        <v>189.1</v>
      </c>
      <c r="F137" s="27">
        <v>0</v>
      </c>
      <c r="G137" s="27">
        <v>142.30000000000001</v>
      </c>
      <c r="H137" s="27">
        <v>149.1</v>
      </c>
      <c r="I137" s="27">
        <v>176.2</v>
      </c>
      <c r="J137" s="181"/>
    </row>
    <row r="138" spans="1:10" x14ac:dyDescent="0.3">
      <c r="A138" s="25">
        <v>196</v>
      </c>
      <c r="B138" s="27">
        <v>0</v>
      </c>
      <c r="C138" s="27">
        <v>150.6</v>
      </c>
      <c r="D138" s="27">
        <v>158.4</v>
      </c>
      <c r="E138" s="27">
        <v>189.3</v>
      </c>
      <c r="F138" s="27">
        <v>0</v>
      </c>
      <c r="G138" s="27">
        <v>142.4</v>
      </c>
      <c r="H138" s="27">
        <v>149.19999999999999</v>
      </c>
      <c r="I138" s="27">
        <v>176.2</v>
      </c>
      <c r="J138" s="181"/>
    </row>
    <row r="139" spans="1:10" x14ac:dyDescent="0.3">
      <c r="A139" s="25">
        <v>197</v>
      </c>
      <c r="B139" s="27">
        <v>0</v>
      </c>
      <c r="C139" s="27">
        <v>150.9</v>
      </c>
      <c r="D139" s="27">
        <v>158.6</v>
      </c>
      <c r="E139" s="27">
        <v>189.5</v>
      </c>
      <c r="F139" s="27">
        <v>0</v>
      </c>
      <c r="G139" s="27">
        <v>142.4</v>
      </c>
      <c r="H139" s="27">
        <v>149.19999999999999</v>
      </c>
      <c r="I139" s="27">
        <v>176.2</v>
      </c>
      <c r="J139" s="181"/>
    </row>
    <row r="140" spans="1:10" x14ac:dyDescent="0.3">
      <c r="A140" s="25">
        <v>198</v>
      </c>
      <c r="B140" s="27">
        <v>0</v>
      </c>
      <c r="C140" s="27">
        <v>151.1</v>
      </c>
      <c r="D140" s="27">
        <v>158.80000000000001</v>
      </c>
      <c r="E140" s="27">
        <v>189.7</v>
      </c>
      <c r="F140" s="27">
        <v>0</v>
      </c>
      <c r="G140" s="27">
        <v>142.5</v>
      </c>
      <c r="H140" s="27">
        <v>149.19999999999999</v>
      </c>
      <c r="I140" s="27">
        <v>176.2</v>
      </c>
      <c r="J140" s="181"/>
    </row>
    <row r="141" spans="1:10" x14ac:dyDescent="0.3">
      <c r="A141" s="25">
        <v>199</v>
      </c>
      <c r="B141" s="27">
        <v>0</v>
      </c>
      <c r="C141" s="27">
        <v>151.30000000000001</v>
      </c>
      <c r="D141" s="27">
        <v>159</v>
      </c>
      <c r="E141" s="27">
        <v>189.8</v>
      </c>
      <c r="F141" s="27">
        <v>0</v>
      </c>
      <c r="G141" s="27">
        <v>142.5</v>
      </c>
      <c r="H141" s="27">
        <v>149.30000000000001</v>
      </c>
      <c r="I141" s="27">
        <v>176.2</v>
      </c>
      <c r="J141" s="181"/>
    </row>
    <row r="142" spans="1:10" x14ac:dyDescent="0.3">
      <c r="A142" s="25">
        <v>200</v>
      </c>
      <c r="B142" s="27">
        <v>0</v>
      </c>
      <c r="C142" s="27">
        <v>151.5</v>
      </c>
      <c r="D142" s="27">
        <v>159.19999999999999</v>
      </c>
      <c r="E142" s="27">
        <v>190</v>
      </c>
      <c r="F142" s="27">
        <v>0</v>
      </c>
      <c r="G142" s="27">
        <v>142.6</v>
      </c>
      <c r="H142" s="27">
        <v>149.30000000000001</v>
      </c>
      <c r="I142" s="27">
        <v>176.2</v>
      </c>
      <c r="J142" s="181"/>
    </row>
    <row r="143" spans="1:10" x14ac:dyDescent="0.3">
      <c r="A143" s="25">
        <v>201</v>
      </c>
      <c r="B143" s="27">
        <v>0</v>
      </c>
      <c r="C143" s="27">
        <v>151.69999999999999</v>
      </c>
      <c r="D143" s="27">
        <v>159.4</v>
      </c>
      <c r="E143" s="27">
        <v>190.1</v>
      </c>
      <c r="F143" s="27">
        <v>0</v>
      </c>
      <c r="G143" s="27">
        <v>142.6</v>
      </c>
      <c r="H143" s="27">
        <v>149.4</v>
      </c>
      <c r="I143" s="27">
        <v>176.2</v>
      </c>
      <c r="J143" s="181"/>
    </row>
    <row r="144" spans="1:10" x14ac:dyDescent="0.3">
      <c r="A144" s="25">
        <v>202</v>
      </c>
      <c r="B144" s="27">
        <v>0</v>
      </c>
      <c r="C144" s="27">
        <v>151.9</v>
      </c>
      <c r="D144" s="27">
        <v>159.6</v>
      </c>
      <c r="E144" s="27">
        <v>190.2</v>
      </c>
      <c r="F144" s="27">
        <v>0</v>
      </c>
      <c r="G144" s="27">
        <v>142.69999999999999</v>
      </c>
      <c r="H144" s="27">
        <v>149.4</v>
      </c>
      <c r="I144" s="27">
        <v>176.2</v>
      </c>
      <c r="J144" s="181"/>
    </row>
    <row r="145" spans="1:10" x14ac:dyDescent="0.3">
      <c r="A145" s="25">
        <v>203</v>
      </c>
      <c r="B145" s="27">
        <v>0</v>
      </c>
      <c r="C145" s="27">
        <v>152.1</v>
      </c>
      <c r="D145" s="27">
        <v>159.69999999999999</v>
      </c>
      <c r="E145" s="27">
        <v>190.3</v>
      </c>
      <c r="F145" s="27">
        <v>0</v>
      </c>
      <c r="G145" s="27">
        <v>142.69999999999999</v>
      </c>
      <c r="H145" s="27">
        <v>149.4</v>
      </c>
      <c r="I145" s="27">
        <v>176.2</v>
      </c>
      <c r="J145" s="181"/>
    </row>
    <row r="146" spans="1:10" x14ac:dyDescent="0.3">
      <c r="A146" s="25">
        <v>204</v>
      </c>
      <c r="B146" s="27">
        <v>0</v>
      </c>
      <c r="C146" s="27">
        <v>152.19999999999999</v>
      </c>
      <c r="D146" s="27">
        <v>159.9</v>
      </c>
      <c r="E146" s="27">
        <v>190.4</v>
      </c>
      <c r="F146" s="27">
        <v>0</v>
      </c>
      <c r="G146" s="27">
        <v>142.80000000000001</v>
      </c>
      <c r="H146" s="27">
        <v>149.5</v>
      </c>
      <c r="I146" s="27">
        <v>176.2</v>
      </c>
      <c r="J146" s="181"/>
    </row>
    <row r="147" spans="1:10" x14ac:dyDescent="0.3">
      <c r="A147" s="25">
        <v>205</v>
      </c>
      <c r="B147" s="27">
        <v>0</v>
      </c>
      <c r="C147" s="27">
        <v>152.4</v>
      </c>
      <c r="D147" s="27">
        <v>160</v>
      </c>
      <c r="E147" s="27">
        <v>190.5</v>
      </c>
      <c r="F147" s="27">
        <v>0</v>
      </c>
      <c r="G147" s="27">
        <v>142.80000000000001</v>
      </c>
      <c r="H147" s="27">
        <v>149.5</v>
      </c>
      <c r="I147" s="27">
        <v>176.2</v>
      </c>
      <c r="J147" s="181"/>
    </row>
    <row r="148" spans="1:10" x14ac:dyDescent="0.3">
      <c r="A148" s="25">
        <v>206</v>
      </c>
      <c r="B148" s="27">
        <v>0</v>
      </c>
      <c r="C148" s="27">
        <v>152.5</v>
      </c>
      <c r="D148" s="27">
        <v>160.19999999999999</v>
      </c>
      <c r="E148" s="27">
        <v>190.6</v>
      </c>
      <c r="F148" s="27">
        <v>0</v>
      </c>
      <c r="G148" s="27">
        <v>142.9</v>
      </c>
      <c r="H148" s="27">
        <v>149.5</v>
      </c>
      <c r="I148" s="27">
        <v>176.2</v>
      </c>
      <c r="J148" s="181"/>
    </row>
    <row r="149" spans="1:10" x14ac:dyDescent="0.3">
      <c r="A149" s="25">
        <v>207</v>
      </c>
      <c r="B149" s="27">
        <v>0</v>
      </c>
      <c r="C149" s="27">
        <v>152.69999999999999</v>
      </c>
      <c r="D149" s="27">
        <v>160.30000000000001</v>
      </c>
      <c r="E149" s="27">
        <v>190.7</v>
      </c>
      <c r="F149" s="27">
        <v>0</v>
      </c>
      <c r="G149" s="27">
        <v>142.9</v>
      </c>
      <c r="H149" s="27">
        <v>149.6</v>
      </c>
      <c r="I149" s="27">
        <v>176.3</v>
      </c>
      <c r="J149" s="181"/>
    </row>
    <row r="150" spans="1:10" x14ac:dyDescent="0.3">
      <c r="A150" s="25">
        <v>208</v>
      </c>
      <c r="B150" s="27">
        <v>0</v>
      </c>
      <c r="C150" s="27">
        <v>152.80000000000001</v>
      </c>
      <c r="D150" s="27">
        <v>160.4</v>
      </c>
      <c r="E150" s="27">
        <v>190.8</v>
      </c>
      <c r="F150" s="27">
        <v>0</v>
      </c>
      <c r="G150" s="27">
        <v>142.9</v>
      </c>
      <c r="H150" s="27">
        <v>149.6</v>
      </c>
      <c r="I150" s="27">
        <v>176.3</v>
      </c>
      <c r="J150" s="181"/>
    </row>
    <row r="151" spans="1:10" x14ac:dyDescent="0.3">
      <c r="A151" s="25">
        <v>209</v>
      </c>
      <c r="B151" s="27">
        <v>0</v>
      </c>
      <c r="C151" s="27">
        <v>153</v>
      </c>
      <c r="D151" s="27">
        <v>160.5</v>
      </c>
      <c r="E151" s="27">
        <v>190.8</v>
      </c>
      <c r="F151" s="27">
        <v>0</v>
      </c>
      <c r="G151" s="27">
        <v>143</v>
      </c>
      <c r="H151" s="27">
        <v>149.6</v>
      </c>
      <c r="I151" s="27">
        <v>176.3</v>
      </c>
      <c r="J151" s="181"/>
    </row>
    <row r="152" spans="1:10" x14ac:dyDescent="0.3">
      <c r="A152" s="25">
        <v>210</v>
      </c>
      <c r="B152" s="27">
        <v>0</v>
      </c>
      <c r="C152" s="27">
        <v>153.1</v>
      </c>
      <c r="D152" s="27">
        <v>160.6</v>
      </c>
      <c r="E152" s="27">
        <v>190.9</v>
      </c>
      <c r="F152" s="27">
        <v>0</v>
      </c>
      <c r="G152" s="27">
        <v>143</v>
      </c>
      <c r="H152" s="27">
        <v>149.69999999999999</v>
      </c>
      <c r="I152" s="27">
        <v>176.3</v>
      </c>
      <c r="J152" s="181"/>
    </row>
    <row r="153" spans="1:10" x14ac:dyDescent="0.3">
      <c r="A153" s="25">
        <v>211</v>
      </c>
      <c r="B153" s="27">
        <v>0</v>
      </c>
      <c r="C153" s="27">
        <v>153.19999999999999</v>
      </c>
      <c r="D153" s="27">
        <v>160.80000000000001</v>
      </c>
      <c r="E153" s="27">
        <v>190.9</v>
      </c>
      <c r="F153" s="27">
        <v>0</v>
      </c>
      <c r="G153" s="27">
        <v>143.1</v>
      </c>
      <c r="H153" s="27">
        <v>149.69999999999999</v>
      </c>
      <c r="I153" s="27">
        <v>176.3</v>
      </c>
      <c r="J153" s="181"/>
    </row>
    <row r="154" spans="1:10" x14ac:dyDescent="0.3">
      <c r="A154" s="25">
        <v>212</v>
      </c>
      <c r="B154" s="27">
        <v>0</v>
      </c>
      <c r="C154" s="27">
        <v>153.30000000000001</v>
      </c>
      <c r="D154" s="27">
        <v>160.9</v>
      </c>
      <c r="E154" s="27">
        <v>191</v>
      </c>
      <c r="F154" s="27">
        <v>0</v>
      </c>
      <c r="G154" s="27">
        <v>143.1</v>
      </c>
      <c r="H154" s="27">
        <v>149.69999999999999</v>
      </c>
      <c r="I154" s="27">
        <v>176.3</v>
      </c>
      <c r="J154" s="181"/>
    </row>
    <row r="155" spans="1:10" x14ac:dyDescent="0.3">
      <c r="A155" s="25">
        <v>213</v>
      </c>
      <c r="B155" s="27">
        <v>0</v>
      </c>
      <c r="C155" s="27">
        <v>153.4</v>
      </c>
      <c r="D155" s="27">
        <v>160.9</v>
      </c>
      <c r="E155" s="27">
        <v>191</v>
      </c>
      <c r="F155" s="27">
        <v>0</v>
      </c>
      <c r="G155" s="27">
        <v>143.1</v>
      </c>
      <c r="H155" s="27">
        <v>149.80000000000001</v>
      </c>
      <c r="I155" s="27">
        <v>176.3</v>
      </c>
      <c r="J155" s="181"/>
    </row>
    <row r="156" spans="1:10" x14ac:dyDescent="0.3">
      <c r="A156" s="25">
        <v>214</v>
      </c>
      <c r="B156" s="27">
        <v>0</v>
      </c>
      <c r="C156" s="27">
        <v>153.5</v>
      </c>
      <c r="D156" s="27">
        <v>161</v>
      </c>
      <c r="E156" s="27">
        <v>191</v>
      </c>
      <c r="F156" s="27">
        <v>0</v>
      </c>
      <c r="G156" s="27">
        <v>143.19999999999999</v>
      </c>
      <c r="H156" s="27">
        <v>149.80000000000001</v>
      </c>
      <c r="I156" s="27">
        <v>176.3</v>
      </c>
      <c r="J156" s="181"/>
    </row>
    <row r="157" spans="1:10" x14ac:dyDescent="0.3">
      <c r="A157" s="25">
        <v>215</v>
      </c>
      <c r="B157" s="27">
        <v>0</v>
      </c>
      <c r="C157" s="27">
        <v>153.6</v>
      </c>
      <c r="D157" s="27">
        <v>161.1</v>
      </c>
      <c r="E157" s="27">
        <v>191.1</v>
      </c>
      <c r="F157" s="27">
        <v>0</v>
      </c>
      <c r="G157" s="27">
        <v>143.19999999999999</v>
      </c>
      <c r="H157" s="27">
        <v>149.80000000000001</v>
      </c>
      <c r="I157" s="27">
        <v>176.3</v>
      </c>
      <c r="J157" s="181"/>
    </row>
    <row r="158" spans="1:10" x14ac:dyDescent="0.3">
      <c r="A158" s="25">
        <v>216</v>
      </c>
      <c r="B158" s="27">
        <v>0</v>
      </c>
      <c r="C158" s="27">
        <v>153.69999999999999</v>
      </c>
      <c r="D158" s="27">
        <v>161.19999999999999</v>
      </c>
      <c r="E158" s="27">
        <v>191.1</v>
      </c>
      <c r="F158" s="27">
        <v>0</v>
      </c>
      <c r="G158" s="27">
        <v>143.19999999999999</v>
      </c>
      <c r="H158" s="27">
        <v>149.80000000000001</v>
      </c>
      <c r="I158" s="27">
        <v>176.3</v>
      </c>
      <c r="J158" s="181"/>
    </row>
    <row r="159" spans="1:10" x14ac:dyDescent="0.3">
      <c r="A159" s="25">
        <v>217</v>
      </c>
      <c r="B159" s="27">
        <v>0</v>
      </c>
      <c r="C159" s="27">
        <v>153.80000000000001</v>
      </c>
      <c r="D159" s="27">
        <v>161.30000000000001</v>
      </c>
      <c r="E159" s="27">
        <v>191.1</v>
      </c>
      <c r="F159" s="27">
        <v>0</v>
      </c>
      <c r="G159" s="27">
        <v>143.30000000000001</v>
      </c>
      <c r="H159" s="27">
        <v>149.9</v>
      </c>
      <c r="I159" s="27">
        <v>176.3</v>
      </c>
      <c r="J159" s="181"/>
    </row>
    <row r="160" spans="1:10" x14ac:dyDescent="0.3">
      <c r="A160" s="25">
        <v>218</v>
      </c>
      <c r="B160" s="27">
        <v>0</v>
      </c>
      <c r="C160" s="27">
        <v>153.9</v>
      </c>
      <c r="D160" s="27">
        <v>161.4</v>
      </c>
      <c r="E160" s="27">
        <v>191.1</v>
      </c>
      <c r="F160" s="27">
        <v>0</v>
      </c>
      <c r="G160" s="27">
        <v>143.30000000000001</v>
      </c>
      <c r="H160" s="27">
        <v>149.9</v>
      </c>
      <c r="I160" s="27">
        <v>176.3</v>
      </c>
      <c r="J160" s="181"/>
    </row>
    <row r="161" spans="1:10" x14ac:dyDescent="0.3">
      <c r="A161" s="25">
        <v>219</v>
      </c>
      <c r="B161" s="27">
        <v>0</v>
      </c>
      <c r="C161" s="27">
        <v>154</v>
      </c>
      <c r="D161" s="27">
        <v>161.4</v>
      </c>
      <c r="E161" s="27">
        <v>191.1</v>
      </c>
      <c r="F161" s="27">
        <v>0</v>
      </c>
      <c r="G161" s="27">
        <v>143.30000000000001</v>
      </c>
      <c r="H161" s="27">
        <v>149.9</v>
      </c>
      <c r="I161" s="27">
        <v>176.3</v>
      </c>
      <c r="J161" s="181"/>
    </row>
    <row r="162" spans="1:10" x14ac:dyDescent="0.3">
      <c r="A162" s="25">
        <v>220</v>
      </c>
      <c r="B162" s="27">
        <v>0</v>
      </c>
      <c r="C162" s="27">
        <v>154.1</v>
      </c>
      <c r="D162" s="27">
        <v>161.5</v>
      </c>
      <c r="E162" s="27">
        <v>191.1</v>
      </c>
      <c r="F162" s="27">
        <v>0</v>
      </c>
      <c r="G162" s="27">
        <v>143.4</v>
      </c>
      <c r="H162" s="27">
        <v>149.9</v>
      </c>
      <c r="I162" s="27">
        <v>176.3</v>
      </c>
      <c r="J162" s="181"/>
    </row>
    <row r="163" spans="1:10" x14ac:dyDescent="0.3">
      <c r="A163" s="25">
        <v>221</v>
      </c>
      <c r="B163" s="27">
        <v>0</v>
      </c>
      <c r="C163" s="27">
        <v>154.19999999999999</v>
      </c>
      <c r="D163" s="27">
        <v>161.6</v>
      </c>
      <c r="E163" s="27">
        <v>191.1</v>
      </c>
      <c r="F163" s="27">
        <v>0</v>
      </c>
      <c r="G163" s="27">
        <v>143.4</v>
      </c>
      <c r="H163" s="27">
        <v>150</v>
      </c>
      <c r="I163" s="27">
        <v>176.3</v>
      </c>
      <c r="J163" s="181"/>
    </row>
    <row r="164" spans="1:10" x14ac:dyDescent="0.3">
      <c r="A164" s="25">
        <v>222</v>
      </c>
      <c r="B164" s="27">
        <v>0</v>
      </c>
      <c r="C164" s="27">
        <v>154.19999999999999</v>
      </c>
      <c r="D164" s="27">
        <v>161.6</v>
      </c>
      <c r="E164" s="27">
        <v>191.1</v>
      </c>
      <c r="F164" s="27">
        <v>0</v>
      </c>
      <c r="G164" s="27">
        <v>143.4</v>
      </c>
      <c r="H164" s="27">
        <v>150</v>
      </c>
      <c r="I164" s="27">
        <v>176.3</v>
      </c>
      <c r="J164" s="181"/>
    </row>
    <row r="165" spans="1:10" x14ac:dyDescent="0.3">
      <c r="A165" s="25">
        <v>223</v>
      </c>
      <c r="B165" s="27">
        <v>0</v>
      </c>
      <c r="C165" s="27">
        <v>154.30000000000001</v>
      </c>
      <c r="D165" s="27">
        <v>161.69999999999999</v>
      </c>
      <c r="E165" s="27">
        <v>191.2</v>
      </c>
      <c r="F165" s="27">
        <v>0</v>
      </c>
      <c r="G165" s="27">
        <v>143.4</v>
      </c>
      <c r="H165" s="27">
        <v>150</v>
      </c>
      <c r="I165" s="27">
        <v>176.3</v>
      </c>
      <c r="J165" s="181"/>
    </row>
    <row r="166" spans="1:10" x14ac:dyDescent="0.3">
      <c r="A166" s="25">
        <v>224</v>
      </c>
      <c r="B166" s="27">
        <v>0</v>
      </c>
      <c r="C166" s="27">
        <v>154.4</v>
      </c>
      <c r="D166" s="27">
        <v>161.69999999999999</v>
      </c>
      <c r="E166" s="27">
        <v>191.2</v>
      </c>
      <c r="F166" s="27">
        <v>0</v>
      </c>
      <c r="G166" s="27">
        <v>143.5</v>
      </c>
      <c r="H166" s="27">
        <v>150</v>
      </c>
      <c r="I166" s="27">
        <v>176.3</v>
      </c>
      <c r="J166" s="181"/>
    </row>
    <row r="167" spans="1:10" x14ac:dyDescent="0.3">
      <c r="A167" s="25">
        <v>225</v>
      </c>
      <c r="B167" s="27">
        <v>0</v>
      </c>
      <c r="C167" s="27">
        <v>154.5</v>
      </c>
      <c r="D167" s="27">
        <v>161.80000000000001</v>
      </c>
      <c r="E167" s="27">
        <v>191.2</v>
      </c>
      <c r="F167" s="27">
        <v>0</v>
      </c>
      <c r="G167" s="27">
        <v>143.5</v>
      </c>
      <c r="H167" s="27">
        <v>150</v>
      </c>
      <c r="I167" s="27">
        <v>176.3</v>
      </c>
      <c r="J167" s="181"/>
    </row>
    <row r="168" spans="1:10" x14ac:dyDescent="0.3">
      <c r="A168" s="25">
        <v>226</v>
      </c>
      <c r="B168" s="27">
        <v>0</v>
      </c>
      <c r="C168" s="27">
        <v>154.5</v>
      </c>
      <c r="D168" s="27">
        <v>161.80000000000001</v>
      </c>
      <c r="E168" s="27">
        <v>191.1</v>
      </c>
      <c r="F168" s="27">
        <v>0</v>
      </c>
      <c r="G168" s="27">
        <v>143.5</v>
      </c>
      <c r="H168" s="27">
        <v>150</v>
      </c>
      <c r="I168" s="27">
        <v>176.3</v>
      </c>
      <c r="J168" s="181"/>
    </row>
    <row r="169" spans="1:10" x14ac:dyDescent="0.3">
      <c r="A169" s="25">
        <v>227</v>
      </c>
      <c r="B169" s="27">
        <v>0</v>
      </c>
      <c r="C169" s="27">
        <v>154.6</v>
      </c>
      <c r="D169" s="27">
        <v>161.9</v>
      </c>
      <c r="E169" s="27">
        <v>191.1</v>
      </c>
      <c r="F169" s="27">
        <v>0</v>
      </c>
      <c r="G169" s="27">
        <v>143.5</v>
      </c>
      <c r="H169" s="27">
        <v>150.1</v>
      </c>
      <c r="I169" s="27">
        <v>176.2</v>
      </c>
      <c r="J169" s="181"/>
    </row>
    <row r="170" spans="1:10" x14ac:dyDescent="0.3">
      <c r="A170" s="25">
        <v>228</v>
      </c>
      <c r="B170" s="27">
        <v>0</v>
      </c>
      <c r="C170" s="27">
        <v>154.6</v>
      </c>
      <c r="D170" s="27">
        <v>161.9</v>
      </c>
      <c r="E170" s="27">
        <v>191.1</v>
      </c>
      <c r="F170" s="27">
        <v>0</v>
      </c>
      <c r="G170" s="27">
        <v>143.5</v>
      </c>
      <c r="H170" s="27">
        <v>150.1</v>
      </c>
      <c r="I170" s="27">
        <v>176.2</v>
      </c>
      <c r="J170" s="181"/>
    </row>
  </sheetData>
  <mergeCells count="2">
    <mergeCell ref="B1:E1"/>
    <mergeCell ref="F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K170"/>
  <sheetViews>
    <sheetView workbookViewId="0">
      <selection activeCell="K30" sqref="K30:K32"/>
    </sheetView>
  </sheetViews>
  <sheetFormatPr defaultColWidth="9" defaultRowHeight="15.75" x14ac:dyDescent="0.25"/>
  <cols>
    <col min="1" max="1" width="10.625" customWidth="1"/>
    <col min="2" max="2" width="9.625" customWidth="1"/>
    <col min="3" max="3" width="10.25" customWidth="1"/>
    <col min="7" max="7" width="9.625" customWidth="1"/>
    <col min="8" max="8" width="10.25" customWidth="1"/>
  </cols>
  <sheetData>
    <row r="1" spans="1:11" ht="23.25" customHeight="1" x14ac:dyDescent="0.25">
      <c r="A1" s="178"/>
      <c r="B1" s="442" t="s">
        <v>0</v>
      </c>
      <c r="C1" s="442"/>
      <c r="D1" s="442"/>
      <c r="E1" s="442"/>
      <c r="F1" s="442"/>
      <c r="G1" s="442" t="s">
        <v>1</v>
      </c>
      <c r="H1" s="442"/>
      <c r="I1" s="442"/>
      <c r="J1" s="442"/>
      <c r="K1" s="442"/>
    </row>
    <row r="2" spans="1:11" ht="39.75" customHeight="1" x14ac:dyDescent="0.25">
      <c r="A2" s="33" t="s">
        <v>2</v>
      </c>
      <c r="B2" s="58" t="s">
        <v>7</v>
      </c>
      <c r="C2" s="58" t="s">
        <v>8</v>
      </c>
      <c r="D2" s="58" t="s">
        <v>5</v>
      </c>
      <c r="E2" s="58" t="s">
        <v>9</v>
      </c>
      <c r="F2" s="58" t="s">
        <v>10</v>
      </c>
      <c r="G2" s="58" t="s">
        <v>7</v>
      </c>
      <c r="H2" s="58" t="s">
        <v>8</v>
      </c>
      <c r="I2" s="58" t="s">
        <v>5</v>
      </c>
      <c r="J2" s="58" t="s">
        <v>9</v>
      </c>
      <c r="K2" s="58" t="s">
        <v>10</v>
      </c>
    </row>
    <row r="3" spans="1:11" x14ac:dyDescent="0.25">
      <c r="A3" s="34">
        <v>61</v>
      </c>
      <c r="B3" s="39">
        <v>0</v>
      </c>
      <c r="C3" s="39">
        <v>12.1</v>
      </c>
      <c r="D3" s="39">
        <v>13</v>
      </c>
      <c r="E3" s="39">
        <v>16.600000000000001</v>
      </c>
      <c r="F3" s="39">
        <v>18.3</v>
      </c>
      <c r="G3" s="39">
        <v>0</v>
      </c>
      <c r="H3" s="39">
        <v>11.8</v>
      </c>
      <c r="I3" s="39">
        <v>12.7</v>
      </c>
      <c r="J3" s="39">
        <v>16.899999999999999</v>
      </c>
      <c r="K3" s="39">
        <v>18.899999999999999</v>
      </c>
    </row>
    <row r="4" spans="1:11" x14ac:dyDescent="0.25">
      <c r="A4" s="34">
        <v>62</v>
      </c>
      <c r="B4" s="39">
        <v>0</v>
      </c>
      <c r="C4" s="39">
        <v>12.1</v>
      </c>
      <c r="D4" s="39">
        <v>13</v>
      </c>
      <c r="E4" s="179">
        <v>16.600000000000001</v>
      </c>
      <c r="F4" s="39">
        <v>18.3</v>
      </c>
      <c r="G4" s="39">
        <v>0</v>
      </c>
      <c r="H4" s="179">
        <v>11.8</v>
      </c>
      <c r="I4" s="39">
        <v>12.7</v>
      </c>
      <c r="J4" s="39">
        <v>16.899999999999999</v>
      </c>
      <c r="K4" s="179">
        <v>18.899999999999999</v>
      </c>
    </row>
    <row r="5" spans="1:11" x14ac:dyDescent="0.25">
      <c r="A5" s="34">
        <v>63</v>
      </c>
      <c r="B5" s="39">
        <v>0</v>
      </c>
      <c r="C5" s="39">
        <v>12.1</v>
      </c>
      <c r="D5" s="39">
        <v>13</v>
      </c>
      <c r="E5" s="39">
        <v>16.7</v>
      </c>
      <c r="F5" s="39">
        <v>18.3</v>
      </c>
      <c r="G5" s="39">
        <v>0</v>
      </c>
      <c r="H5" s="39">
        <v>11.8</v>
      </c>
      <c r="I5" s="39">
        <v>12.7</v>
      </c>
      <c r="J5" s="39">
        <v>16.899999999999999</v>
      </c>
      <c r="K5" s="39">
        <v>18.899999999999999</v>
      </c>
    </row>
    <row r="6" spans="1:11" x14ac:dyDescent="0.25">
      <c r="A6" s="34">
        <v>64</v>
      </c>
      <c r="B6" s="39">
        <v>0</v>
      </c>
      <c r="C6" s="39">
        <v>12.1</v>
      </c>
      <c r="D6" s="39">
        <v>13</v>
      </c>
      <c r="E6" s="39">
        <v>16.7</v>
      </c>
      <c r="F6" s="39">
        <v>18.3</v>
      </c>
      <c r="G6" s="39">
        <v>0</v>
      </c>
      <c r="H6" s="39">
        <v>11.8</v>
      </c>
      <c r="I6" s="39">
        <v>12.7</v>
      </c>
      <c r="J6" s="39">
        <v>16.899999999999999</v>
      </c>
      <c r="K6" s="39">
        <v>18.899999999999999</v>
      </c>
    </row>
    <row r="7" spans="1:11" x14ac:dyDescent="0.25">
      <c r="A7" s="34">
        <v>65</v>
      </c>
      <c r="B7" s="39">
        <v>0</v>
      </c>
      <c r="C7" s="39">
        <v>12.1</v>
      </c>
      <c r="D7" s="39">
        <v>13</v>
      </c>
      <c r="E7" s="39">
        <v>16.7</v>
      </c>
      <c r="F7" s="39">
        <v>18.3</v>
      </c>
      <c r="G7" s="39">
        <v>0</v>
      </c>
      <c r="H7" s="39">
        <v>11.7</v>
      </c>
      <c r="I7" s="39">
        <v>12.7</v>
      </c>
      <c r="J7" s="39">
        <v>16.899999999999999</v>
      </c>
      <c r="K7" s="39">
        <v>19</v>
      </c>
    </row>
    <row r="8" spans="1:11" x14ac:dyDescent="0.25">
      <c r="A8" s="34">
        <v>66</v>
      </c>
      <c r="B8" s="39">
        <v>0</v>
      </c>
      <c r="C8" s="39">
        <v>12.1</v>
      </c>
      <c r="D8" s="39">
        <v>13</v>
      </c>
      <c r="E8" s="39">
        <v>16.7</v>
      </c>
      <c r="F8" s="39">
        <v>18.399999999999999</v>
      </c>
      <c r="G8" s="39">
        <v>0</v>
      </c>
      <c r="H8" s="39">
        <v>11.7</v>
      </c>
      <c r="I8" s="39">
        <v>12.7</v>
      </c>
      <c r="J8" s="39">
        <v>16.899999999999999</v>
      </c>
      <c r="K8" s="39">
        <v>19</v>
      </c>
    </row>
    <row r="9" spans="1:11" x14ac:dyDescent="0.25">
      <c r="A9" s="34">
        <v>67</v>
      </c>
      <c r="B9" s="39">
        <v>0</v>
      </c>
      <c r="C9" s="39">
        <v>12.1</v>
      </c>
      <c r="D9" s="39">
        <v>13</v>
      </c>
      <c r="E9" s="39">
        <v>16.7</v>
      </c>
      <c r="F9" s="179">
        <v>18.399999999999999</v>
      </c>
      <c r="G9" s="39">
        <v>0</v>
      </c>
      <c r="H9" s="39">
        <v>11.7</v>
      </c>
      <c r="I9" s="39">
        <v>12.7</v>
      </c>
      <c r="J9" s="39">
        <v>16.899999999999999</v>
      </c>
      <c r="K9" s="179">
        <v>19</v>
      </c>
    </row>
    <row r="10" spans="1:11" x14ac:dyDescent="0.25">
      <c r="A10" s="34">
        <v>68</v>
      </c>
      <c r="B10" s="39">
        <v>0</v>
      </c>
      <c r="C10" s="39">
        <v>12.1</v>
      </c>
      <c r="D10" s="39">
        <v>13</v>
      </c>
      <c r="E10" s="39">
        <v>16.7</v>
      </c>
      <c r="F10" s="179">
        <v>18.399999999999999</v>
      </c>
      <c r="G10" s="39">
        <v>0</v>
      </c>
      <c r="H10" s="39">
        <v>11.7</v>
      </c>
      <c r="I10" s="39">
        <v>12.7</v>
      </c>
      <c r="J10" s="179">
        <v>17</v>
      </c>
      <c r="K10" s="179">
        <v>19.100000000000001</v>
      </c>
    </row>
    <row r="11" spans="1:11" x14ac:dyDescent="0.25">
      <c r="A11" s="34">
        <v>69</v>
      </c>
      <c r="B11" s="39">
        <v>0</v>
      </c>
      <c r="C11" s="39">
        <v>12.1</v>
      </c>
      <c r="D11" s="39">
        <v>13</v>
      </c>
      <c r="E11" s="39">
        <v>16.7</v>
      </c>
      <c r="F11" s="39">
        <v>18.399999999999999</v>
      </c>
      <c r="G11" s="39">
        <v>0</v>
      </c>
      <c r="H11" s="39">
        <v>11.7</v>
      </c>
      <c r="I11" s="39">
        <v>12.7</v>
      </c>
      <c r="J11" s="179">
        <v>17</v>
      </c>
      <c r="K11" s="39">
        <v>19.100000000000001</v>
      </c>
    </row>
    <row r="12" spans="1:11" x14ac:dyDescent="0.25">
      <c r="A12" s="34">
        <v>70</v>
      </c>
      <c r="B12" s="39">
        <v>0</v>
      </c>
      <c r="C12" s="39">
        <v>12.1</v>
      </c>
      <c r="D12" s="39">
        <v>13</v>
      </c>
      <c r="E12" s="39">
        <v>16.7</v>
      </c>
      <c r="F12" s="39">
        <v>18.5</v>
      </c>
      <c r="G12" s="39">
        <v>0</v>
      </c>
      <c r="H12" s="39">
        <v>11.7</v>
      </c>
      <c r="I12" s="39">
        <v>12.7</v>
      </c>
      <c r="J12" s="179">
        <v>17</v>
      </c>
      <c r="K12" s="39">
        <v>19.100000000000001</v>
      </c>
    </row>
    <row r="13" spans="1:11" x14ac:dyDescent="0.25">
      <c r="A13" s="34">
        <v>71</v>
      </c>
      <c r="B13" s="39">
        <v>0</v>
      </c>
      <c r="C13" s="39">
        <v>12.1</v>
      </c>
      <c r="D13" s="39">
        <v>13</v>
      </c>
      <c r="E13" s="39">
        <v>16.7</v>
      </c>
      <c r="F13" s="39">
        <v>18.5</v>
      </c>
      <c r="G13" s="39">
        <v>0</v>
      </c>
      <c r="H13" s="39">
        <v>11.7</v>
      </c>
      <c r="I13" s="39">
        <v>12.7</v>
      </c>
      <c r="J13" s="179">
        <v>17</v>
      </c>
      <c r="K13" s="39">
        <v>19.2</v>
      </c>
    </row>
    <row r="14" spans="1:11" x14ac:dyDescent="0.25">
      <c r="A14" s="34">
        <v>72</v>
      </c>
      <c r="B14" s="39">
        <v>0</v>
      </c>
      <c r="C14" s="39">
        <v>12.1</v>
      </c>
      <c r="D14" s="39">
        <v>13</v>
      </c>
      <c r="E14" s="39">
        <v>16.8</v>
      </c>
      <c r="F14" s="39">
        <v>18.5</v>
      </c>
      <c r="G14" s="39">
        <v>0</v>
      </c>
      <c r="H14" s="39">
        <v>11.7</v>
      </c>
      <c r="I14" s="39">
        <v>12.7</v>
      </c>
      <c r="J14" s="179">
        <v>17</v>
      </c>
      <c r="K14" s="39">
        <v>19.2</v>
      </c>
    </row>
    <row r="15" spans="1:11" x14ac:dyDescent="0.25">
      <c r="A15" s="34">
        <v>73</v>
      </c>
      <c r="B15" s="39">
        <v>0</v>
      </c>
      <c r="C15" s="39">
        <v>12.1</v>
      </c>
      <c r="D15" s="39">
        <v>13</v>
      </c>
      <c r="E15" s="39">
        <v>16.8</v>
      </c>
      <c r="F15" s="39">
        <v>18.600000000000001</v>
      </c>
      <c r="G15" s="39">
        <v>0</v>
      </c>
      <c r="H15" s="39">
        <v>11.7</v>
      </c>
      <c r="I15" s="39">
        <v>12.7</v>
      </c>
      <c r="J15" s="179">
        <v>17</v>
      </c>
      <c r="K15" s="39">
        <v>19.3</v>
      </c>
    </row>
    <row r="16" spans="1:11" x14ac:dyDescent="0.25">
      <c r="A16" s="34">
        <v>74</v>
      </c>
      <c r="B16" s="39">
        <v>0</v>
      </c>
      <c r="C16" s="39">
        <v>12.2</v>
      </c>
      <c r="D16" s="39">
        <v>13.1</v>
      </c>
      <c r="E16" s="39">
        <v>16.8</v>
      </c>
      <c r="F16" s="39">
        <v>18.600000000000001</v>
      </c>
      <c r="G16" s="39">
        <v>0</v>
      </c>
      <c r="H16" s="39">
        <v>11.7</v>
      </c>
      <c r="I16" s="39">
        <v>12.7</v>
      </c>
      <c r="J16" s="179">
        <v>17</v>
      </c>
      <c r="K16" s="39">
        <v>19.3</v>
      </c>
    </row>
    <row r="17" spans="1:11" x14ac:dyDescent="0.25">
      <c r="A17" s="34">
        <v>75</v>
      </c>
      <c r="B17" s="39">
        <v>0</v>
      </c>
      <c r="C17" s="39">
        <v>12.2</v>
      </c>
      <c r="D17" s="39">
        <v>13.1</v>
      </c>
      <c r="E17" s="39">
        <v>16.8</v>
      </c>
      <c r="F17" s="39">
        <v>18.600000000000001</v>
      </c>
      <c r="G17" s="39">
        <v>0</v>
      </c>
      <c r="H17" s="39">
        <v>11.7</v>
      </c>
      <c r="I17" s="39">
        <v>12.7</v>
      </c>
      <c r="J17" s="39">
        <v>17.100000000000001</v>
      </c>
      <c r="K17" s="39">
        <v>19.3</v>
      </c>
    </row>
    <row r="18" spans="1:11" x14ac:dyDescent="0.25">
      <c r="A18" s="34">
        <v>76</v>
      </c>
      <c r="B18" s="39">
        <v>0</v>
      </c>
      <c r="C18" s="39">
        <v>12.2</v>
      </c>
      <c r="D18" s="39">
        <v>13.1</v>
      </c>
      <c r="E18" s="39">
        <v>16.8</v>
      </c>
      <c r="F18" s="39">
        <v>18.7</v>
      </c>
      <c r="G18" s="39">
        <v>0</v>
      </c>
      <c r="H18" s="39">
        <v>11.7</v>
      </c>
      <c r="I18" s="39">
        <v>12.7</v>
      </c>
      <c r="J18" s="39">
        <v>17.100000000000001</v>
      </c>
      <c r="K18" s="39">
        <v>19.399999999999999</v>
      </c>
    </row>
    <row r="19" spans="1:11" x14ac:dyDescent="0.25">
      <c r="A19" s="34">
        <v>77</v>
      </c>
      <c r="B19" s="39">
        <v>0</v>
      </c>
      <c r="C19" s="39">
        <v>12.2</v>
      </c>
      <c r="D19" s="39">
        <v>13.1</v>
      </c>
      <c r="E19" s="39">
        <v>16.899999999999999</v>
      </c>
      <c r="F19" s="39">
        <v>18.7</v>
      </c>
      <c r="G19" s="39">
        <v>0</v>
      </c>
      <c r="H19" s="39">
        <v>11.7</v>
      </c>
      <c r="I19" s="39">
        <v>12.7</v>
      </c>
      <c r="J19" s="39">
        <v>17.100000000000001</v>
      </c>
      <c r="K19" s="39">
        <v>19.399999999999999</v>
      </c>
    </row>
    <row r="20" spans="1:11" x14ac:dyDescent="0.25">
      <c r="A20" s="34">
        <v>78</v>
      </c>
      <c r="B20" s="39">
        <v>0</v>
      </c>
      <c r="C20" s="39">
        <v>12.2</v>
      </c>
      <c r="D20" s="39">
        <v>13.1</v>
      </c>
      <c r="E20" s="39">
        <v>16.899999999999999</v>
      </c>
      <c r="F20" s="39">
        <v>18.7</v>
      </c>
      <c r="G20" s="39">
        <v>0</v>
      </c>
      <c r="H20" s="39">
        <v>11.7</v>
      </c>
      <c r="I20" s="39">
        <v>12.7</v>
      </c>
      <c r="J20" s="39">
        <v>17.100000000000001</v>
      </c>
      <c r="K20" s="39">
        <v>19.5</v>
      </c>
    </row>
    <row r="21" spans="1:11" x14ac:dyDescent="0.25">
      <c r="A21" s="34">
        <v>79</v>
      </c>
      <c r="B21" s="39">
        <v>0</v>
      </c>
      <c r="C21" s="39">
        <v>12.2</v>
      </c>
      <c r="D21" s="39">
        <v>13.1</v>
      </c>
      <c r="E21" s="39">
        <v>16.899999999999999</v>
      </c>
      <c r="F21" s="39">
        <v>18.8</v>
      </c>
      <c r="G21" s="39">
        <v>0</v>
      </c>
      <c r="H21" s="39">
        <v>11.7</v>
      </c>
      <c r="I21" s="39">
        <v>12.7</v>
      </c>
      <c r="J21" s="39">
        <v>17.2</v>
      </c>
      <c r="K21" s="39">
        <v>19.5</v>
      </c>
    </row>
    <row r="22" spans="1:11" x14ac:dyDescent="0.25">
      <c r="A22" s="34">
        <v>80</v>
      </c>
      <c r="B22" s="39">
        <v>0</v>
      </c>
      <c r="C22" s="39">
        <v>12.2</v>
      </c>
      <c r="D22" s="39">
        <v>13.1</v>
      </c>
      <c r="E22" s="39">
        <v>16.899999999999999</v>
      </c>
      <c r="F22" s="179">
        <v>18.8</v>
      </c>
      <c r="G22" s="39">
        <v>0</v>
      </c>
      <c r="H22" s="39">
        <v>11.7</v>
      </c>
      <c r="I22" s="39">
        <v>12.7</v>
      </c>
      <c r="J22" s="179">
        <v>17.2</v>
      </c>
      <c r="K22" s="179">
        <v>19.600000000000001</v>
      </c>
    </row>
    <row r="23" spans="1:11" x14ac:dyDescent="0.25">
      <c r="A23" s="34">
        <v>81</v>
      </c>
      <c r="B23" s="39">
        <v>0</v>
      </c>
      <c r="C23" s="39">
        <v>12.2</v>
      </c>
      <c r="D23" s="39">
        <v>13.1</v>
      </c>
      <c r="E23" s="39">
        <v>17</v>
      </c>
      <c r="F23" s="39">
        <v>18.899999999999999</v>
      </c>
      <c r="G23" s="39">
        <v>0</v>
      </c>
      <c r="H23" s="39">
        <v>11.7</v>
      </c>
      <c r="I23" s="39">
        <v>12.7</v>
      </c>
      <c r="J23" s="39">
        <v>17.2</v>
      </c>
      <c r="K23" s="39">
        <v>19.600000000000001</v>
      </c>
    </row>
    <row r="24" spans="1:11" x14ac:dyDescent="0.25">
      <c r="A24" s="34">
        <v>82</v>
      </c>
      <c r="B24" s="39">
        <v>0</v>
      </c>
      <c r="C24" s="39">
        <v>12.2</v>
      </c>
      <c r="D24" s="39">
        <v>13.1</v>
      </c>
      <c r="E24" s="39">
        <v>17</v>
      </c>
      <c r="F24" s="39">
        <v>18.899999999999999</v>
      </c>
      <c r="G24" s="39">
        <v>0</v>
      </c>
      <c r="H24" s="39">
        <v>11.7</v>
      </c>
      <c r="I24" s="39">
        <v>12.7</v>
      </c>
      <c r="J24" s="39">
        <v>17.2</v>
      </c>
      <c r="K24" s="39">
        <v>19.7</v>
      </c>
    </row>
    <row r="25" spans="1:11" x14ac:dyDescent="0.25">
      <c r="A25" s="34">
        <v>83</v>
      </c>
      <c r="B25" s="39">
        <v>0</v>
      </c>
      <c r="C25" s="39">
        <v>12.2</v>
      </c>
      <c r="D25" s="39">
        <v>13.1</v>
      </c>
      <c r="E25" s="39">
        <v>17</v>
      </c>
      <c r="F25" s="179">
        <v>19</v>
      </c>
      <c r="G25" s="39">
        <v>0</v>
      </c>
      <c r="H25" s="39">
        <v>11.7</v>
      </c>
      <c r="I25" s="39">
        <v>12.7</v>
      </c>
      <c r="J25" s="179">
        <v>17.3</v>
      </c>
      <c r="K25" s="179">
        <v>19.7</v>
      </c>
    </row>
    <row r="26" spans="1:11" x14ac:dyDescent="0.25">
      <c r="A26" s="34">
        <v>84</v>
      </c>
      <c r="B26" s="39">
        <v>0</v>
      </c>
      <c r="C26" s="39">
        <v>12.3</v>
      </c>
      <c r="D26" s="39">
        <v>13.1</v>
      </c>
      <c r="E26" s="39">
        <v>17</v>
      </c>
      <c r="F26" s="39">
        <v>19</v>
      </c>
      <c r="G26" s="39">
        <v>0</v>
      </c>
      <c r="H26" s="39">
        <v>11.8</v>
      </c>
      <c r="I26" s="39">
        <v>12.7</v>
      </c>
      <c r="J26" s="39">
        <v>17.3</v>
      </c>
      <c r="K26" s="39">
        <v>19.8</v>
      </c>
    </row>
    <row r="27" spans="1:11" x14ac:dyDescent="0.25">
      <c r="A27" s="34">
        <v>85</v>
      </c>
      <c r="B27" s="39">
        <v>0</v>
      </c>
      <c r="C27" s="39">
        <v>12.3</v>
      </c>
      <c r="D27" s="39">
        <v>13.2</v>
      </c>
      <c r="E27" s="39">
        <v>17.100000000000001</v>
      </c>
      <c r="F27" s="39">
        <v>19.100000000000001</v>
      </c>
      <c r="G27" s="39">
        <v>0</v>
      </c>
      <c r="H27" s="39">
        <v>11.8</v>
      </c>
      <c r="I27" s="39">
        <v>12.7</v>
      </c>
      <c r="J27" s="39">
        <v>17.3</v>
      </c>
      <c r="K27" s="39">
        <v>19.8</v>
      </c>
    </row>
    <row r="28" spans="1:11" x14ac:dyDescent="0.25">
      <c r="A28" s="34">
        <v>86</v>
      </c>
      <c r="B28" s="39">
        <v>0</v>
      </c>
      <c r="C28" s="39">
        <v>12.3</v>
      </c>
      <c r="D28" s="39">
        <v>13.2</v>
      </c>
      <c r="E28" s="39">
        <v>17.100000000000001</v>
      </c>
      <c r="F28" s="39">
        <v>19.100000000000001</v>
      </c>
      <c r="G28" s="39">
        <v>0</v>
      </c>
      <c r="H28" s="39">
        <v>11.8</v>
      </c>
      <c r="I28" s="39">
        <v>12.8</v>
      </c>
      <c r="J28" s="39">
        <v>17.399999999999999</v>
      </c>
      <c r="K28" s="39">
        <v>19</v>
      </c>
    </row>
    <row r="29" spans="1:11" x14ac:dyDescent="0.25">
      <c r="A29" s="34">
        <v>87</v>
      </c>
      <c r="B29" s="39">
        <v>0</v>
      </c>
      <c r="C29" s="39">
        <v>12.3</v>
      </c>
      <c r="D29" s="39">
        <v>13.2</v>
      </c>
      <c r="E29" s="179">
        <v>17.100000000000001</v>
      </c>
      <c r="F29" s="179">
        <v>19.2</v>
      </c>
      <c r="G29" s="39">
        <v>0</v>
      </c>
      <c r="H29" s="39">
        <v>11.8</v>
      </c>
      <c r="I29" s="39">
        <v>12.8</v>
      </c>
      <c r="J29" s="179">
        <v>17.399999999999999</v>
      </c>
      <c r="K29" s="179">
        <v>20</v>
      </c>
    </row>
    <row r="30" spans="1:11" x14ac:dyDescent="0.25">
      <c r="A30" s="34">
        <v>88</v>
      </c>
      <c r="B30" s="39">
        <v>0</v>
      </c>
      <c r="C30" s="39">
        <v>12.3</v>
      </c>
      <c r="D30" s="39">
        <v>13.2</v>
      </c>
      <c r="E30" s="39">
        <v>17.2</v>
      </c>
      <c r="F30" s="39">
        <v>19.2</v>
      </c>
      <c r="G30" s="39">
        <v>0</v>
      </c>
      <c r="H30" s="39">
        <v>11.8</v>
      </c>
      <c r="I30" s="39">
        <v>12.8</v>
      </c>
      <c r="J30" s="39">
        <v>17.399999999999999</v>
      </c>
      <c r="K30" s="39">
        <v>20</v>
      </c>
    </row>
    <row r="31" spans="1:11" x14ac:dyDescent="0.25">
      <c r="A31" s="34">
        <v>89</v>
      </c>
      <c r="B31" s="39">
        <v>0</v>
      </c>
      <c r="C31" s="39">
        <v>12.3</v>
      </c>
      <c r="D31" s="39">
        <v>13.2</v>
      </c>
      <c r="E31" s="39">
        <v>17.2</v>
      </c>
      <c r="F31" s="39">
        <v>19.3</v>
      </c>
      <c r="G31" s="39">
        <v>0</v>
      </c>
      <c r="H31" s="39">
        <v>11.8</v>
      </c>
      <c r="I31" s="39">
        <v>12.8</v>
      </c>
      <c r="J31" s="39">
        <v>17.5</v>
      </c>
      <c r="K31" s="39">
        <v>20.100000000000001</v>
      </c>
    </row>
    <row r="32" spans="1:11" x14ac:dyDescent="0.25">
      <c r="A32" s="34">
        <v>90</v>
      </c>
      <c r="B32" s="39">
        <v>0</v>
      </c>
      <c r="C32" s="39">
        <v>12.3</v>
      </c>
      <c r="D32" s="39">
        <v>13.2</v>
      </c>
      <c r="E32" s="39">
        <v>17.2</v>
      </c>
      <c r="F32" s="39">
        <v>19.3</v>
      </c>
      <c r="G32" s="39">
        <v>0</v>
      </c>
      <c r="H32" s="39">
        <v>11.8</v>
      </c>
      <c r="I32" s="39">
        <v>12.8</v>
      </c>
      <c r="J32" s="39">
        <v>17.5</v>
      </c>
      <c r="K32" s="39">
        <v>20.100000000000001</v>
      </c>
    </row>
    <row r="33" spans="1:11" x14ac:dyDescent="0.25">
      <c r="A33" s="34">
        <v>91</v>
      </c>
      <c r="B33" s="39">
        <v>0</v>
      </c>
      <c r="C33" s="39">
        <v>12.3</v>
      </c>
      <c r="D33" s="39">
        <v>13.2</v>
      </c>
      <c r="E33" s="39">
        <v>17.3</v>
      </c>
      <c r="F33" s="39">
        <v>19.399999999999999</v>
      </c>
      <c r="G33" s="39">
        <v>0</v>
      </c>
      <c r="H33" s="39">
        <v>11.8</v>
      </c>
      <c r="I33" s="39">
        <v>12.8</v>
      </c>
      <c r="J33" s="39">
        <v>17.5</v>
      </c>
      <c r="K33" s="39">
        <v>20.2</v>
      </c>
    </row>
    <row r="34" spans="1:11" x14ac:dyDescent="0.25">
      <c r="A34" s="34">
        <v>92</v>
      </c>
      <c r="B34" s="39">
        <v>0</v>
      </c>
      <c r="C34" s="39">
        <v>12.3</v>
      </c>
      <c r="D34" s="39">
        <v>13.2</v>
      </c>
      <c r="E34" s="39">
        <v>17.3</v>
      </c>
      <c r="F34" s="39">
        <v>19.399999999999999</v>
      </c>
      <c r="G34" s="39">
        <v>0</v>
      </c>
      <c r="H34" s="39">
        <v>11.8</v>
      </c>
      <c r="I34" s="39">
        <v>12.8</v>
      </c>
      <c r="J34" s="39">
        <v>17.600000000000001</v>
      </c>
      <c r="K34" s="39">
        <v>20.3</v>
      </c>
    </row>
    <row r="35" spans="1:11" x14ac:dyDescent="0.25">
      <c r="A35" s="34">
        <v>93</v>
      </c>
      <c r="B35" s="39">
        <v>0</v>
      </c>
      <c r="C35" s="39">
        <v>12.4</v>
      </c>
      <c r="D35" s="39">
        <v>13.3</v>
      </c>
      <c r="E35" s="39">
        <v>17.3</v>
      </c>
      <c r="F35" s="39">
        <v>19.5</v>
      </c>
      <c r="G35" s="39">
        <v>0</v>
      </c>
      <c r="H35" s="39">
        <v>11.8</v>
      </c>
      <c r="I35" s="39">
        <v>12.8</v>
      </c>
      <c r="J35" s="39">
        <v>17.600000000000001</v>
      </c>
      <c r="K35" s="39">
        <v>20.3</v>
      </c>
    </row>
    <row r="36" spans="1:11" x14ac:dyDescent="0.25">
      <c r="A36" s="34">
        <v>94</v>
      </c>
      <c r="B36" s="39">
        <v>0</v>
      </c>
      <c r="C36" s="39">
        <v>12.4</v>
      </c>
      <c r="D36" s="39">
        <v>13.3</v>
      </c>
      <c r="E36" s="39">
        <v>17.399999999999999</v>
      </c>
      <c r="F36" s="39">
        <v>19.600000000000001</v>
      </c>
      <c r="G36" s="39">
        <v>0</v>
      </c>
      <c r="H36" s="39">
        <v>11.9</v>
      </c>
      <c r="I36" s="39">
        <v>12.9</v>
      </c>
      <c r="J36" s="39">
        <v>17.600000000000001</v>
      </c>
      <c r="K36" s="39">
        <v>20.399999999999999</v>
      </c>
    </row>
    <row r="37" spans="1:11" x14ac:dyDescent="0.25">
      <c r="A37" s="34">
        <v>95</v>
      </c>
      <c r="B37" s="39">
        <v>0</v>
      </c>
      <c r="C37" s="39">
        <v>12.4</v>
      </c>
      <c r="D37" s="39">
        <v>13.3</v>
      </c>
      <c r="E37" s="39">
        <v>17.399999999999999</v>
      </c>
      <c r="F37" s="39">
        <v>19.600000000000001</v>
      </c>
      <c r="G37" s="39">
        <v>0</v>
      </c>
      <c r="H37" s="39">
        <v>11.9</v>
      </c>
      <c r="I37" s="39">
        <v>12.9</v>
      </c>
      <c r="J37" s="39">
        <v>17.7</v>
      </c>
      <c r="K37" s="39">
        <v>20.5</v>
      </c>
    </row>
    <row r="38" spans="1:11" x14ac:dyDescent="0.25">
      <c r="A38" s="34">
        <v>96</v>
      </c>
      <c r="B38" s="39">
        <v>0</v>
      </c>
      <c r="C38" s="39">
        <v>12.4</v>
      </c>
      <c r="D38" s="39">
        <v>13.3</v>
      </c>
      <c r="E38" s="39">
        <v>17.399999999999999</v>
      </c>
      <c r="F38" s="39">
        <v>19.7</v>
      </c>
      <c r="G38" s="39">
        <v>0</v>
      </c>
      <c r="H38" s="39">
        <v>11.9</v>
      </c>
      <c r="I38" s="39">
        <v>12.9</v>
      </c>
      <c r="J38" s="39">
        <v>17.7</v>
      </c>
      <c r="K38" s="39">
        <v>20.6</v>
      </c>
    </row>
    <row r="39" spans="1:11" x14ac:dyDescent="0.25">
      <c r="A39" s="34">
        <v>97</v>
      </c>
      <c r="B39" s="39">
        <v>0</v>
      </c>
      <c r="C39" s="39">
        <v>12.4</v>
      </c>
      <c r="D39" s="39">
        <v>13.3</v>
      </c>
      <c r="E39" s="39">
        <v>17.5</v>
      </c>
      <c r="F39" s="39">
        <v>19.7</v>
      </c>
      <c r="G39" s="39">
        <v>0</v>
      </c>
      <c r="H39" s="39">
        <v>11.9</v>
      </c>
      <c r="I39" s="39">
        <v>12.9</v>
      </c>
      <c r="J39" s="39">
        <v>17.8</v>
      </c>
      <c r="K39" s="39">
        <v>20.6</v>
      </c>
    </row>
    <row r="40" spans="1:11" x14ac:dyDescent="0.25">
      <c r="A40" s="34">
        <v>98</v>
      </c>
      <c r="B40" s="39">
        <v>0</v>
      </c>
      <c r="C40" s="39">
        <v>12.4</v>
      </c>
      <c r="D40" s="39">
        <v>13.3</v>
      </c>
      <c r="E40" s="39">
        <v>17.5</v>
      </c>
      <c r="F40" s="39">
        <v>19.8</v>
      </c>
      <c r="G40" s="39">
        <v>0</v>
      </c>
      <c r="H40" s="39">
        <v>11.9</v>
      </c>
      <c r="I40" s="39">
        <v>12.9</v>
      </c>
      <c r="J40" s="39">
        <v>17.8</v>
      </c>
      <c r="K40" s="39">
        <v>20.7</v>
      </c>
    </row>
    <row r="41" spans="1:11" x14ac:dyDescent="0.25">
      <c r="A41" s="34">
        <v>99</v>
      </c>
      <c r="B41" s="39">
        <v>0</v>
      </c>
      <c r="C41" s="39">
        <v>12.4</v>
      </c>
      <c r="D41" s="39">
        <v>13.3</v>
      </c>
      <c r="E41" s="39">
        <v>17.5</v>
      </c>
      <c r="F41" s="39">
        <v>19.899999999999999</v>
      </c>
      <c r="G41" s="39">
        <v>0</v>
      </c>
      <c r="H41" s="39">
        <v>11.9</v>
      </c>
      <c r="I41" s="39">
        <v>12.9</v>
      </c>
      <c r="J41" s="39">
        <v>17.899999999999999</v>
      </c>
      <c r="K41" s="39">
        <v>20.8</v>
      </c>
    </row>
    <row r="42" spans="1:11" x14ac:dyDescent="0.25">
      <c r="A42" s="34">
        <v>100</v>
      </c>
      <c r="B42" s="39">
        <v>0</v>
      </c>
      <c r="C42" s="39">
        <v>12.4</v>
      </c>
      <c r="D42" s="39">
        <v>13.4</v>
      </c>
      <c r="E42" s="39">
        <v>17.600000000000001</v>
      </c>
      <c r="F42" s="39">
        <v>19.899999999999999</v>
      </c>
      <c r="G42" s="39">
        <v>0</v>
      </c>
      <c r="H42" s="39">
        <v>11.9</v>
      </c>
      <c r="I42" s="39">
        <v>13</v>
      </c>
      <c r="J42" s="39">
        <v>17.899999999999999</v>
      </c>
      <c r="K42" s="39">
        <v>20.9</v>
      </c>
    </row>
    <row r="43" spans="1:11" x14ac:dyDescent="0.25">
      <c r="A43" s="34">
        <v>101</v>
      </c>
      <c r="B43" s="39">
        <v>0</v>
      </c>
      <c r="C43" s="39">
        <v>12.5</v>
      </c>
      <c r="D43" s="39">
        <v>13.4</v>
      </c>
      <c r="E43" s="39">
        <v>17.600000000000001</v>
      </c>
      <c r="F43" s="39">
        <v>20</v>
      </c>
      <c r="G43" s="39">
        <v>0</v>
      </c>
      <c r="H43" s="39">
        <v>12</v>
      </c>
      <c r="I43" s="39">
        <v>13</v>
      </c>
      <c r="J43" s="39">
        <v>18</v>
      </c>
      <c r="K43" s="39">
        <v>20.9</v>
      </c>
    </row>
    <row r="44" spans="1:11" x14ac:dyDescent="0.25">
      <c r="A44" s="34">
        <v>102</v>
      </c>
      <c r="B44" s="39">
        <v>0</v>
      </c>
      <c r="C44" s="39">
        <v>12.5</v>
      </c>
      <c r="D44" s="39">
        <v>13.4</v>
      </c>
      <c r="E44" s="39">
        <v>17.7</v>
      </c>
      <c r="F44" s="39">
        <v>20.100000000000001</v>
      </c>
      <c r="G44" s="39">
        <v>0</v>
      </c>
      <c r="H44" s="39">
        <v>12</v>
      </c>
      <c r="I44" s="39">
        <v>13</v>
      </c>
      <c r="J44" s="39">
        <v>18</v>
      </c>
      <c r="K44" s="39">
        <v>21</v>
      </c>
    </row>
    <row r="45" spans="1:11" x14ac:dyDescent="0.25">
      <c r="A45" s="34">
        <v>103</v>
      </c>
      <c r="B45" s="39">
        <v>0</v>
      </c>
      <c r="C45" s="39">
        <v>12.5</v>
      </c>
      <c r="D45" s="39">
        <v>13.4</v>
      </c>
      <c r="E45" s="39">
        <v>17.7</v>
      </c>
      <c r="F45" s="39">
        <v>20.100000000000001</v>
      </c>
      <c r="G45" s="39">
        <v>0</v>
      </c>
      <c r="H45" s="39">
        <v>12</v>
      </c>
      <c r="I45" s="39">
        <v>13</v>
      </c>
      <c r="J45" s="39">
        <v>18.100000000000001</v>
      </c>
      <c r="K45" s="39">
        <v>21.1</v>
      </c>
    </row>
    <row r="46" spans="1:11" x14ac:dyDescent="0.25">
      <c r="A46" s="34">
        <v>104</v>
      </c>
      <c r="B46" s="39">
        <v>0</v>
      </c>
      <c r="C46" s="39">
        <v>12.5</v>
      </c>
      <c r="D46" s="39">
        <v>13.4</v>
      </c>
      <c r="E46" s="39">
        <v>17.7</v>
      </c>
      <c r="F46" s="39">
        <v>20.2</v>
      </c>
      <c r="G46" s="39">
        <v>0</v>
      </c>
      <c r="H46" s="39">
        <v>12</v>
      </c>
      <c r="I46" s="39">
        <v>13</v>
      </c>
      <c r="J46" s="39">
        <v>18.100000000000001</v>
      </c>
      <c r="K46" s="39">
        <v>21.2</v>
      </c>
    </row>
    <row r="47" spans="1:11" x14ac:dyDescent="0.25">
      <c r="A47" s="34">
        <v>105</v>
      </c>
      <c r="B47" s="39">
        <v>0</v>
      </c>
      <c r="C47" s="39">
        <v>12.5</v>
      </c>
      <c r="D47" s="39">
        <v>13.4</v>
      </c>
      <c r="E47" s="39">
        <v>17.8</v>
      </c>
      <c r="F47" s="39">
        <v>20.3</v>
      </c>
      <c r="G47" s="39">
        <v>0</v>
      </c>
      <c r="H47" s="39">
        <v>12</v>
      </c>
      <c r="I47" s="39">
        <v>13.1</v>
      </c>
      <c r="J47" s="39">
        <v>18.2</v>
      </c>
      <c r="K47" s="39">
        <v>21.3</v>
      </c>
    </row>
    <row r="48" spans="1:11" x14ac:dyDescent="0.25">
      <c r="A48" s="34">
        <v>106</v>
      </c>
      <c r="B48" s="39">
        <v>0</v>
      </c>
      <c r="C48" s="39">
        <v>12.5</v>
      </c>
      <c r="D48" s="39">
        <v>13.5</v>
      </c>
      <c r="E48" s="39">
        <v>17.8</v>
      </c>
      <c r="F48" s="39">
        <v>20.3</v>
      </c>
      <c r="G48" s="39">
        <v>0</v>
      </c>
      <c r="H48" s="39">
        <v>12.1</v>
      </c>
      <c r="I48" s="39">
        <v>13.1</v>
      </c>
      <c r="J48" s="39">
        <v>18.2</v>
      </c>
      <c r="K48" s="39">
        <v>21.3</v>
      </c>
    </row>
    <row r="49" spans="1:11" x14ac:dyDescent="0.25">
      <c r="A49" s="34">
        <v>107</v>
      </c>
      <c r="B49" s="39">
        <v>0</v>
      </c>
      <c r="C49" s="39">
        <v>12.5</v>
      </c>
      <c r="D49" s="39">
        <v>13.5</v>
      </c>
      <c r="E49" s="39">
        <v>17.899999999999999</v>
      </c>
      <c r="F49" s="39">
        <v>20.399999999999999</v>
      </c>
      <c r="G49" s="39">
        <v>0</v>
      </c>
      <c r="H49" s="39">
        <v>12.1</v>
      </c>
      <c r="I49" s="39">
        <v>13.1</v>
      </c>
      <c r="J49" s="39">
        <v>18.3</v>
      </c>
      <c r="K49" s="39">
        <v>21.4</v>
      </c>
    </row>
    <row r="50" spans="1:11" x14ac:dyDescent="0.25">
      <c r="A50" s="34">
        <v>108</v>
      </c>
      <c r="B50" s="39">
        <v>0</v>
      </c>
      <c r="C50" s="39">
        <v>12.6</v>
      </c>
      <c r="D50" s="39">
        <v>13.5</v>
      </c>
      <c r="E50" s="39">
        <v>17.899999999999999</v>
      </c>
      <c r="F50" s="39">
        <v>20.5</v>
      </c>
      <c r="G50" s="39">
        <v>0</v>
      </c>
      <c r="H50" s="39">
        <v>12.1</v>
      </c>
      <c r="I50" s="39">
        <v>13.1</v>
      </c>
      <c r="J50" s="39">
        <v>18.3</v>
      </c>
      <c r="K50" s="39">
        <v>21.5</v>
      </c>
    </row>
    <row r="51" spans="1:11" x14ac:dyDescent="0.25">
      <c r="A51" s="34">
        <v>109</v>
      </c>
      <c r="B51" s="39">
        <v>0</v>
      </c>
      <c r="C51" s="39">
        <v>12.6</v>
      </c>
      <c r="D51" s="39">
        <v>13.5</v>
      </c>
      <c r="E51" s="39">
        <v>18</v>
      </c>
      <c r="F51" s="39">
        <v>20.5</v>
      </c>
      <c r="G51" s="39">
        <v>0</v>
      </c>
      <c r="H51" s="39">
        <v>12.1</v>
      </c>
      <c r="I51" s="39">
        <v>13.2</v>
      </c>
      <c r="J51" s="39">
        <v>18.399999999999999</v>
      </c>
      <c r="K51" s="39">
        <v>21.6</v>
      </c>
    </row>
    <row r="52" spans="1:11" x14ac:dyDescent="0.25">
      <c r="A52" s="34">
        <v>110</v>
      </c>
      <c r="B52" s="39">
        <v>0</v>
      </c>
      <c r="C52" s="39">
        <v>12.6</v>
      </c>
      <c r="D52" s="39">
        <v>13.5</v>
      </c>
      <c r="E52" s="39">
        <v>18</v>
      </c>
      <c r="F52" s="39">
        <v>20.6</v>
      </c>
      <c r="G52" s="39">
        <v>0</v>
      </c>
      <c r="H52" s="39">
        <v>12.1</v>
      </c>
      <c r="I52" s="39">
        <v>13.2</v>
      </c>
      <c r="J52" s="39">
        <v>18.399999999999999</v>
      </c>
      <c r="K52" s="39">
        <v>21.7</v>
      </c>
    </row>
    <row r="53" spans="1:11" x14ac:dyDescent="0.25">
      <c r="A53" s="34">
        <v>111</v>
      </c>
      <c r="B53" s="39">
        <v>0</v>
      </c>
      <c r="C53" s="39">
        <v>12.6</v>
      </c>
      <c r="D53" s="39">
        <v>13.5</v>
      </c>
      <c r="E53" s="39">
        <v>18</v>
      </c>
      <c r="F53" s="39">
        <v>20.7</v>
      </c>
      <c r="G53" s="39">
        <v>0</v>
      </c>
      <c r="H53" s="39">
        <v>12.2</v>
      </c>
      <c r="I53" s="39">
        <v>13.2</v>
      </c>
      <c r="J53" s="39">
        <v>18.5</v>
      </c>
      <c r="K53" s="39">
        <v>21.8</v>
      </c>
    </row>
    <row r="54" spans="1:11" x14ac:dyDescent="0.25">
      <c r="A54" s="34">
        <v>112</v>
      </c>
      <c r="B54" s="39">
        <v>0</v>
      </c>
      <c r="C54" s="39">
        <v>12.6</v>
      </c>
      <c r="D54" s="39">
        <v>13.6</v>
      </c>
      <c r="E54" s="39">
        <v>18.100000000000001</v>
      </c>
      <c r="F54" s="39">
        <v>20.8</v>
      </c>
      <c r="G54" s="39">
        <v>0</v>
      </c>
      <c r="H54" s="39">
        <v>12.2</v>
      </c>
      <c r="I54" s="39">
        <v>13.2</v>
      </c>
      <c r="J54" s="39">
        <v>18.600000000000001</v>
      </c>
      <c r="K54" s="39">
        <v>21.9</v>
      </c>
    </row>
    <row r="55" spans="1:11" x14ac:dyDescent="0.25">
      <c r="A55" s="34">
        <v>113</v>
      </c>
      <c r="B55" s="39">
        <v>0</v>
      </c>
      <c r="C55" s="39">
        <v>12.6</v>
      </c>
      <c r="D55" s="39">
        <v>13.6</v>
      </c>
      <c r="E55" s="39">
        <v>18.100000000000001</v>
      </c>
      <c r="F55" s="39">
        <v>20.8</v>
      </c>
      <c r="G55" s="39">
        <v>0</v>
      </c>
      <c r="H55" s="39">
        <v>12.2</v>
      </c>
      <c r="I55" s="39">
        <v>13.3</v>
      </c>
      <c r="J55" s="39">
        <v>18.600000000000001</v>
      </c>
      <c r="K55" s="39">
        <v>21.9</v>
      </c>
    </row>
    <row r="56" spans="1:11" x14ac:dyDescent="0.25">
      <c r="A56" s="34">
        <v>114</v>
      </c>
      <c r="B56" s="39">
        <v>0</v>
      </c>
      <c r="C56" s="39">
        <v>12.7</v>
      </c>
      <c r="D56" s="39">
        <v>13.6</v>
      </c>
      <c r="E56" s="39">
        <v>18.2</v>
      </c>
      <c r="F56" s="39">
        <v>20.9</v>
      </c>
      <c r="G56" s="39">
        <v>0</v>
      </c>
      <c r="H56" s="39">
        <v>12.2</v>
      </c>
      <c r="I56" s="39">
        <v>13.3</v>
      </c>
      <c r="J56" s="39">
        <v>18.7</v>
      </c>
      <c r="K56" s="39">
        <v>22</v>
      </c>
    </row>
    <row r="57" spans="1:11" x14ac:dyDescent="0.25">
      <c r="A57" s="34">
        <v>115</v>
      </c>
      <c r="B57" s="39">
        <v>0</v>
      </c>
      <c r="C57" s="39">
        <v>12.7</v>
      </c>
      <c r="D57" s="39">
        <v>13.6</v>
      </c>
      <c r="E57" s="39">
        <v>18.2</v>
      </c>
      <c r="F57" s="39">
        <v>21</v>
      </c>
      <c r="G57" s="39">
        <v>0</v>
      </c>
      <c r="H57" s="39">
        <v>12.3</v>
      </c>
      <c r="I57" s="39">
        <v>13.3</v>
      </c>
      <c r="J57" s="39">
        <v>18.7</v>
      </c>
      <c r="K57" s="39">
        <v>22.1</v>
      </c>
    </row>
    <row r="58" spans="1:11" x14ac:dyDescent="0.25">
      <c r="A58" s="34">
        <v>116</v>
      </c>
      <c r="B58" s="39">
        <v>0</v>
      </c>
      <c r="C58" s="39">
        <v>12.7</v>
      </c>
      <c r="D58" s="39">
        <v>13.6</v>
      </c>
      <c r="E58" s="39">
        <v>18.3</v>
      </c>
      <c r="F58" s="39">
        <v>21.1</v>
      </c>
      <c r="G58" s="39">
        <v>0</v>
      </c>
      <c r="H58" s="39">
        <v>12.3</v>
      </c>
      <c r="I58" s="39">
        <v>13.4</v>
      </c>
      <c r="J58" s="39">
        <v>18.8</v>
      </c>
      <c r="K58" s="39">
        <v>22.2</v>
      </c>
    </row>
    <row r="59" spans="1:11" x14ac:dyDescent="0.25">
      <c r="A59" s="34">
        <v>117</v>
      </c>
      <c r="B59" s="39">
        <v>0</v>
      </c>
      <c r="C59" s="39">
        <v>12.7</v>
      </c>
      <c r="D59" s="39">
        <v>13.7</v>
      </c>
      <c r="E59" s="39">
        <v>18.3</v>
      </c>
      <c r="F59" s="39">
        <v>21.2</v>
      </c>
      <c r="G59" s="39">
        <v>0</v>
      </c>
      <c r="H59" s="39">
        <v>12.3</v>
      </c>
      <c r="I59" s="39">
        <v>13.4</v>
      </c>
      <c r="J59" s="39">
        <v>18.8</v>
      </c>
      <c r="K59" s="39">
        <v>22.3</v>
      </c>
    </row>
    <row r="60" spans="1:11" x14ac:dyDescent="0.25">
      <c r="A60" s="34">
        <v>118</v>
      </c>
      <c r="B60" s="39">
        <v>0</v>
      </c>
      <c r="C60" s="39">
        <v>12.7</v>
      </c>
      <c r="D60" s="39">
        <v>13.7</v>
      </c>
      <c r="E60" s="39">
        <v>18.399999999999999</v>
      </c>
      <c r="F60" s="39">
        <v>21.2</v>
      </c>
      <c r="G60" s="39">
        <v>0</v>
      </c>
      <c r="H60" s="39">
        <v>12.3</v>
      </c>
      <c r="I60" s="39">
        <v>13.4</v>
      </c>
      <c r="J60" s="39">
        <v>18.899999999999999</v>
      </c>
      <c r="K60" s="39">
        <v>22.4</v>
      </c>
    </row>
    <row r="61" spans="1:11" x14ac:dyDescent="0.25">
      <c r="A61" s="34">
        <v>119</v>
      </c>
      <c r="B61" s="39">
        <v>0</v>
      </c>
      <c r="C61" s="39">
        <v>12.8</v>
      </c>
      <c r="D61" s="39">
        <v>13.7</v>
      </c>
      <c r="E61" s="39">
        <v>18.399999999999999</v>
      </c>
      <c r="F61" s="39">
        <v>21.3</v>
      </c>
      <c r="G61" s="39">
        <v>0</v>
      </c>
      <c r="H61" s="39">
        <v>12.4</v>
      </c>
      <c r="I61" s="39">
        <v>13.4</v>
      </c>
      <c r="J61" s="39">
        <v>19</v>
      </c>
      <c r="K61" s="39">
        <v>22.5</v>
      </c>
    </row>
    <row r="62" spans="1:11" x14ac:dyDescent="0.25">
      <c r="A62" s="34">
        <v>120</v>
      </c>
      <c r="B62" s="39">
        <v>0</v>
      </c>
      <c r="C62" s="39">
        <v>12.8</v>
      </c>
      <c r="D62" s="39">
        <v>13.7</v>
      </c>
      <c r="E62" s="39">
        <v>18.5</v>
      </c>
      <c r="F62" s="39">
        <v>21.4</v>
      </c>
      <c r="G62" s="39">
        <v>0</v>
      </c>
      <c r="H62" s="39">
        <v>12.4</v>
      </c>
      <c r="I62" s="39">
        <v>13.5</v>
      </c>
      <c r="J62" s="39">
        <v>19</v>
      </c>
      <c r="K62" s="39">
        <v>22.6</v>
      </c>
    </row>
    <row r="63" spans="1:11" x14ac:dyDescent="0.25">
      <c r="A63" s="34">
        <v>121</v>
      </c>
      <c r="B63" s="39">
        <v>0</v>
      </c>
      <c r="C63" s="39">
        <v>12.8</v>
      </c>
      <c r="D63" s="39">
        <v>13.8</v>
      </c>
      <c r="E63" s="39">
        <v>18.5</v>
      </c>
      <c r="F63" s="39">
        <v>21.5</v>
      </c>
      <c r="G63" s="39">
        <v>0</v>
      </c>
      <c r="H63" s="39">
        <v>12.4</v>
      </c>
      <c r="I63" s="39">
        <v>13.5</v>
      </c>
      <c r="J63" s="39">
        <v>19.100000000000001</v>
      </c>
      <c r="K63" s="39">
        <v>22.7</v>
      </c>
    </row>
    <row r="64" spans="1:11" x14ac:dyDescent="0.25">
      <c r="A64" s="34">
        <v>122</v>
      </c>
      <c r="B64" s="39">
        <v>0</v>
      </c>
      <c r="C64" s="39">
        <v>12.8</v>
      </c>
      <c r="D64" s="39">
        <v>13.8</v>
      </c>
      <c r="E64" s="39">
        <v>18.600000000000001</v>
      </c>
      <c r="F64" s="39">
        <v>21.6</v>
      </c>
      <c r="G64" s="39">
        <v>0</v>
      </c>
      <c r="H64" s="39">
        <v>12.4</v>
      </c>
      <c r="I64" s="39">
        <v>13.5</v>
      </c>
      <c r="J64" s="39">
        <v>19.2</v>
      </c>
      <c r="K64" s="39">
        <v>22.8</v>
      </c>
    </row>
    <row r="65" spans="1:11" x14ac:dyDescent="0.25">
      <c r="A65" s="34">
        <v>123</v>
      </c>
      <c r="B65" s="39">
        <v>0</v>
      </c>
      <c r="C65" s="39">
        <v>12.8</v>
      </c>
      <c r="D65" s="39">
        <v>13.8</v>
      </c>
      <c r="E65" s="39">
        <v>18.600000000000001</v>
      </c>
      <c r="F65" s="39">
        <v>21.7</v>
      </c>
      <c r="G65" s="39">
        <v>0</v>
      </c>
      <c r="H65" s="39">
        <v>12.5</v>
      </c>
      <c r="I65" s="39">
        <v>13.6</v>
      </c>
      <c r="J65" s="39">
        <v>19.2</v>
      </c>
      <c r="K65" s="39">
        <v>22.8</v>
      </c>
    </row>
    <row r="66" spans="1:11" x14ac:dyDescent="0.25">
      <c r="A66" s="34">
        <v>124</v>
      </c>
      <c r="B66" s="39">
        <v>0</v>
      </c>
      <c r="C66" s="39">
        <v>12.9</v>
      </c>
      <c r="D66" s="39">
        <v>13.8</v>
      </c>
      <c r="E66" s="39">
        <v>18.7</v>
      </c>
      <c r="F66" s="39">
        <v>21.7</v>
      </c>
      <c r="G66" s="39">
        <v>0</v>
      </c>
      <c r="H66" s="39">
        <v>12.5</v>
      </c>
      <c r="I66" s="39">
        <v>13.6</v>
      </c>
      <c r="J66" s="39">
        <v>19.3</v>
      </c>
      <c r="K66" s="39">
        <v>22.9</v>
      </c>
    </row>
    <row r="67" spans="1:11" x14ac:dyDescent="0.25">
      <c r="A67" s="34">
        <v>125</v>
      </c>
      <c r="B67" s="39">
        <v>0</v>
      </c>
      <c r="C67" s="39">
        <v>12.9</v>
      </c>
      <c r="D67" s="39">
        <v>13.9</v>
      </c>
      <c r="E67" s="39">
        <v>18.8</v>
      </c>
      <c r="F67" s="39">
        <v>21.8</v>
      </c>
      <c r="G67" s="39">
        <v>0</v>
      </c>
      <c r="H67" s="39">
        <v>12.5</v>
      </c>
      <c r="I67" s="39">
        <v>13.6</v>
      </c>
      <c r="J67" s="39">
        <v>19.399999999999999</v>
      </c>
      <c r="K67" s="39">
        <v>23</v>
      </c>
    </row>
    <row r="68" spans="1:11" x14ac:dyDescent="0.25">
      <c r="A68" s="34">
        <v>126</v>
      </c>
      <c r="B68" s="39">
        <v>0</v>
      </c>
      <c r="C68" s="39">
        <v>12.9</v>
      </c>
      <c r="D68" s="39">
        <v>13.9</v>
      </c>
      <c r="E68" s="39">
        <v>18.8</v>
      </c>
      <c r="F68" s="39">
        <v>21.9</v>
      </c>
      <c r="G68" s="39">
        <v>0</v>
      </c>
      <c r="H68" s="39">
        <v>12.5</v>
      </c>
      <c r="I68" s="39">
        <v>13.7</v>
      </c>
      <c r="J68" s="39">
        <v>19.399999999999999</v>
      </c>
      <c r="K68" s="39">
        <v>23.1</v>
      </c>
    </row>
    <row r="69" spans="1:11" x14ac:dyDescent="0.25">
      <c r="A69" s="34">
        <v>127</v>
      </c>
      <c r="B69" s="39">
        <v>0</v>
      </c>
      <c r="C69" s="39">
        <v>12.9</v>
      </c>
      <c r="D69" s="39">
        <v>13.9</v>
      </c>
      <c r="E69" s="39">
        <v>18.899999999999999</v>
      </c>
      <c r="F69" s="39">
        <v>22</v>
      </c>
      <c r="G69" s="39">
        <v>0</v>
      </c>
      <c r="H69" s="39">
        <v>12.6</v>
      </c>
      <c r="I69" s="39">
        <v>13.7</v>
      </c>
      <c r="J69" s="39">
        <v>19.5</v>
      </c>
      <c r="K69" s="39">
        <v>23.2</v>
      </c>
    </row>
    <row r="70" spans="1:11" x14ac:dyDescent="0.25">
      <c r="A70" s="34">
        <v>128</v>
      </c>
      <c r="B70" s="39">
        <v>0</v>
      </c>
      <c r="C70" s="39">
        <v>13</v>
      </c>
      <c r="D70" s="39">
        <v>13.9</v>
      </c>
      <c r="E70" s="39">
        <v>18.899999999999999</v>
      </c>
      <c r="F70" s="39">
        <v>22.1</v>
      </c>
      <c r="G70" s="39">
        <v>0</v>
      </c>
      <c r="H70" s="39">
        <v>12.6</v>
      </c>
      <c r="I70" s="39">
        <v>13.7</v>
      </c>
      <c r="J70" s="39">
        <v>19.600000000000001</v>
      </c>
      <c r="K70" s="39">
        <v>23.3</v>
      </c>
    </row>
    <row r="71" spans="1:11" x14ac:dyDescent="0.25">
      <c r="A71" s="34">
        <v>129</v>
      </c>
      <c r="B71" s="39">
        <v>0</v>
      </c>
      <c r="C71" s="39">
        <v>13</v>
      </c>
      <c r="D71" s="39">
        <v>14</v>
      </c>
      <c r="E71" s="39">
        <v>19</v>
      </c>
      <c r="F71" s="39">
        <v>22.2</v>
      </c>
      <c r="G71" s="39">
        <v>0</v>
      </c>
      <c r="H71" s="39">
        <v>12.6</v>
      </c>
      <c r="I71" s="39">
        <v>13.8</v>
      </c>
      <c r="J71" s="39">
        <v>19.600000000000001</v>
      </c>
      <c r="K71" s="39">
        <v>23.4</v>
      </c>
    </row>
    <row r="72" spans="1:11" x14ac:dyDescent="0.25">
      <c r="A72" s="34">
        <v>130</v>
      </c>
      <c r="B72" s="39">
        <v>0</v>
      </c>
      <c r="C72" s="39">
        <v>13</v>
      </c>
      <c r="D72" s="39">
        <v>14</v>
      </c>
      <c r="E72" s="39">
        <v>19</v>
      </c>
      <c r="F72" s="39">
        <v>22.3</v>
      </c>
      <c r="G72" s="39">
        <v>0</v>
      </c>
      <c r="H72" s="39">
        <v>12.7</v>
      </c>
      <c r="I72" s="39">
        <v>13.8</v>
      </c>
      <c r="J72" s="39">
        <v>19.7</v>
      </c>
      <c r="K72" s="39">
        <v>23.5</v>
      </c>
    </row>
    <row r="73" spans="1:11" x14ac:dyDescent="0.25">
      <c r="A73" s="34">
        <v>131</v>
      </c>
      <c r="B73" s="39">
        <v>0</v>
      </c>
      <c r="C73" s="39">
        <v>13</v>
      </c>
      <c r="D73" s="39">
        <v>14</v>
      </c>
      <c r="E73" s="39">
        <v>19.100000000000001</v>
      </c>
      <c r="F73" s="39">
        <v>22.4</v>
      </c>
      <c r="G73" s="39">
        <v>0</v>
      </c>
      <c r="H73" s="39">
        <v>12.7</v>
      </c>
      <c r="I73" s="39">
        <v>13.8</v>
      </c>
      <c r="J73" s="39">
        <v>19.8</v>
      </c>
      <c r="K73" s="39">
        <v>23.6</v>
      </c>
    </row>
    <row r="74" spans="1:11" x14ac:dyDescent="0.25">
      <c r="A74" s="34">
        <v>132</v>
      </c>
      <c r="B74" s="39">
        <v>0</v>
      </c>
      <c r="C74" s="39">
        <v>13.1</v>
      </c>
      <c r="D74" s="39">
        <v>14.1</v>
      </c>
      <c r="E74" s="39">
        <v>19.2</v>
      </c>
      <c r="F74" s="39">
        <v>22.5</v>
      </c>
      <c r="G74" s="39">
        <v>0</v>
      </c>
      <c r="H74" s="39">
        <v>12.7</v>
      </c>
      <c r="I74" s="39">
        <v>13.9</v>
      </c>
      <c r="J74" s="39">
        <v>19.899999999999999</v>
      </c>
      <c r="K74" s="39">
        <v>23.7</v>
      </c>
    </row>
    <row r="75" spans="1:11" x14ac:dyDescent="0.25">
      <c r="A75" s="34">
        <v>133</v>
      </c>
      <c r="B75" s="39">
        <v>0</v>
      </c>
      <c r="C75" s="30">
        <v>13.1</v>
      </c>
      <c r="D75" s="30">
        <v>14.1</v>
      </c>
      <c r="E75" s="30">
        <v>19.2</v>
      </c>
      <c r="F75" s="30">
        <v>22.5</v>
      </c>
      <c r="G75" s="39">
        <v>0</v>
      </c>
      <c r="H75" s="30">
        <v>12.8</v>
      </c>
      <c r="I75" s="30">
        <v>13.9</v>
      </c>
      <c r="J75" s="30">
        <v>19.899999999999999</v>
      </c>
      <c r="K75" s="30">
        <v>23.8</v>
      </c>
    </row>
    <row r="76" spans="1:11" x14ac:dyDescent="0.25">
      <c r="A76" s="34">
        <v>134</v>
      </c>
      <c r="B76" s="39">
        <v>0</v>
      </c>
      <c r="C76" s="30">
        <v>13.1</v>
      </c>
      <c r="D76" s="30">
        <v>14.1</v>
      </c>
      <c r="E76" s="30">
        <v>19.3</v>
      </c>
      <c r="F76" s="30">
        <v>22.6</v>
      </c>
      <c r="G76" s="39">
        <v>0</v>
      </c>
      <c r="H76" s="30">
        <v>12.8</v>
      </c>
      <c r="I76" s="30">
        <v>14</v>
      </c>
      <c r="J76" s="30">
        <v>20</v>
      </c>
      <c r="K76" s="30">
        <v>23.9</v>
      </c>
    </row>
    <row r="77" spans="1:11" x14ac:dyDescent="0.25">
      <c r="A77" s="34">
        <v>135</v>
      </c>
      <c r="B77" s="39">
        <v>0</v>
      </c>
      <c r="C77" s="30">
        <v>13.1</v>
      </c>
      <c r="D77" s="30">
        <v>14.1</v>
      </c>
      <c r="E77" s="30">
        <v>19.3</v>
      </c>
      <c r="F77" s="30">
        <v>22.7</v>
      </c>
      <c r="G77" s="39">
        <v>0</v>
      </c>
      <c r="H77" s="30">
        <v>12.8</v>
      </c>
      <c r="I77" s="30">
        <v>14</v>
      </c>
      <c r="J77" s="30">
        <v>20.100000000000001</v>
      </c>
      <c r="K77" s="30">
        <v>24</v>
      </c>
    </row>
    <row r="78" spans="1:11" x14ac:dyDescent="0.25">
      <c r="A78" s="34">
        <v>136</v>
      </c>
      <c r="B78" s="39">
        <v>0</v>
      </c>
      <c r="C78" s="30">
        <v>13.2</v>
      </c>
      <c r="D78" s="30">
        <v>14.2</v>
      </c>
      <c r="E78" s="30">
        <v>19.399999999999999</v>
      </c>
      <c r="F78" s="30">
        <v>22.8</v>
      </c>
      <c r="G78" s="39">
        <v>0</v>
      </c>
      <c r="H78" s="30">
        <v>12.9</v>
      </c>
      <c r="I78" s="30">
        <v>14</v>
      </c>
      <c r="J78" s="30">
        <v>20.2</v>
      </c>
      <c r="K78" s="30">
        <v>24.1</v>
      </c>
    </row>
    <row r="79" spans="1:11" x14ac:dyDescent="0.25">
      <c r="A79" s="34">
        <v>137</v>
      </c>
      <c r="B79" s="39">
        <v>0</v>
      </c>
      <c r="C79" s="30">
        <v>13.2</v>
      </c>
      <c r="D79" s="30">
        <v>14.2</v>
      </c>
      <c r="E79" s="30">
        <v>19.5</v>
      </c>
      <c r="F79" s="30">
        <v>22.9</v>
      </c>
      <c r="G79" s="39">
        <v>0</v>
      </c>
      <c r="H79" s="30">
        <v>12.9</v>
      </c>
      <c r="I79" s="30">
        <v>14.1</v>
      </c>
      <c r="J79" s="30">
        <v>20.2</v>
      </c>
      <c r="K79" s="30">
        <v>24.2</v>
      </c>
    </row>
    <row r="80" spans="1:11" x14ac:dyDescent="0.25">
      <c r="A80" s="34">
        <v>138</v>
      </c>
      <c r="B80" s="39">
        <v>0</v>
      </c>
      <c r="C80" s="30">
        <v>13.2</v>
      </c>
      <c r="D80" s="30">
        <v>14.2</v>
      </c>
      <c r="E80" s="30">
        <v>19.5</v>
      </c>
      <c r="F80" s="30">
        <v>23</v>
      </c>
      <c r="G80" s="39">
        <v>0</v>
      </c>
      <c r="H80" s="30">
        <v>12.9</v>
      </c>
      <c r="I80" s="30">
        <v>14.1</v>
      </c>
      <c r="J80" s="30">
        <v>20.3</v>
      </c>
      <c r="K80" s="30">
        <v>24.3</v>
      </c>
    </row>
    <row r="81" spans="1:11" x14ac:dyDescent="0.25">
      <c r="A81" s="34">
        <v>139</v>
      </c>
      <c r="B81" s="39">
        <v>0</v>
      </c>
      <c r="C81" s="30">
        <v>13.2</v>
      </c>
      <c r="D81" s="30">
        <v>14.3</v>
      </c>
      <c r="E81" s="30">
        <v>19.600000000000001</v>
      </c>
      <c r="F81" s="30">
        <v>23.1</v>
      </c>
      <c r="G81" s="39">
        <v>0</v>
      </c>
      <c r="H81" s="30">
        <v>13</v>
      </c>
      <c r="I81" s="30">
        <v>14.2</v>
      </c>
      <c r="J81" s="30">
        <v>20.399999999999999</v>
      </c>
      <c r="K81" s="30">
        <v>24.4</v>
      </c>
    </row>
    <row r="82" spans="1:11" x14ac:dyDescent="0.25">
      <c r="A82" s="34">
        <v>140</v>
      </c>
      <c r="B82" s="39">
        <v>0</v>
      </c>
      <c r="C82" s="30">
        <v>13.3</v>
      </c>
      <c r="D82" s="30">
        <v>14.3</v>
      </c>
      <c r="E82" s="30">
        <v>19.7</v>
      </c>
      <c r="F82" s="30">
        <v>23.2</v>
      </c>
      <c r="G82" s="39">
        <v>0</v>
      </c>
      <c r="H82" s="30">
        <v>13</v>
      </c>
      <c r="I82" s="30">
        <v>14.2</v>
      </c>
      <c r="J82" s="30">
        <v>20.5</v>
      </c>
      <c r="K82" s="30">
        <v>24.5</v>
      </c>
    </row>
    <row r="83" spans="1:11" x14ac:dyDescent="0.25">
      <c r="A83" s="34">
        <v>141</v>
      </c>
      <c r="B83" s="39">
        <v>0</v>
      </c>
      <c r="C83" s="30">
        <v>13.3</v>
      </c>
      <c r="D83" s="30">
        <v>14.3</v>
      </c>
      <c r="E83" s="30">
        <v>19.7</v>
      </c>
      <c r="F83" s="30">
        <v>23.3</v>
      </c>
      <c r="G83" s="39">
        <v>0</v>
      </c>
      <c r="H83" s="30">
        <v>13</v>
      </c>
      <c r="I83" s="30">
        <v>14.3</v>
      </c>
      <c r="J83" s="30">
        <v>20.6</v>
      </c>
      <c r="K83" s="30">
        <v>24.7</v>
      </c>
    </row>
    <row r="84" spans="1:11" x14ac:dyDescent="0.25">
      <c r="A84" s="34">
        <v>142</v>
      </c>
      <c r="B84" s="39">
        <v>0</v>
      </c>
      <c r="C84" s="30">
        <v>13.3</v>
      </c>
      <c r="D84" s="30">
        <v>14.4</v>
      </c>
      <c r="E84" s="30">
        <v>19.8</v>
      </c>
      <c r="F84" s="30">
        <v>23.4</v>
      </c>
      <c r="G84" s="39">
        <v>0</v>
      </c>
      <c r="H84" s="30">
        <v>13.1</v>
      </c>
      <c r="I84" s="30">
        <v>14.3</v>
      </c>
      <c r="J84" s="30">
        <v>20.6</v>
      </c>
      <c r="K84" s="30">
        <v>24.8</v>
      </c>
    </row>
    <row r="85" spans="1:11" x14ac:dyDescent="0.25">
      <c r="A85" s="34">
        <v>143</v>
      </c>
      <c r="B85" s="39">
        <v>0</v>
      </c>
      <c r="C85" s="30">
        <v>13.4</v>
      </c>
      <c r="D85" s="30">
        <v>14.4</v>
      </c>
      <c r="E85" s="30">
        <v>19.899999999999999</v>
      </c>
      <c r="F85" s="30">
        <v>23.5</v>
      </c>
      <c r="G85" s="39">
        <v>0</v>
      </c>
      <c r="H85" s="30">
        <v>13.1</v>
      </c>
      <c r="I85" s="30">
        <v>14.3</v>
      </c>
      <c r="J85" s="30">
        <v>20.7</v>
      </c>
      <c r="K85" s="30">
        <v>24.9</v>
      </c>
    </row>
    <row r="86" spans="1:11" x14ac:dyDescent="0.25">
      <c r="A86" s="34">
        <v>144</v>
      </c>
      <c r="B86" s="39">
        <v>0</v>
      </c>
      <c r="C86" s="30">
        <v>13.4</v>
      </c>
      <c r="D86" s="30">
        <v>14.5</v>
      </c>
      <c r="E86" s="30">
        <v>19.899999999999999</v>
      </c>
      <c r="F86" s="30">
        <v>23.6</v>
      </c>
      <c r="G86" s="39">
        <v>0</v>
      </c>
      <c r="H86" s="30">
        <v>13.2</v>
      </c>
      <c r="I86" s="30">
        <v>14.4</v>
      </c>
      <c r="J86" s="30">
        <v>20.8</v>
      </c>
      <c r="K86" s="30">
        <v>25</v>
      </c>
    </row>
    <row r="87" spans="1:11" x14ac:dyDescent="0.25">
      <c r="A87" s="34">
        <v>145</v>
      </c>
      <c r="B87" s="39">
        <v>0</v>
      </c>
      <c r="C87" s="30">
        <v>13.4</v>
      </c>
      <c r="D87" s="30">
        <v>14.5</v>
      </c>
      <c r="E87" s="30">
        <v>20</v>
      </c>
      <c r="F87" s="30">
        <v>23.7</v>
      </c>
      <c r="G87" s="39">
        <v>0</v>
      </c>
      <c r="H87" s="30">
        <v>13.2</v>
      </c>
      <c r="I87" s="30">
        <v>14.4</v>
      </c>
      <c r="J87" s="30">
        <v>20.9</v>
      </c>
      <c r="K87" s="30">
        <v>25.1</v>
      </c>
    </row>
    <row r="88" spans="1:11" x14ac:dyDescent="0.25">
      <c r="A88" s="34">
        <v>146</v>
      </c>
      <c r="B88" s="39">
        <v>0</v>
      </c>
      <c r="C88" s="30">
        <v>13.5</v>
      </c>
      <c r="D88" s="30">
        <v>14.5</v>
      </c>
      <c r="E88" s="30">
        <v>20.100000000000001</v>
      </c>
      <c r="F88" s="30">
        <v>23.8</v>
      </c>
      <c r="G88" s="39">
        <v>0</v>
      </c>
      <c r="H88" s="30">
        <v>13.2</v>
      </c>
      <c r="I88" s="30">
        <v>14.5</v>
      </c>
      <c r="J88" s="30">
        <v>21</v>
      </c>
      <c r="K88" s="30">
        <v>25.2</v>
      </c>
    </row>
    <row r="89" spans="1:11" x14ac:dyDescent="0.25">
      <c r="A89" s="34">
        <v>147</v>
      </c>
      <c r="B89" s="39">
        <v>0</v>
      </c>
      <c r="C89" s="30">
        <v>13.5</v>
      </c>
      <c r="D89" s="30">
        <v>14.6</v>
      </c>
      <c r="E89" s="30">
        <v>20.2</v>
      </c>
      <c r="F89" s="30">
        <v>23.9</v>
      </c>
      <c r="G89" s="39">
        <v>0</v>
      </c>
      <c r="H89" s="30">
        <v>13.3</v>
      </c>
      <c r="I89" s="30">
        <v>14.5</v>
      </c>
      <c r="J89" s="30">
        <v>21.1</v>
      </c>
      <c r="K89" s="30">
        <v>25.3</v>
      </c>
    </row>
    <row r="90" spans="1:11" x14ac:dyDescent="0.25">
      <c r="A90" s="34">
        <v>148</v>
      </c>
      <c r="B90" s="39">
        <v>0</v>
      </c>
      <c r="C90" s="30">
        <v>13.5</v>
      </c>
      <c r="D90" s="30">
        <v>14.6</v>
      </c>
      <c r="E90" s="30">
        <v>20.2</v>
      </c>
      <c r="F90" s="30">
        <v>24</v>
      </c>
      <c r="G90" s="39">
        <v>0</v>
      </c>
      <c r="H90" s="30">
        <v>13.3</v>
      </c>
      <c r="I90" s="30">
        <v>14.6</v>
      </c>
      <c r="J90" s="30">
        <v>21.1</v>
      </c>
      <c r="K90" s="30">
        <v>25.4</v>
      </c>
    </row>
    <row r="91" spans="1:11" x14ac:dyDescent="0.25">
      <c r="A91" s="34">
        <v>149</v>
      </c>
      <c r="B91" s="39">
        <v>0</v>
      </c>
      <c r="C91" s="30">
        <v>13.6</v>
      </c>
      <c r="D91" s="30">
        <v>14.6</v>
      </c>
      <c r="E91" s="30">
        <v>20.3</v>
      </c>
      <c r="F91" s="30">
        <v>24.1</v>
      </c>
      <c r="G91" s="39">
        <v>0</v>
      </c>
      <c r="H91" s="30">
        <v>13.3</v>
      </c>
      <c r="I91" s="30">
        <v>14.6</v>
      </c>
      <c r="J91" s="30">
        <v>21.2</v>
      </c>
      <c r="K91" s="30">
        <v>25.5</v>
      </c>
    </row>
    <row r="92" spans="1:11" x14ac:dyDescent="0.25">
      <c r="A92" s="34">
        <v>150</v>
      </c>
      <c r="B92" s="39">
        <v>0</v>
      </c>
      <c r="C92" s="30">
        <v>13.6</v>
      </c>
      <c r="D92" s="30">
        <v>14.7</v>
      </c>
      <c r="E92" s="30">
        <v>20.399999999999999</v>
      </c>
      <c r="F92" s="30">
        <v>24.2</v>
      </c>
      <c r="G92" s="39">
        <v>0</v>
      </c>
      <c r="H92" s="30">
        <v>13.4</v>
      </c>
      <c r="I92" s="30">
        <v>14.7</v>
      </c>
      <c r="J92" s="30">
        <v>21.3</v>
      </c>
      <c r="K92" s="30">
        <v>25.6</v>
      </c>
    </row>
    <row r="93" spans="1:11" x14ac:dyDescent="0.25">
      <c r="A93" s="34">
        <v>151</v>
      </c>
      <c r="B93" s="39">
        <v>0</v>
      </c>
      <c r="C93" s="30">
        <v>13.6</v>
      </c>
      <c r="D93" s="30">
        <v>14.7</v>
      </c>
      <c r="E93" s="30">
        <v>20.399999999999999</v>
      </c>
      <c r="F93" s="30">
        <v>24.3</v>
      </c>
      <c r="G93" s="39">
        <v>0</v>
      </c>
      <c r="H93" s="30">
        <v>13.4</v>
      </c>
      <c r="I93" s="30">
        <v>14.7</v>
      </c>
      <c r="J93" s="30">
        <v>21.4</v>
      </c>
      <c r="K93" s="30">
        <v>25.7</v>
      </c>
    </row>
    <row r="94" spans="1:11" x14ac:dyDescent="0.25">
      <c r="A94" s="34">
        <v>152</v>
      </c>
      <c r="B94" s="39">
        <v>0</v>
      </c>
      <c r="C94" s="30">
        <v>13.7</v>
      </c>
      <c r="D94" s="30">
        <v>14.8</v>
      </c>
      <c r="E94" s="30">
        <v>20.5</v>
      </c>
      <c r="F94" s="30">
        <v>24.4</v>
      </c>
      <c r="G94" s="39">
        <v>0</v>
      </c>
      <c r="H94" s="30">
        <v>13.5</v>
      </c>
      <c r="I94" s="30">
        <v>14.8</v>
      </c>
      <c r="J94" s="30">
        <v>21.5</v>
      </c>
      <c r="K94" s="30">
        <v>25.8</v>
      </c>
    </row>
    <row r="95" spans="1:11" x14ac:dyDescent="0.25">
      <c r="A95" s="34">
        <v>153</v>
      </c>
      <c r="B95" s="39">
        <v>0</v>
      </c>
      <c r="C95" s="30">
        <v>13.7</v>
      </c>
      <c r="D95" s="30">
        <v>14.8</v>
      </c>
      <c r="E95" s="30">
        <v>20.6</v>
      </c>
      <c r="F95" s="30">
        <v>24.5</v>
      </c>
      <c r="G95" s="39">
        <v>0</v>
      </c>
      <c r="H95" s="30">
        <v>13.5</v>
      </c>
      <c r="I95" s="30">
        <v>14.8</v>
      </c>
      <c r="J95" s="30">
        <v>21.6</v>
      </c>
      <c r="K95" s="30">
        <v>25.9</v>
      </c>
    </row>
    <row r="96" spans="1:11" x14ac:dyDescent="0.25">
      <c r="A96" s="34">
        <v>154</v>
      </c>
      <c r="B96" s="39">
        <v>0</v>
      </c>
      <c r="C96" s="30">
        <v>13.7</v>
      </c>
      <c r="D96" s="30">
        <v>14.8</v>
      </c>
      <c r="E96" s="30">
        <v>20.7</v>
      </c>
      <c r="F96" s="30">
        <v>24.6</v>
      </c>
      <c r="G96" s="39">
        <v>0</v>
      </c>
      <c r="H96" s="30">
        <v>13.5</v>
      </c>
      <c r="I96" s="30">
        <v>14.8</v>
      </c>
      <c r="J96" s="30">
        <v>21.6</v>
      </c>
      <c r="K96" s="30">
        <v>26</v>
      </c>
    </row>
    <row r="97" spans="1:11" x14ac:dyDescent="0.25">
      <c r="A97" s="34">
        <v>155</v>
      </c>
      <c r="B97" s="39">
        <v>0</v>
      </c>
      <c r="C97" s="30">
        <v>13.8</v>
      </c>
      <c r="D97" s="30">
        <v>14.9</v>
      </c>
      <c r="E97" s="30">
        <v>20.8</v>
      </c>
      <c r="F97" s="30">
        <v>24.7</v>
      </c>
      <c r="G97" s="39">
        <v>0</v>
      </c>
      <c r="H97" s="30">
        <v>13.6</v>
      </c>
      <c r="I97" s="30">
        <v>14.9</v>
      </c>
      <c r="J97" s="30">
        <v>21.7</v>
      </c>
      <c r="K97" s="30">
        <v>26.1</v>
      </c>
    </row>
    <row r="98" spans="1:11" x14ac:dyDescent="0.25">
      <c r="A98" s="34">
        <v>156</v>
      </c>
      <c r="B98" s="39">
        <v>0</v>
      </c>
      <c r="C98" s="30">
        <v>13.8</v>
      </c>
      <c r="D98" s="30">
        <v>14.9</v>
      </c>
      <c r="E98" s="30">
        <v>20.8</v>
      </c>
      <c r="F98" s="30">
        <v>24.8</v>
      </c>
      <c r="G98" s="39">
        <v>0</v>
      </c>
      <c r="H98" s="30">
        <v>13.6</v>
      </c>
      <c r="I98" s="30">
        <v>14.9</v>
      </c>
      <c r="J98" s="30">
        <v>21.8</v>
      </c>
      <c r="K98" s="30">
        <v>26.2</v>
      </c>
    </row>
    <row r="99" spans="1:11" x14ac:dyDescent="0.25">
      <c r="A99" s="34">
        <v>157</v>
      </c>
      <c r="B99" s="39">
        <v>0</v>
      </c>
      <c r="C99" s="30">
        <v>13.8</v>
      </c>
      <c r="D99" s="30">
        <v>15</v>
      </c>
      <c r="E99" s="30">
        <v>20.9</v>
      </c>
      <c r="F99" s="30">
        <v>24.9</v>
      </c>
      <c r="G99" s="39">
        <v>0</v>
      </c>
      <c r="H99" s="30">
        <v>13.6</v>
      </c>
      <c r="I99" s="30">
        <v>15</v>
      </c>
      <c r="J99" s="30">
        <v>21.9</v>
      </c>
      <c r="K99" s="30">
        <v>26.3</v>
      </c>
    </row>
    <row r="100" spans="1:11" x14ac:dyDescent="0.25">
      <c r="A100" s="34">
        <v>158</v>
      </c>
      <c r="B100" s="39">
        <v>0</v>
      </c>
      <c r="C100" s="30">
        <v>13.9</v>
      </c>
      <c r="D100" s="30">
        <v>15</v>
      </c>
      <c r="E100" s="30">
        <v>21</v>
      </c>
      <c r="F100" s="30">
        <v>25</v>
      </c>
      <c r="G100" s="39">
        <v>0</v>
      </c>
      <c r="H100" s="30">
        <v>13.7</v>
      </c>
      <c r="I100" s="30">
        <v>15</v>
      </c>
      <c r="J100" s="30">
        <v>22</v>
      </c>
      <c r="K100" s="30">
        <v>26.4</v>
      </c>
    </row>
    <row r="101" spans="1:11" x14ac:dyDescent="0.25">
      <c r="A101" s="34">
        <v>159</v>
      </c>
      <c r="B101" s="39">
        <v>0</v>
      </c>
      <c r="C101" s="30">
        <v>13.9</v>
      </c>
      <c r="D101" s="30">
        <v>15.1</v>
      </c>
      <c r="E101" s="30">
        <v>21.1</v>
      </c>
      <c r="F101" s="30">
        <v>25.1</v>
      </c>
      <c r="G101" s="39">
        <v>0</v>
      </c>
      <c r="H101" s="30">
        <v>13.7</v>
      </c>
      <c r="I101" s="30">
        <v>15.1</v>
      </c>
      <c r="J101" s="30">
        <v>22</v>
      </c>
      <c r="K101" s="30">
        <v>26.5</v>
      </c>
    </row>
    <row r="102" spans="1:11" x14ac:dyDescent="0.25">
      <c r="A102" s="34">
        <v>160</v>
      </c>
      <c r="B102" s="39">
        <v>0</v>
      </c>
      <c r="C102" s="30">
        <v>14</v>
      </c>
      <c r="D102" s="30">
        <v>15.1</v>
      </c>
      <c r="E102" s="30">
        <v>21.1</v>
      </c>
      <c r="F102" s="30">
        <v>25.2</v>
      </c>
      <c r="G102" s="39">
        <v>0</v>
      </c>
      <c r="H102" s="30">
        <v>13.8</v>
      </c>
      <c r="I102" s="30">
        <v>15.1</v>
      </c>
      <c r="J102" s="30">
        <v>22.1</v>
      </c>
      <c r="K102" s="30">
        <v>26.6</v>
      </c>
    </row>
    <row r="103" spans="1:11" x14ac:dyDescent="0.25">
      <c r="A103" s="34">
        <v>161</v>
      </c>
      <c r="B103" s="39">
        <v>0</v>
      </c>
      <c r="C103" s="30">
        <v>14</v>
      </c>
      <c r="D103" s="30">
        <v>15.2</v>
      </c>
      <c r="E103" s="30">
        <v>21.2</v>
      </c>
      <c r="F103" s="30">
        <v>25.2</v>
      </c>
      <c r="G103" s="39">
        <v>0</v>
      </c>
      <c r="H103" s="30">
        <v>13.8</v>
      </c>
      <c r="I103" s="30">
        <v>15.2</v>
      </c>
      <c r="J103" s="30">
        <v>22.2</v>
      </c>
      <c r="K103" s="30">
        <v>26.7</v>
      </c>
    </row>
    <row r="104" spans="1:11" x14ac:dyDescent="0.25">
      <c r="A104" s="34">
        <v>162</v>
      </c>
      <c r="B104" s="39">
        <v>0</v>
      </c>
      <c r="C104" s="30">
        <v>14</v>
      </c>
      <c r="D104" s="30">
        <v>15.2</v>
      </c>
      <c r="E104" s="30">
        <v>21.3</v>
      </c>
      <c r="F104" s="30">
        <v>25.3</v>
      </c>
      <c r="G104" s="39">
        <v>0</v>
      </c>
      <c r="H104" s="30">
        <v>13.8</v>
      </c>
      <c r="I104" s="30">
        <v>15.2</v>
      </c>
      <c r="J104" s="30">
        <v>22.3</v>
      </c>
      <c r="K104" s="30">
        <v>26.8</v>
      </c>
    </row>
    <row r="105" spans="1:11" x14ac:dyDescent="0.25">
      <c r="A105" s="34">
        <v>163</v>
      </c>
      <c r="B105" s="39">
        <v>0</v>
      </c>
      <c r="C105" s="30">
        <v>14.1</v>
      </c>
      <c r="D105" s="30">
        <v>15.2</v>
      </c>
      <c r="E105" s="30">
        <v>21.4</v>
      </c>
      <c r="F105" s="30">
        <v>25.4</v>
      </c>
      <c r="G105" s="39">
        <v>0</v>
      </c>
      <c r="H105" s="30">
        <v>13.9</v>
      </c>
      <c r="I105" s="30">
        <v>15.2</v>
      </c>
      <c r="J105" s="30">
        <v>22.4</v>
      </c>
      <c r="K105" s="30">
        <v>26.9</v>
      </c>
    </row>
    <row r="106" spans="1:11" x14ac:dyDescent="0.25">
      <c r="A106" s="34">
        <v>164</v>
      </c>
      <c r="B106" s="39">
        <v>0</v>
      </c>
      <c r="C106" s="30">
        <v>14.1</v>
      </c>
      <c r="D106" s="30">
        <v>15.3</v>
      </c>
      <c r="E106" s="30">
        <v>21.5</v>
      </c>
      <c r="F106" s="30">
        <v>25.5</v>
      </c>
      <c r="G106" s="39">
        <v>0</v>
      </c>
      <c r="H106" s="30">
        <v>13.9</v>
      </c>
      <c r="I106" s="30">
        <v>15.3</v>
      </c>
      <c r="J106" s="30">
        <v>22.4</v>
      </c>
      <c r="K106" s="30">
        <v>27</v>
      </c>
    </row>
    <row r="107" spans="1:11" x14ac:dyDescent="0.25">
      <c r="A107" s="34">
        <v>165</v>
      </c>
      <c r="B107" s="39">
        <v>0</v>
      </c>
      <c r="C107" s="30">
        <v>14.1</v>
      </c>
      <c r="D107" s="30">
        <v>15.3</v>
      </c>
      <c r="E107" s="30">
        <v>21.5</v>
      </c>
      <c r="F107" s="30">
        <v>25.6</v>
      </c>
      <c r="G107" s="39">
        <v>0</v>
      </c>
      <c r="H107" s="30">
        <v>13.9</v>
      </c>
      <c r="I107" s="30">
        <v>15.3</v>
      </c>
      <c r="J107" s="30">
        <v>22.5</v>
      </c>
      <c r="K107" s="30">
        <v>27.1</v>
      </c>
    </row>
    <row r="108" spans="1:11" x14ac:dyDescent="0.25">
      <c r="A108" s="34">
        <v>166</v>
      </c>
      <c r="B108" s="39">
        <v>0</v>
      </c>
      <c r="C108" s="30">
        <v>14.2</v>
      </c>
      <c r="D108" s="30">
        <v>15.4</v>
      </c>
      <c r="E108" s="30">
        <v>21.6</v>
      </c>
      <c r="F108" s="30">
        <v>25.7</v>
      </c>
      <c r="G108" s="39">
        <v>0</v>
      </c>
      <c r="H108" s="30">
        <v>14</v>
      </c>
      <c r="I108" s="30">
        <v>15.4</v>
      </c>
      <c r="J108" s="30">
        <v>22.6</v>
      </c>
      <c r="K108" s="30">
        <v>27.1</v>
      </c>
    </row>
    <row r="109" spans="1:11" x14ac:dyDescent="0.25">
      <c r="A109" s="34">
        <v>167</v>
      </c>
      <c r="B109" s="39">
        <v>0</v>
      </c>
      <c r="C109" s="30">
        <v>14.2</v>
      </c>
      <c r="D109" s="30">
        <v>15.4</v>
      </c>
      <c r="E109" s="30">
        <v>21.7</v>
      </c>
      <c r="F109" s="30">
        <v>25.8</v>
      </c>
      <c r="G109" s="39">
        <v>0</v>
      </c>
      <c r="H109" s="30">
        <v>14</v>
      </c>
      <c r="I109" s="30">
        <v>15.4</v>
      </c>
      <c r="J109" s="30">
        <v>22.7</v>
      </c>
      <c r="K109" s="30">
        <v>27.2</v>
      </c>
    </row>
    <row r="110" spans="1:11" x14ac:dyDescent="0.25">
      <c r="A110" s="34">
        <v>168</v>
      </c>
      <c r="B110" s="39">
        <v>0</v>
      </c>
      <c r="C110" s="30">
        <v>14.3</v>
      </c>
      <c r="D110" s="30">
        <v>15.5</v>
      </c>
      <c r="E110" s="30">
        <v>21.8</v>
      </c>
      <c r="F110" s="30">
        <v>25.9</v>
      </c>
      <c r="G110" s="39">
        <v>0</v>
      </c>
      <c r="H110" s="30">
        <v>14</v>
      </c>
      <c r="I110" s="30">
        <v>15.4</v>
      </c>
      <c r="J110" s="30">
        <v>22.7</v>
      </c>
      <c r="K110" s="30">
        <v>27.3</v>
      </c>
    </row>
    <row r="111" spans="1:11" x14ac:dyDescent="0.25">
      <c r="A111" s="34">
        <v>169</v>
      </c>
      <c r="B111" s="39">
        <v>0</v>
      </c>
      <c r="C111" s="30">
        <v>14.3</v>
      </c>
      <c r="D111" s="30">
        <v>15.5</v>
      </c>
      <c r="E111" s="30">
        <v>21.8</v>
      </c>
      <c r="F111" s="30">
        <v>26</v>
      </c>
      <c r="G111" s="39">
        <v>0</v>
      </c>
      <c r="H111" s="30">
        <v>14.1</v>
      </c>
      <c r="I111" s="30">
        <v>15.5</v>
      </c>
      <c r="J111" s="30">
        <v>22.8</v>
      </c>
      <c r="K111" s="30">
        <v>27.4</v>
      </c>
    </row>
    <row r="112" spans="1:11" x14ac:dyDescent="0.25">
      <c r="A112" s="34">
        <v>170</v>
      </c>
      <c r="B112" s="39">
        <v>0</v>
      </c>
      <c r="C112" s="30">
        <v>14.3</v>
      </c>
      <c r="D112" s="30">
        <v>15.6</v>
      </c>
      <c r="E112" s="30">
        <v>21.9</v>
      </c>
      <c r="F112" s="30">
        <v>26.1</v>
      </c>
      <c r="G112" s="39">
        <v>0</v>
      </c>
      <c r="H112" s="30">
        <v>14.1</v>
      </c>
      <c r="I112" s="30">
        <v>15.5</v>
      </c>
      <c r="J112" s="30">
        <v>22.9</v>
      </c>
      <c r="K112" s="30">
        <v>27.5</v>
      </c>
    </row>
    <row r="113" spans="1:11" x14ac:dyDescent="0.25">
      <c r="A113" s="34">
        <v>171</v>
      </c>
      <c r="B113" s="39">
        <v>0</v>
      </c>
      <c r="C113" s="30">
        <v>14.4</v>
      </c>
      <c r="D113" s="30">
        <v>15.6</v>
      </c>
      <c r="E113" s="30">
        <v>22</v>
      </c>
      <c r="F113" s="30">
        <v>26.2</v>
      </c>
      <c r="G113" s="39">
        <v>0</v>
      </c>
      <c r="H113" s="30">
        <v>14.1</v>
      </c>
      <c r="I113" s="30">
        <v>15.6</v>
      </c>
      <c r="J113" s="30">
        <v>22.9</v>
      </c>
      <c r="K113" s="30">
        <v>27.6</v>
      </c>
    </row>
    <row r="114" spans="1:11" x14ac:dyDescent="0.25">
      <c r="A114" s="34">
        <v>172</v>
      </c>
      <c r="B114" s="39">
        <v>0</v>
      </c>
      <c r="C114" s="30">
        <v>14.4</v>
      </c>
      <c r="D114" s="30">
        <v>15.7</v>
      </c>
      <c r="E114" s="30">
        <v>22.1</v>
      </c>
      <c r="F114" s="30">
        <v>26.3</v>
      </c>
      <c r="G114" s="39">
        <v>0</v>
      </c>
      <c r="H114" s="30">
        <v>14.1</v>
      </c>
      <c r="I114" s="30">
        <v>15.6</v>
      </c>
      <c r="J114" s="30">
        <v>23</v>
      </c>
      <c r="K114" s="30">
        <v>27.7</v>
      </c>
    </row>
    <row r="115" spans="1:11" x14ac:dyDescent="0.25">
      <c r="A115" s="34">
        <v>173</v>
      </c>
      <c r="B115" s="39">
        <v>0</v>
      </c>
      <c r="C115" s="30">
        <v>14.5</v>
      </c>
      <c r="D115" s="30">
        <v>15.7</v>
      </c>
      <c r="E115" s="30">
        <v>22.2</v>
      </c>
      <c r="F115" s="30">
        <v>26.4</v>
      </c>
      <c r="G115" s="39">
        <v>0</v>
      </c>
      <c r="H115" s="30">
        <v>14.2</v>
      </c>
      <c r="I115" s="30">
        <v>15.6</v>
      </c>
      <c r="J115" s="30">
        <v>23.1</v>
      </c>
      <c r="K115" s="30">
        <v>27.7</v>
      </c>
    </row>
    <row r="116" spans="1:11" x14ac:dyDescent="0.25">
      <c r="A116" s="34">
        <v>174</v>
      </c>
      <c r="B116" s="39">
        <v>0</v>
      </c>
      <c r="C116" s="30">
        <v>14.5</v>
      </c>
      <c r="D116" s="30">
        <v>15.7</v>
      </c>
      <c r="E116" s="30">
        <v>22.2</v>
      </c>
      <c r="F116" s="30">
        <v>26.5</v>
      </c>
      <c r="G116" s="39">
        <v>0</v>
      </c>
      <c r="H116" s="30">
        <v>14.2</v>
      </c>
      <c r="I116" s="30">
        <v>15.7</v>
      </c>
      <c r="J116" s="30">
        <v>23.1</v>
      </c>
      <c r="K116" s="30">
        <v>27.8</v>
      </c>
    </row>
    <row r="117" spans="1:11" x14ac:dyDescent="0.25">
      <c r="A117" s="34">
        <v>175</v>
      </c>
      <c r="B117" s="39">
        <v>0</v>
      </c>
      <c r="C117" s="30">
        <v>14.5</v>
      </c>
      <c r="D117" s="30">
        <v>15.8</v>
      </c>
      <c r="E117" s="30">
        <v>22.3</v>
      </c>
      <c r="F117" s="30">
        <v>26.5</v>
      </c>
      <c r="G117" s="39">
        <v>0</v>
      </c>
      <c r="H117" s="30">
        <v>14.2</v>
      </c>
      <c r="I117" s="30">
        <v>15.7</v>
      </c>
      <c r="J117" s="30">
        <v>23.2</v>
      </c>
      <c r="K117" s="30">
        <v>27.9</v>
      </c>
    </row>
    <row r="118" spans="1:11" x14ac:dyDescent="0.25">
      <c r="A118" s="34">
        <v>176</v>
      </c>
      <c r="B118" s="39">
        <v>0</v>
      </c>
      <c r="C118" s="30">
        <v>14.6</v>
      </c>
      <c r="D118" s="30">
        <v>15.8</v>
      </c>
      <c r="E118" s="30">
        <v>22.4</v>
      </c>
      <c r="F118" s="30">
        <v>26.6</v>
      </c>
      <c r="G118" s="39">
        <v>0</v>
      </c>
      <c r="H118" s="30">
        <v>14.3</v>
      </c>
      <c r="I118" s="30">
        <v>15.7</v>
      </c>
      <c r="J118" s="30">
        <v>23.3</v>
      </c>
      <c r="K118" s="30">
        <v>28</v>
      </c>
    </row>
    <row r="119" spans="1:11" x14ac:dyDescent="0.25">
      <c r="A119" s="34">
        <v>177</v>
      </c>
      <c r="B119" s="39">
        <v>0</v>
      </c>
      <c r="C119" s="30">
        <v>14.6</v>
      </c>
      <c r="D119" s="30">
        <v>15.9</v>
      </c>
      <c r="E119" s="30">
        <v>22.5</v>
      </c>
      <c r="F119" s="30">
        <v>26.7</v>
      </c>
      <c r="G119" s="39">
        <v>0</v>
      </c>
      <c r="H119" s="30">
        <v>14.3</v>
      </c>
      <c r="I119" s="30">
        <v>15.8</v>
      </c>
      <c r="J119" s="30">
        <v>23.3</v>
      </c>
      <c r="K119" s="30">
        <v>28</v>
      </c>
    </row>
    <row r="120" spans="1:11" x14ac:dyDescent="0.25">
      <c r="A120" s="34">
        <v>178</v>
      </c>
      <c r="B120" s="39">
        <v>0</v>
      </c>
      <c r="C120" s="30">
        <v>14.6</v>
      </c>
      <c r="D120" s="30">
        <v>15.9</v>
      </c>
      <c r="E120" s="30">
        <v>22.5</v>
      </c>
      <c r="F120" s="30">
        <v>26.8</v>
      </c>
      <c r="G120" s="39">
        <v>0</v>
      </c>
      <c r="H120" s="30">
        <v>14.3</v>
      </c>
      <c r="I120" s="30">
        <v>15.8</v>
      </c>
      <c r="J120" s="30">
        <v>23.4</v>
      </c>
      <c r="K120" s="30">
        <v>28.1</v>
      </c>
    </row>
    <row r="121" spans="1:11" x14ac:dyDescent="0.25">
      <c r="A121" s="34">
        <v>179</v>
      </c>
      <c r="B121" s="39">
        <v>0</v>
      </c>
      <c r="C121" s="30">
        <v>14.7</v>
      </c>
      <c r="D121" s="30">
        <v>16</v>
      </c>
      <c r="E121" s="30">
        <v>22.6</v>
      </c>
      <c r="F121" s="30">
        <v>26.9</v>
      </c>
      <c r="G121" s="39">
        <v>0</v>
      </c>
      <c r="H121" s="30">
        <v>14.3</v>
      </c>
      <c r="I121" s="30">
        <v>15.8</v>
      </c>
      <c r="J121" s="30">
        <v>23.5</v>
      </c>
      <c r="K121" s="30">
        <v>28.2</v>
      </c>
    </row>
    <row r="122" spans="1:11" x14ac:dyDescent="0.25">
      <c r="A122" s="34">
        <v>180</v>
      </c>
      <c r="B122" s="39">
        <v>0</v>
      </c>
      <c r="C122" s="30">
        <v>14.7</v>
      </c>
      <c r="D122" s="30">
        <v>16</v>
      </c>
      <c r="E122" s="30">
        <v>22.7</v>
      </c>
      <c r="F122" s="30">
        <v>27</v>
      </c>
      <c r="G122" s="39">
        <v>0</v>
      </c>
      <c r="H122" s="30">
        <v>14.4</v>
      </c>
      <c r="I122" s="30">
        <v>15.9</v>
      </c>
      <c r="J122" s="30">
        <v>23.5</v>
      </c>
      <c r="K122" s="30">
        <v>28.2</v>
      </c>
    </row>
    <row r="123" spans="1:11" x14ac:dyDescent="0.25">
      <c r="A123" s="34">
        <v>181</v>
      </c>
      <c r="B123" s="39">
        <v>0</v>
      </c>
      <c r="C123" s="30">
        <v>14.7</v>
      </c>
      <c r="D123" s="30">
        <v>16.100000000000001</v>
      </c>
      <c r="E123" s="30">
        <v>22.8</v>
      </c>
      <c r="F123" s="30">
        <v>27.1</v>
      </c>
      <c r="G123" s="39">
        <v>0</v>
      </c>
      <c r="H123" s="30">
        <v>14.4</v>
      </c>
      <c r="I123" s="30">
        <v>15.9</v>
      </c>
      <c r="J123" s="30">
        <v>23.6</v>
      </c>
      <c r="K123" s="30">
        <v>28.3</v>
      </c>
    </row>
    <row r="124" spans="1:11" x14ac:dyDescent="0.25">
      <c r="A124" s="34">
        <v>182</v>
      </c>
      <c r="B124" s="39">
        <v>0</v>
      </c>
      <c r="C124" s="30">
        <v>14.8</v>
      </c>
      <c r="D124" s="30">
        <v>16.100000000000001</v>
      </c>
      <c r="E124" s="30">
        <v>22.8</v>
      </c>
      <c r="F124" s="30">
        <v>27.1</v>
      </c>
      <c r="G124" s="39">
        <v>0</v>
      </c>
      <c r="H124" s="30">
        <v>14.4</v>
      </c>
      <c r="I124" s="30">
        <v>15.9</v>
      </c>
      <c r="J124" s="30">
        <v>23.6</v>
      </c>
      <c r="K124" s="30">
        <v>28.4</v>
      </c>
    </row>
    <row r="125" spans="1:11" x14ac:dyDescent="0.25">
      <c r="A125" s="34">
        <v>183</v>
      </c>
      <c r="B125" s="39">
        <v>0</v>
      </c>
      <c r="C125" s="30">
        <v>14.8</v>
      </c>
      <c r="D125" s="30">
        <v>16.100000000000001</v>
      </c>
      <c r="E125" s="30">
        <v>22.9</v>
      </c>
      <c r="F125" s="30">
        <v>27.2</v>
      </c>
      <c r="G125" s="39">
        <v>0</v>
      </c>
      <c r="H125" s="30">
        <v>14.4</v>
      </c>
      <c r="I125" s="30">
        <v>16</v>
      </c>
      <c r="J125" s="30">
        <v>23.7</v>
      </c>
      <c r="K125" s="30">
        <v>28.4</v>
      </c>
    </row>
    <row r="126" spans="1:11" x14ac:dyDescent="0.25">
      <c r="A126" s="34">
        <v>184</v>
      </c>
      <c r="B126" s="39">
        <v>0</v>
      </c>
      <c r="C126" s="30">
        <v>14.8</v>
      </c>
      <c r="D126" s="30">
        <v>16.2</v>
      </c>
      <c r="E126" s="30">
        <v>23</v>
      </c>
      <c r="F126" s="30">
        <v>27.3</v>
      </c>
      <c r="G126" s="39">
        <v>0</v>
      </c>
      <c r="H126" s="30">
        <v>14.5</v>
      </c>
      <c r="I126" s="30">
        <v>16</v>
      </c>
      <c r="J126" s="30">
        <v>23.7</v>
      </c>
      <c r="K126" s="30">
        <v>28.5</v>
      </c>
    </row>
    <row r="127" spans="1:11" x14ac:dyDescent="0.25">
      <c r="A127" s="34">
        <v>185</v>
      </c>
      <c r="B127" s="39">
        <v>0</v>
      </c>
      <c r="C127" s="30">
        <v>14.9</v>
      </c>
      <c r="D127" s="30">
        <v>16.2</v>
      </c>
      <c r="E127" s="30">
        <v>23</v>
      </c>
      <c r="F127" s="30">
        <v>27.4</v>
      </c>
      <c r="G127" s="39">
        <v>0</v>
      </c>
      <c r="H127" s="30">
        <v>14.5</v>
      </c>
      <c r="I127" s="30">
        <v>16</v>
      </c>
      <c r="J127" s="30">
        <v>23.8</v>
      </c>
      <c r="K127" s="30">
        <v>28.5</v>
      </c>
    </row>
    <row r="128" spans="1:11" x14ac:dyDescent="0.25">
      <c r="A128" s="34">
        <v>186</v>
      </c>
      <c r="B128" s="39">
        <v>0</v>
      </c>
      <c r="C128" s="30">
        <v>14.9</v>
      </c>
      <c r="D128" s="30">
        <v>16.3</v>
      </c>
      <c r="E128" s="30">
        <v>23.1</v>
      </c>
      <c r="F128" s="30">
        <v>27.4</v>
      </c>
      <c r="G128" s="39">
        <v>0</v>
      </c>
      <c r="H128" s="30">
        <v>14.5</v>
      </c>
      <c r="I128" s="30">
        <v>16</v>
      </c>
      <c r="J128" s="30">
        <v>23.8</v>
      </c>
      <c r="K128" s="30">
        <v>28.6</v>
      </c>
    </row>
    <row r="129" spans="1:11" x14ac:dyDescent="0.25">
      <c r="A129" s="34">
        <v>187</v>
      </c>
      <c r="B129" s="39">
        <v>0</v>
      </c>
      <c r="C129" s="30">
        <v>15</v>
      </c>
      <c r="D129" s="30">
        <v>16.3</v>
      </c>
      <c r="E129" s="30">
        <v>23.2</v>
      </c>
      <c r="F129" s="30">
        <v>27.5</v>
      </c>
      <c r="G129" s="39">
        <v>0</v>
      </c>
      <c r="H129" s="30">
        <v>14.5</v>
      </c>
      <c r="I129" s="30">
        <v>16.100000000000001</v>
      </c>
      <c r="J129" s="30">
        <v>23.9</v>
      </c>
      <c r="K129" s="30">
        <v>28.6</v>
      </c>
    </row>
    <row r="130" spans="1:11" x14ac:dyDescent="0.25">
      <c r="A130" s="34">
        <v>188</v>
      </c>
      <c r="B130" s="39">
        <v>0</v>
      </c>
      <c r="C130" s="30">
        <v>15</v>
      </c>
      <c r="D130" s="30">
        <v>16.3</v>
      </c>
      <c r="E130" s="30">
        <v>23.3</v>
      </c>
      <c r="F130" s="30">
        <v>27.6</v>
      </c>
      <c r="G130" s="39">
        <v>0</v>
      </c>
      <c r="H130" s="30">
        <v>14.5</v>
      </c>
      <c r="I130" s="30">
        <v>16.100000000000001</v>
      </c>
      <c r="J130" s="30">
        <v>23.9</v>
      </c>
      <c r="K130" s="30">
        <v>28.7</v>
      </c>
    </row>
    <row r="131" spans="1:11" x14ac:dyDescent="0.25">
      <c r="A131" s="34">
        <v>189</v>
      </c>
      <c r="B131" s="39">
        <v>0</v>
      </c>
      <c r="C131" s="30">
        <v>15</v>
      </c>
      <c r="D131" s="30">
        <v>16.399999999999999</v>
      </c>
      <c r="E131" s="30">
        <v>23.3</v>
      </c>
      <c r="F131" s="30">
        <v>27.7</v>
      </c>
      <c r="G131" s="39">
        <v>0</v>
      </c>
      <c r="H131" s="30">
        <v>14.5</v>
      </c>
      <c r="I131" s="30">
        <v>16.100000000000001</v>
      </c>
      <c r="J131" s="30">
        <v>24</v>
      </c>
      <c r="K131" s="30">
        <v>28.7</v>
      </c>
    </row>
    <row r="132" spans="1:11" x14ac:dyDescent="0.25">
      <c r="A132" s="34">
        <v>190</v>
      </c>
      <c r="B132" s="39">
        <v>0</v>
      </c>
      <c r="C132" s="30">
        <v>15</v>
      </c>
      <c r="D132" s="30">
        <v>16.399999999999999</v>
      </c>
      <c r="E132" s="30">
        <v>23.4</v>
      </c>
      <c r="F132" s="30">
        <v>27.7</v>
      </c>
      <c r="G132" s="39">
        <v>0</v>
      </c>
      <c r="H132" s="30">
        <v>14.6</v>
      </c>
      <c r="I132" s="30">
        <v>16.100000000000001</v>
      </c>
      <c r="J132" s="30">
        <v>24</v>
      </c>
      <c r="K132" s="30">
        <v>28.8</v>
      </c>
    </row>
    <row r="133" spans="1:11" x14ac:dyDescent="0.25">
      <c r="A133" s="34">
        <v>191</v>
      </c>
      <c r="B133" s="39">
        <v>0</v>
      </c>
      <c r="C133" s="30">
        <v>15.1</v>
      </c>
      <c r="D133" s="30">
        <v>16.5</v>
      </c>
      <c r="E133" s="30">
        <v>23.5</v>
      </c>
      <c r="F133" s="30">
        <v>27.8</v>
      </c>
      <c r="G133" s="39">
        <v>0</v>
      </c>
      <c r="H133" s="30">
        <v>14.6</v>
      </c>
      <c r="I133" s="30">
        <v>16.2</v>
      </c>
      <c r="J133" s="30">
        <v>24.1</v>
      </c>
      <c r="K133" s="30">
        <v>28.8</v>
      </c>
    </row>
    <row r="134" spans="1:11" x14ac:dyDescent="0.25">
      <c r="A134" s="34">
        <v>192</v>
      </c>
      <c r="B134" s="39">
        <v>0</v>
      </c>
      <c r="C134" s="30">
        <v>15.1</v>
      </c>
      <c r="D134" s="30">
        <v>16.5</v>
      </c>
      <c r="E134" s="30">
        <v>23.5</v>
      </c>
      <c r="F134" s="30">
        <v>27.9</v>
      </c>
      <c r="G134" s="39">
        <v>0</v>
      </c>
      <c r="H134" s="30">
        <v>14.6</v>
      </c>
      <c r="I134" s="30">
        <v>16.2</v>
      </c>
      <c r="J134" s="30">
        <v>24.1</v>
      </c>
      <c r="K134" s="30">
        <v>28.9</v>
      </c>
    </row>
    <row r="135" spans="1:11" x14ac:dyDescent="0.25">
      <c r="A135" s="34">
        <v>193</v>
      </c>
      <c r="B135" s="39">
        <v>0</v>
      </c>
      <c r="C135" s="30">
        <v>15.1</v>
      </c>
      <c r="D135" s="30">
        <v>16.5</v>
      </c>
      <c r="E135" s="30">
        <v>23.6</v>
      </c>
      <c r="F135" s="30">
        <v>27.9</v>
      </c>
      <c r="G135" s="39">
        <v>0</v>
      </c>
      <c r="H135" s="30">
        <v>14.6</v>
      </c>
      <c r="I135" s="30">
        <v>16.2</v>
      </c>
      <c r="J135" s="30">
        <v>24.1</v>
      </c>
      <c r="K135" s="30">
        <v>28.9</v>
      </c>
    </row>
    <row r="136" spans="1:11" x14ac:dyDescent="0.25">
      <c r="A136" s="34">
        <v>194</v>
      </c>
      <c r="B136" s="39">
        <v>0</v>
      </c>
      <c r="C136" s="30">
        <v>15.2</v>
      </c>
      <c r="D136" s="30">
        <v>16.600000000000001</v>
      </c>
      <c r="E136" s="30">
        <v>23.7</v>
      </c>
      <c r="F136" s="30">
        <v>28</v>
      </c>
      <c r="G136" s="39">
        <v>0</v>
      </c>
      <c r="H136" s="30">
        <v>14.6</v>
      </c>
      <c r="I136" s="30">
        <v>16.2</v>
      </c>
      <c r="J136" s="30">
        <v>24.2</v>
      </c>
      <c r="K136" s="30">
        <v>29</v>
      </c>
    </row>
    <row r="137" spans="1:11" x14ac:dyDescent="0.25">
      <c r="A137" s="34">
        <v>195</v>
      </c>
      <c r="B137" s="39">
        <v>0</v>
      </c>
      <c r="C137" s="30">
        <v>15.2</v>
      </c>
      <c r="D137" s="30">
        <v>16.600000000000001</v>
      </c>
      <c r="E137" s="30">
        <v>23.7</v>
      </c>
      <c r="F137" s="30">
        <v>28.1</v>
      </c>
      <c r="G137" s="39">
        <v>0</v>
      </c>
      <c r="H137" s="30">
        <v>14.6</v>
      </c>
      <c r="I137" s="30">
        <v>16.2</v>
      </c>
      <c r="J137" s="30">
        <v>24.2</v>
      </c>
      <c r="K137" s="30">
        <v>29</v>
      </c>
    </row>
    <row r="138" spans="1:11" x14ac:dyDescent="0.25">
      <c r="A138" s="34">
        <v>196</v>
      </c>
      <c r="B138" s="39">
        <v>0</v>
      </c>
      <c r="C138" s="30">
        <v>15.2</v>
      </c>
      <c r="D138" s="30">
        <v>16.7</v>
      </c>
      <c r="E138" s="30">
        <v>23.8</v>
      </c>
      <c r="F138" s="30">
        <v>28.1</v>
      </c>
      <c r="G138" s="39">
        <v>0</v>
      </c>
      <c r="H138" s="30">
        <v>14.6</v>
      </c>
      <c r="I138" s="30">
        <v>16.2</v>
      </c>
      <c r="J138" s="30">
        <v>24.3</v>
      </c>
      <c r="K138" s="30">
        <v>29</v>
      </c>
    </row>
    <row r="139" spans="1:11" x14ac:dyDescent="0.25">
      <c r="A139" s="34">
        <v>197</v>
      </c>
      <c r="B139" s="39">
        <v>0</v>
      </c>
      <c r="C139" s="30">
        <v>15.3</v>
      </c>
      <c r="D139" s="30">
        <v>16.7</v>
      </c>
      <c r="E139" s="30">
        <v>23.8</v>
      </c>
      <c r="F139" s="30">
        <v>28.2</v>
      </c>
      <c r="G139" s="39">
        <v>0</v>
      </c>
      <c r="H139" s="30">
        <v>14.6</v>
      </c>
      <c r="I139" s="30">
        <v>16.3</v>
      </c>
      <c r="J139" s="30">
        <v>24.3</v>
      </c>
      <c r="K139" s="30">
        <v>29.1</v>
      </c>
    </row>
    <row r="140" spans="1:11" x14ac:dyDescent="0.25">
      <c r="A140" s="34">
        <v>198</v>
      </c>
      <c r="B140" s="39">
        <v>0</v>
      </c>
      <c r="C140" s="30">
        <v>15.3</v>
      </c>
      <c r="D140" s="30">
        <v>16.7</v>
      </c>
      <c r="E140" s="30">
        <v>23.9</v>
      </c>
      <c r="F140" s="30">
        <v>28.3</v>
      </c>
      <c r="G140" s="39">
        <v>0</v>
      </c>
      <c r="H140" s="30">
        <v>14.7</v>
      </c>
      <c r="I140" s="30">
        <v>16.3</v>
      </c>
      <c r="J140" s="30">
        <v>24.3</v>
      </c>
      <c r="K140" s="30">
        <v>29.1</v>
      </c>
    </row>
    <row r="141" spans="1:11" x14ac:dyDescent="0.25">
      <c r="A141" s="34">
        <v>199</v>
      </c>
      <c r="B141" s="39">
        <v>0</v>
      </c>
      <c r="C141" s="30">
        <v>15.3</v>
      </c>
      <c r="D141" s="30">
        <v>16.8</v>
      </c>
      <c r="E141" s="30">
        <v>24</v>
      </c>
      <c r="F141" s="30">
        <v>28.3</v>
      </c>
      <c r="G141" s="39">
        <v>0</v>
      </c>
      <c r="H141" s="30">
        <v>14.7</v>
      </c>
      <c r="I141" s="30">
        <v>16.3</v>
      </c>
      <c r="J141" s="30">
        <v>24.4</v>
      </c>
      <c r="K141" s="30">
        <v>29.1</v>
      </c>
    </row>
    <row r="142" spans="1:11" x14ac:dyDescent="0.25">
      <c r="A142" s="34">
        <v>200</v>
      </c>
      <c r="B142" s="39">
        <v>0</v>
      </c>
      <c r="C142" s="30">
        <v>15.3</v>
      </c>
      <c r="D142" s="30">
        <v>16.8</v>
      </c>
      <c r="E142" s="30">
        <v>24</v>
      </c>
      <c r="F142" s="30">
        <v>28.4</v>
      </c>
      <c r="G142" s="39">
        <v>0</v>
      </c>
      <c r="H142" s="30">
        <v>14.7</v>
      </c>
      <c r="I142" s="30">
        <v>16.3</v>
      </c>
      <c r="J142" s="30">
        <v>24.4</v>
      </c>
      <c r="K142" s="30">
        <v>29.2</v>
      </c>
    </row>
    <row r="143" spans="1:11" x14ac:dyDescent="0.25">
      <c r="A143" s="34">
        <v>201</v>
      </c>
      <c r="B143" s="39">
        <v>0</v>
      </c>
      <c r="C143" s="30">
        <v>15.4</v>
      </c>
      <c r="D143" s="30">
        <v>16.8</v>
      </c>
      <c r="E143" s="30">
        <v>24.1</v>
      </c>
      <c r="F143" s="30">
        <v>28.5</v>
      </c>
      <c r="G143" s="39">
        <v>0</v>
      </c>
      <c r="H143" s="30">
        <v>14.7</v>
      </c>
      <c r="I143" s="30">
        <v>16.3</v>
      </c>
      <c r="J143" s="30">
        <v>24.4</v>
      </c>
      <c r="K143" s="30">
        <v>29.2</v>
      </c>
    </row>
    <row r="144" spans="1:11" x14ac:dyDescent="0.25">
      <c r="A144" s="34">
        <v>202</v>
      </c>
      <c r="B144" s="39">
        <v>0</v>
      </c>
      <c r="C144" s="30">
        <v>15.4</v>
      </c>
      <c r="D144" s="30">
        <v>16.899999999999999</v>
      </c>
      <c r="E144" s="30">
        <v>24.2</v>
      </c>
      <c r="F144" s="30">
        <v>28.5</v>
      </c>
      <c r="G144" s="39">
        <v>0</v>
      </c>
      <c r="H144" s="30">
        <v>14.7</v>
      </c>
      <c r="I144" s="30">
        <v>16.3</v>
      </c>
      <c r="J144" s="30">
        <v>24.4</v>
      </c>
      <c r="K144" s="30">
        <v>29.2</v>
      </c>
    </row>
    <row r="145" spans="1:11" x14ac:dyDescent="0.25">
      <c r="A145" s="34">
        <v>203</v>
      </c>
      <c r="B145" s="39">
        <v>0</v>
      </c>
      <c r="C145" s="30">
        <v>15.4</v>
      </c>
      <c r="D145" s="30">
        <v>16.899999999999999</v>
      </c>
      <c r="E145" s="30">
        <v>24.2</v>
      </c>
      <c r="F145" s="30">
        <v>28.6</v>
      </c>
      <c r="G145" s="39">
        <v>0</v>
      </c>
      <c r="H145" s="30">
        <v>14.7</v>
      </c>
      <c r="I145" s="30">
        <v>16.3</v>
      </c>
      <c r="J145" s="30">
        <v>24.5</v>
      </c>
      <c r="K145" s="30">
        <v>29.3</v>
      </c>
    </row>
    <row r="146" spans="1:11" x14ac:dyDescent="0.25">
      <c r="A146" s="34">
        <v>204</v>
      </c>
      <c r="B146" s="39">
        <v>0</v>
      </c>
      <c r="C146" s="30">
        <v>15.4</v>
      </c>
      <c r="D146" s="30">
        <v>16.899999999999999</v>
      </c>
      <c r="E146" s="30">
        <v>24.3</v>
      </c>
      <c r="F146" s="30">
        <v>28.6</v>
      </c>
      <c r="G146" s="39">
        <v>0</v>
      </c>
      <c r="H146" s="30">
        <v>14.7</v>
      </c>
      <c r="I146" s="30">
        <v>16.399999999999999</v>
      </c>
      <c r="J146" s="30">
        <v>24.5</v>
      </c>
      <c r="K146" s="30">
        <v>29.3</v>
      </c>
    </row>
    <row r="147" spans="1:11" x14ac:dyDescent="0.25">
      <c r="A147" s="34">
        <v>205</v>
      </c>
      <c r="B147" s="39">
        <v>0</v>
      </c>
      <c r="C147" s="30">
        <v>15.5</v>
      </c>
      <c r="D147" s="30">
        <v>17</v>
      </c>
      <c r="E147" s="30">
        <v>24.3</v>
      </c>
      <c r="F147" s="30">
        <v>28.7</v>
      </c>
      <c r="G147" s="39">
        <v>0</v>
      </c>
      <c r="H147" s="30">
        <v>14.7</v>
      </c>
      <c r="I147" s="30">
        <v>16.399999999999999</v>
      </c>
      <c r="J147" s="30">
        <v>24.5</v>
      </c>
      <c r="K147" s="30">
        <v>29.3</v>
      </c>
    </row>
    <row r="148" spans="1:11" x14ac:dyDescent="0.25">
      <c r="A148" s="34">
        <v>206</v>
      </c>
      <c r="B148" s="39">
        <v>0</v>
      </c>
      <c r="C148" s="30">
        <v>15.5</v>
      </c>
      <c r="D148" s="30">
        <v>17</v>
      </c>
      <c r="E148" s="30">
        <v>24.4</v>
      </c>
      <c r="F148" s="30">
        <v>28.7</v>
      </c>
      <c r="G148" s="39">
        <v>0</v>
      </c>
      <c r="H148" s="30">
        <v>14.7</v>
      </c>
      <c r="I148" s="30">
        <v>16.399999999999999</v>
      </c>
      <c r="J148" s="30">
        <v>24.6</v>
      </c>
      <c r="K148" s="30">
        <v>29.3</v>
      </c>
    </row>
    <row r="149" spans="1:11" x14ac:dyDescent="0.25">
      <c r="A149" s="34">
        <v>207</v>
      </c>
      <c r="B149" s="39">
        <v>0</v>
      </c>
      <c r="C149" s="30">
        <v>15.5</v>
      </c>
      <c r="D149" s="30">
        <v>17</v>
      </c>
      <c r="E149" s="30">
        <v>24.4</v>
      </c>
      <c r="F149" s="30">
        <v>28.8</v>
      </c>
      <c r="G149" s="39">
        <v>0</v>
      </c>
      <c r="H149" s="30">
        <v>14.7</v>
      </c>
      <c r="I149" s="30">
        <v>16.399999999999999</v>
      </c>
      <c r="J149" s="30">
        <v>24.6</v>
      </c>
      <c r="K149" s="30">
        <v>29.4</v>
      </c>
    </row>
    <row r="150" spans="1:11" x14ac:dyDescent="0.25">
      <c r="A150" s="34">
        <v>208</v>
      </c>
      <c r="B150" s="39">
        <v>0</v>
      </c>
      <c r="C150" s="30">
        <v>15.5</v>
      </c>
      <c r="D150" s="30">
        <v>17.100000000000001</v>
      </c>
      <c r="E150" s="30">
        <v>24.5</v>
      </c>
      <c r="F150" s="30">
        <v>28.9</v>
      </c>
      <c r="G150" s="39">
        <v>0</v>
      </c>
      <c r="H150" s="30">
        <v>14.7</v>
      </c>
      <c r="I150" s="30">
        <v>16.399999999999999</v>
      </c>
      <c r="J150" s="30">
        <v>24.6</v>
      </c>
      <c r="K150" s="30">
        <v>29.4</v>
      </c>
    </row>
    <row r="151" spans="1:11" x14ac:dyDescent="0.25">
      <c r="A151" s="34">
        <v>209</v>
      </c>
      <c r="B151" s="39">
        <v>0</v>
      </c>
      <c r="C151" s="30">
        <v>15.6</v>
      </c>
      <c r="D151" s="30">
        <v>17.100000000000001</v>
      </c>
      <c r="E151" s="30">
        <v>24.5</v>
      </c>
      <c r="F151" s="30">
        <v>28.9</v>
      </c>
      <c r="G151" s="39">
        <v>0</v>
      </c>
      <c r="H151" s="30">
        <v>14.7</v>
      </c>
      <c r="I151" s="30">
        <v>16.399999999999999</v>
      </c>
      <c r="J151" s="30">
        <v>24.6</v>
      </c>
      <c r="K151" s="30">
        <v>29.4</v>
      </c>
    </row>
    <row r="152" spans="1:11" x14ac:dyDescent="0.25">
      <c r="A152" s="34">
        <v>210</v>
      </c>
      <c r="B152" s="39">
        <v>0</v>
      </c>
      <c r="C152" s="30">
        <v>15.6</v>
      </c>
      <c r="D152" s="30">
        <v>17.100000000000001</v>
      </c>
      <c r="E152" s="30">
        <v>24.6</v>
      </c>
      <c r="F152" s="30">
        <v>29</v>
      </c>
      <c r="G152" s="39">
        <v>0</v>
      </c>
      <c r="H152" s="30">
        <v>14.7</v>
      </c>
      <c r="I152" s="30">
        <v>16.399999999999999</v>
      </c>
      <c r="J152" s="30">
        <v>24.6</v>
      </c>
      <c r="K152" s="30">
        <v>29.4</v>
      </c>
    </row>
    <row r="153" spans="1:11" x14ac:dyDescent="0.25">
      <c r="A153" s="34">
        <v>211</v>
      </c>
      <c r="B153" s="39">
        <v>0</v>
      </c>
      <c r="C153" s="30">
        <v>15.6</v>
      </c>
      <c r="D153" s="30">
        <v>17.100000000000001</v>
      </c>
      <c r="E153" s="30">
        <v>24.7</v>
      </c>
      <c r="F153" s="30">
        <v>29</v>
      </c>
      <c r="G153" s="39">
        <v>0</v>
      </c>
      <c r="H153" s="30">
        <v>14.7</v>
      </c>
      <c r="I153" s="30">
        <v>16.399999999999999</v>
      </c>
      <c r="J153" s="30">
        <v>24.7</v>
      </c>
      <c r="K153" s="30">
        <v>29.4</v>
      </c>
    </row>
    <row r="154" spans="1:11" x14ac:dyDescent="0.25">
      <c r="A154" s="34">
        <v>212</v>
      </c>
      <c r="B154" s="39">
        <v>0</v>
      </c>
      <c r="C154" s="30">
        <v>15.6</v>
      </c>
      <c r="D154" s="30">
        <v>17.2</v>
      </c>
      <c r="E154" s="30">
        <v>24.7</v>
      </c>
      <c r="F154" s="30">
        <v>29.1</v>
      </c>
      <c r="G154" s="39">
        <v>0</v>
      </c>
      <c r="H154" s="30">
        <v>14.7</v>
      </c>
      <c r="I154" s="30">
        <v>16.399999999999999</v>
      </c>
      <c r="J154" s="30">
        <v>24.7</v>
      </c>
      <c r="K154" s="30">
        <v>29.5</v>
      </c>
    </row>
    <row r="155" spans="1:11" x14ac:dyDescent="0.25">
      <c r="A155" s="34">
        <v>213</v>
      </c>
      <c r="B155" s="39">
        <v>0</v>
      </c>
      <c r="C155" s="30">
        <v>15.6</v>
      </c>
      <c r="D155" s="30">
        <v>17.2</v>
      </c>
      <c r="E155" s="30">
        <v>24.8</v>
      </c>
      <c r="F155" s="30">
        <v>29.1</v>
      </c>
      <c r="G155" s="39">
        <v>0</v>
      </c>
      <c r="H155" s="30">
        <v>14.7</v>
      </c>
      <c r="I155" s="30">
        <v>16.399999999999999</v>
      </c>
      <c r="J155" s="30">
        <v>24.7</v>
      </c>
      <c r="K155" s="30">
        <v>29.5</v>
      </c>
    </row>
    <row r="156" spans="1:11" x14ac:dyDescent="0.25">
      <c r="A156" s="34">
        <v>214</v>
      </c>
      <c r="B156" s="39">
        <v>0</v>
      </c>
      <c r="C156" s="30">
        <v>15.7</v>
      </c>
      <c r="D156" s="30">
        <v>17.2</v>
      </c>
      <c r="E156" s="30">
        <v>24.8</v>
      </c>
      <c r="F156" s="30">
        <v>29.2</v>
      </c>
      <c r="G156" s="39">
        <v>0</v>
      </c>
      <c r="H156" s="30">
        <v>14.7</v>
      </c>
      <c r="I156" s="30">
        <v>16.399999999999999</v>
      </c>
      <c r="J156" s="30">
        <v>24.7</v>
      </c>
      <c r="K156" s="30">
        <v>29.5</v>
      </c>
    </row>
    <row r="157" spans="1:11" x14ac:dyDescent="0.25">
      <c r="A157" s="34">
        <v>215</v>
      </c>
      <c r="B157" s="39">
        <v>0</v>
      </c>
      <c r="C157" s="30">
        <v>15.7</v>
      </c>
      <c r="D157" s="30">
        <v>17.3</v>
      </c>
      <c r="E157" s="30">
        <v>24.9</v>
      </c>
      <c r="F157" s="30">
        <v>29.2</v>
      </c>
      <c r="G157" s="39">
        <v>0</v>
      </c>
      <c r="H157" s="30">
        <v>14.7</v>
      </c>
      <c r="I157" s="30">
        <v>16.399999999999999</v>
      </c>
      <c r="J157" s="30">
        <v>24.8</v>
      </c>
      <c r="K157" s="30">
        <v>29.5</v>
      </c>
    </row>
    <row r="158" spans="1:11" x14ac:dyDescent="0.25">
      <c r="A158" s="34">
        <v>216</v>
      </c>
      <c r="B158" s="39">
        <v>0</v>
      </c>
      <c r="C158" s="30">
        <v>15.7</v>
      </c>
      <c r="D158" s="30">
        <v>17.3</v>
      </c>
      <c r="E158" s="30">
        <v>24.9</v>
      </c>
      <c r="F158" s="30">
        <v>29.2</v>
      </c>
      <c r="G158" s="39">
        <v>0</v>
      </c>
      <c r="H158" s="30">
        <v>14.7</v>
      </c>
      <c r="I158" s="30">
        <v>16.399999999999999</v>
      </c>
      <c r="J158" s="30">
        <v>24.8</v>
      </c>
      <c r="K158" s="30">
        <v>29.5</v>
      </c>
    </row>
    <row r="159" spans="1:11" x14ac:dyDescent="0.25">
      <c r="A159" s="34">
        <v>217</v>
      </c>
      <c r="B159" s="39">
        <v>0</v>
      </c>
      <c r="C159" s="30">
        <v>15.7</v>
      </c>
      <c r="D159" s="30">
        <v>17.3</v>
      </c>
      <c r="E159" s="30">
        <v>25</v>
      </c>
      <c r="F159" s="30">
        <v>29.3</v>
      </c>
      <c r="G159" s="39">
        <v>0</v>
      </c>
      <c r="H159" s="30">
        <v>14.7</v>
      </c>
      <c r="I159" s="30">
        <v>16.5</v>
      </c>
      <c r="J159" s="30">
        <v>24.8</v>
      </c>
      <c r="K159" s="30">
        <v>29.5</v>
      </c>
    </row>
    <row r="160" spans="1:11" x14ac:dyDescent="0.25">
      <c r="A160" s="34">
        <v>218</v>
      </c>
      <c r="B160" s="39">
        <v>0</v>
      </c>
      <c r="C160" s="30">
        <v>15.7</v>
      </c>
      <c r="D160" s="30">
        <v>17.3</v>
      </c>
      <c r="E160" s="30">
        <v>25</v>
      </c>
      <c r="F160" s="30">
        <v>29.3</v>
      </c>
      <c r="G160" s="39">
        <v>0</v>
      </c>
      <c r="H160" s="30">
        <v>14.7</v>
      </c>
      <c r="I160" s="30">
        <v>16.5</v>
      </c>
      <c r="J160" s="30">
        <v>24.8</v>
      </c>
      <c r="K160" s="30">
        <v>29.6</v>
      </c>
    </row>
    <row r="161" spans="1:11" x14ac:dyDescent="0.25">
      <c r="A161" s="34">
        <v>219</v>
      </c>
      <c r="B161" s="39">
        <v>0</v>
      </c>
      <c r="C161" s="30">
        <v>15.7</v>
      </c>
      <c r="D161" s="30">
        <v>17.399999999999999</v>
      </c>
      <c r="E161" s="30">
        <v>25.1</v>
      </c>
      <c r="F161" s="30">
        <v>29.4</v>
      </c>
      <c r="G161" s="39">
        <v>0</v>
      </c>
      <c r="H161" s="30">
        <v>14.7</v>
      </c>
      <c r="I161" s="30">
        <v>16.5</v>
      </c>
      <c r="J161" s="30">
        <v>24.8</v>
      </c>
      <c r="K161" s="30">
        <v>29.6</v>
      </c>
    </row>
    <row r="162" spans="1:11" x14ac:dyDescent="0.25">
      <c r="A162" s="34">
        <v>220</v>
      </c>
      <c r="B162" s="39">
        <v>0</v>
      </c>
      <c r="C162" s="30">
        <v>15.8</v>
      </c>
      <c r="D162" s="30">
        <v>17.399999999999999</v>
      </c>
      <c r="E162" s="30">
        <v>25.1</v>
      </c>
      <c r="F162" s="30">
        <v>29.4</v>
      </c>
      <c r="G162" s="39">
        <v>0</v>
      </c>
      <c r="H162" s="30">
        <v>14.7</v>
      </c>
      <c r="I162" s="30">
        <v>16.5</v>
      </c>
      <c r="J162" s="30">
        <v>24.8</v>
      </c>
      <c r="K162" s="30">
        <v>29.6</v>
      </c>
    </row>
    <row r="163" spans="1:11" x14ac:dyDescent="0.25">
      <c r="A163" s="34">
        <v>221</v>
      </c>
      <c r="B163" s="39">
        <v>0</v>
      </c>
      <c r="C163" s="30">
        <v>15.8</v>
      </c>
      <c r="D163" s="30">
        <v>17.399999999999999</v>
      </c>
      <c r="E163" s="30">
        <v>25.1</v>
      </c>
      <c r="F163" s="30">
        <v>29.5</v>
      </c>
      <c r="G163" s="39">
        <v>0</v>
      </c>
      <c r="H163" s="30">
        <v>14.7</v>
      </c>
      <c r="I163" s="30">
        <v>16.5</v>
      </c>
      <c r="J163" s="30">
        <v>24.9</v>
      </c>
      <c r="K163" s="30">
        <v>29.6</v>
      </c>
    </row>
    <row r="164" spans="1:11" x14ac:dyDescent="0.25">
      <c r="A164" s="34">
        <v>222</v>
      </c>
      <c r="B164" s="39">
        <v>0</v>
      </c>
      <c r="C164" s="30">
        <v>15.8</v>
      </c>
      <c r="D164" s="30">
        <v>17.399999999999999</v>
      </c>
      <c r="E164" s="30">
        <v>25.2</v>
      </c>
      <c r="F164" s="30">
        <v>29.5</v>
      </c>
      <c r="G164" s="39">
        <v>0</v>
      </c>
      <c r="H164" s="30">
        <v>14.7</v>
      </c>
      <c r="I164" s="30">
        <v>16.5</v>
      </c>
      <c r="J164" s="30">
        <v>24.9</v>
      </c>
      <c r="K164" s="30">
        <v>29.6</v>
      </c>
    </row>
    <row r="165" spans="1:11" x14ac:dyDescent="0.25">
      <c r="A165" s="34">
        <v>223</v>
      </c>
      <c r="B165" s="39">
        <v>0</v>
      </c>
      <c r="C165" s="30">
        <v>15.8</v>
      </c>
      <c r="D165" s="30">
        <v>17.5</v>
      </c>
      <c r="E165" s="30">
        <v>25.2</v>
      </c>
      <c r="F165" s="30">
        <v>29.5</v>
      </c>
      <c r="G165" s="39">
        <v>0</v>
      </c>
      <c r="H165" s="30">
        <v>14.7</v>
      </c>
      <c r="I165" s="30">
        <v>16.5</v>
      </c>
      <c r="J165" s="30">
        <v>24.9</v>
      </c>
      <c r="K165" s="30">
        <v>29.6</v>
      </c>
    </row>
    <row r="166" spans="1:11" x14ac:dyDescent="0.25">
      <c r="A166" s="34">
        <v>224</v>
      </c>
      <c r="B166" s="39">
        <v>0</v>
      </c>
      <c r="C166" s="30">
        <v>15.8</v>
      </c>
      <c r="D166" s="30">
        <v>17.5</v>
      </c>
      <c r="E166" s="30">
        <v>25.3</v>
      </c>
      <c r="F166" s="30">
        <v>29.6</v>
      </c>
      <c r="G166" s="39">
        <v>0</v>
      </c>
      <c r="H166" s="30">
        <v>14.7</v>
      </c>
      <c r="I166" s="30">
        <v>16.5</v>
      </c>
      <c r="J166" s="30">
        <v>24.9</v>
      </c>
      <c r="K166" s="30">
        <v>29.6</v>
      </c>
    </row>
    <row r="167" spans="1:11" x14ac:dyDescent="0.25">
      <c r="A167" s="34">
        <v>225</v>
      </c>
      <c r="B167" s="39">
        <v>0</v>
      </c>
      <c r="C167" s="30">
        <v>15.8</v>
      </c>
      <c r="D167" s="30">
        <v>17.5</v>
      </c>
      <c r="E167" s="30">
        <v>25.3</v>
      </c>
      <c r="F167" s="30">
        <v>29.6</v>
      </c>
      <c r="G167" s="39">
        <v>0</v>
      </c>
      <c r="H167" s="30">
        <v>14.7</v>
      </c>
      <c r="I167" s="30">
        <v>16.5</v>
      </c>
      <c r="J167" s="30">
        <v>24.9</v>
      </c>
      <c r="K167" s="30">
        <v>29.6</v>
      </c>
    </row>
    <row r="168" spans="1:11" x14ac:dyDescent="0.25">
      <c r="A168" s="34">
        <v>226</v>
      </c>
      <c r="B168" s="39">
        <v>0</v>
      </c>
      <c r="C168" s="30">
        <v>15.8</v>
      </c>
      <c r="D168" s="30">
        <v>17.5</v>
      </c>
      <c r="E168" s="30">
        <v>25.4</v>
      </c>
      <c r="F168" s="30">
        <v>29.6</v>
      </c>
      <c r="G168" s="39">
        <v>0</v>
      </c>
      <c r="H168" s="30">
        <v>14.7</v>
      </c>
      <c r="I168" s="30">
        <v>16.5</v>
      </c>
      <c r="J168" s="30">
        <v>24.9</v>
      </c>
      <c r="K168" s="30">
        <v>29.6</v>
      </c>
    </row>
    <row r="169" spans="1:11" x14ac:dyDescent="0.25">
      <c r="A169" s="34">
        <v>227</v>
      </c>
      <c r="B169" s="39">
        <v>0</v>
      </c>
      <c r="C169" s="30">
        <v>15.8</v>
      </c>
      <c r="D169" s="30">
        <v>17.5</v>
      </c>
      <c r="E169" s="30">
        <v>25.4</v>
      </c>
      <c r="F169" s="30">
        <v>29.7</v>
      </c>
      <c r="G169" s="39">
        <v>0</v>
      </c>
      <c r="H169" s="30">
        <v>14.7</v>
      </c>
      <c r="I169" s="30">
        <v>16.5</v>
      </c>
      <c r="J169" s="30">
        <v>25</v>
      </c>
      <c r="K169" s="30">
        <v>29.7</v>
      </c>
    </row>
    <row r="170" spans="1:11" x14ac:dyDescent="0.25">
      <c r="A170" s="34">
        <v>228</v>
      </c>
      <c r="B170" s="39">
        <v>0</v>
      </c>
      <c r="C170" s="30">
        <v>15.9</v>
      </c>
      <c r="D170" s="30">
        <v>17.600000000000001</v>
      </c>
      <c r="E170" s="30">
        <v>25.4</v>
      </c>
      <c r="F170" s="30">
        <v>29.7</v>
      </c>
      <c r="G170" s="39">
        <v>0</v>
      </c>
      <c r="H170" s="30">
        <v>14.7</v>
      </c>
      <c r="I170" s="30">
        <v>16.5</v>
      </c>
      <c r="J170" s="30">
        <v>25</v>
      </c>
      <c r="K170" s="30">
        <v>29.7</v>
      </c>
    </row>
  </sheetData>
  <mergeCells count="2">
    <mergeCell ref="B1:F1"/>
    <mergeCell ref="G1:K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56"/>
  <sheetViews>
    <sheetView workbookViewId="0">
      <selection activeCell="K30" sqref="K30:K32"/>
    </sheetView>
  </sheetViews>
  <sheetFormatPr defaultColWidth="9" defaultRowHeight="15.75" x14ac:dyDescent="0.25"/>
  <cols>
    <col min="1" max="1" width="4.75" customWidth="1"/>
    <col min="2" max="2" width="19" customWidth="1"/>
    <col min="3" max="3" width="6.875" customWidth="1"/>
    <col min="4" max="4" width="10.5" customWidth="1"/>
    <col min="5" max="6" width="7.625" hidden="1" customWidth="1"/>
    <col min="7" max="7" width="8.375" hidden="1" customWidth="1"/>
    <col min="8" max="8" width="10.5" hidden="1" customWidth="1"/>
    <col min="9" max="10" width="7.125" customWidth="1"/>
    <col min="11" max="11" width="9.875" customWidth="1"/>
    <col min="12" max="12" width="6.5" customWidth="1"/>
    <col min="13" max="13" width="9.875" customWidth="1"/>
    <col min="14" max="14" width="7.375" customWidth="1"/>
    <col min="15" max="15" width="6.5" customWidth="1"/>
    <col min="16" max="16" width="9.125" customWidth="1"/>
    <col min="17" max="21" width="9.125" hidden="1" customWidth="1"/>
    <col min="22" max="22" width="24.125" customWidth="1"/>
    <col min="23" max="23" width="8.125" customWidth="1"/>
  </cols>
  <sheetData>
    <row r="1" spans="1:41" ht="21" customHeight="1" x14ac:dyDescent="0.25">
      <c r="A1" s="449" t="s">
        <v>11</v>
      </c>
      <c r="B1" s="449"/>
      <c r="C1" s="449"/>
      <c r="D1" s="449"/>
      <c r="E1" s="449"/>
      <c r="F1" s="449"/>
      <c r="G1" s="449"/>
      <c r="H1" s="449"/>
      <c r="I1" s="449"/>
      <c r="J1" s="449"/>
      <c r="K1" s="449"/>
      <c r="L1" s="449"/>
      <c r="M1" s="449"/>
      <c r="N1" s="449"/>
      <c r="O1" s="449"/>
      <c r="P1" s="449"/>
      <c r="Q1" s="449"/>
      <c r="R1" s="449"/>
      <c r="S1" s="449"/>
      <c r="T1" s="449"/>
      <c r="U1" s="449"/>
      <c r="V1" s="449"/>
      <c r="W1" s="449"/>
    </row>
    <row r="2" spans="1:41" ht="18.75" x14ac:dyDescent="0.3">
      <c r="A2" s="450" t="s">
        <v>12</v>
      </c>
      <c r="B2" s="450"/>
      <c r="C2" s="450"/>
      <c r="D2" s="450"/>
      <c r="E2" s="450"/>
      <c r="F2" s="450"/>
      <c r="G2" s="450"/>
      <c r="H2" s="450"/>
      <c r="I2" s="450"/>
      <c r="J2" s="450"/>
      <c r="K2" s="450"/>
      <c r="L2" s="450"/>
      <c r="M2" s="450"/>
      <c r="N2" s="450"/>
      <c r="O2" s="450"/>
      <c r="P2" s="450"/>
      <c r="Q2" s="450"/>
      <c r="R2" s="450"/>
      <c r="S2" s="450"/>
      <c r="T2" s="450"/>
      <c r="U2" s="450"/>
      <c r="V2" s="450"/>
      <c r="W2" s="450"/>
    </row>
    <row r="3" spans="1:41" ht="9" customHeight="1" x14ac:dyDescent="0.25"/>
    <row r="4" spans="1:41" ht="18.75" x14ac:dyDescent="0.25">
      <c r="A4" s="5" t="s">
        <v>13</v>
      </c>
      <c r="B4" s="2"/>
      <c r="C4" s="5" t="s">
        <v>14</v>
      </c>
      <c r="D4" s="5"/>
      <c r="E4" s="5"/>
      <c r="F4" s="5"/>
      <c r="G4" s="5"/>
      <c r="H4" s="5"/>
      <c r="I4" s="2"/>
      <c r="J4" s="2"/>
      <c r="K4" s="2"/>
    </row>
    <row r="5" spans="1:41" ht="18.75" x14ac:dyDescent="0.25">
      <c r="A5" s="5" t="s">
        <v>15</v>
      </c>
      <c r="B5" s="2"/>
      <c r="C5" s="5" t="s">
        <v>16</v>
      </c>
      <c r="D5" s="5"/>
      <c r="E5" s="5"/>
      <c r="F5" s="5"/>
      <c r="G5" s="5"/>
      <c r="H5" s="5"/>
      <c r="I5" s="2"/>
      <c r="J5" s="2"/>
      <c r="K5" s="2"/>
    </row>
    <row r="6" spans="1:41" ht="9" customHeight="1" x14ac:dyDescent="0.25"/>
    <row r="7" spans="1:41" ht="24.75" customHeight="1" x14ac:dyDescent="0.25">
      <c r="A7" s="446" t="s">
        <v>17</v>
      </c>
      <c r="B7" s="446" t="s">
        <v>18</v>
      </c>
      <c r="C7" s="446"/>
      <c r="D7" s="446" t="s">
        <v>19</v>
      </c>
      <c r="E7" s="451" t="s">
        <v>20</v>
      </c>
      <c r="F7" s="452"/>
      <c r="G7" s="447" t="s">
        <v>21</v>
      </c>
      <c r="H7" s="447" t="s">
        <v>22</v>
      </c>
      <c r="I7" s="453" t="s">
        <v>23</v>
      </c>
      <c r="J7" s="454"/>
      <c r="K7" s="454"/>
      <c r="L7" s="454"/>
      <c r="M7" s="455"/>
      <c r="N7" s="446" t="s">
        <v>24</v>
      </c>
      <c r="O7" s="446" t="s">
        <v>25</v>
      </c>
      <c r="P7" s="446" t="s">
        <v>26</v>
      </c>
      <c r="Q7" s="10"/>
      <c r="R7" s="10"/>
      <c r="S7" s="10"/>
      <c r="T7" s="10"/>
      <c r="U7" s="10"/>
      <c r="V7" s="446" t="s">
        <v>27</v>
      </c>
      <c r="W7" s="446" t="s">
        <v>28</v>
      </c>
      <c r="Y7" s="24"/>
      <c r="Z7" s="443" t="s">
        <v>29</v>
      </c>
      <c r="AA7" s="444"/>
      <c r="AB7" s="444"/>
      <c r="AC7" s="444"/>
      <c r="AD7" s="444"/>
      <c r="AE7" s="444"/>
      <c r="AF7" s="444"/>
      <c r="AG7" s="444"/>
      <c r="AH7" s="445"/>
      <c r="AI7" s="443" t="s">
        <v>30</v>
      </c>
      <c r="AJ7" s="444"/>
      <c r="AK7" s="444"/>
      <c r="AL7" s="445"/>
      <c r="AM7" s="443" t="s">
        <v>31</v>
      </c>
      <c r="AN7" s="444"/>
      <c r="AO7" s="445"/>
    </row>
    <row r="8" spans="1:41" ht="41.25" customHeight="1" x14ac:dyDescent="0.25">
      <c r="A8" s="446"/>
      <c r="B8" s="446"/>
      <c r="C8" s="446"/>
      <c r="D8" s="446"/>
      <c r="E8" s="10" t="s">
        <v>0</v>
      </c>
      <c r="F8" s="10" t="s">
        <v>1</v>
      </c>
      <c r="G8" s="448"/>
      <c r="H8" s="448"/>
      <c r="I8" s="18" t="s">
        <v>32</v>
      </c>
      <c r="J8" s="18" t="s">
        <v>33</v>
      </c>
      <c r="K8" s="18" t="s">
        <v>34</v>
      </c>
      <c r="L8" s="18" t="s">
        <v>35</v>
      </c>
      <c r="M8" s="18" t="s">
        <v>36</v>
      </c>
      <c r="N8" s="446"/>
      <c r="O8" s="446"/>
      <c r="P8" s="446"/>
      <c r="Q8" s="10" t="s">
        <v>37</v>
      </c>
      <c r="R8" s="10" t="s">
        <v>38</v>
      </c>
      <c r="S8" s="10" t="s">
        <v>39</v>
      </c>
      <c r="T8" s="10" t="s">
        <v>40</v>
      </c>
      <c r="U8" s="10"/>
      <c r="V8" s="446"/>
      <c r="W8" s="446"/>
      <c r="Y8" s="25"/>
      <c r="Z8" s="26" t="s">
        <v>3</v>
      </c>
      <c r="AA8" s="25" t="s">
        <v>4</v>
      </c>
      <c r="AB8" s="25" t="s">
        <v>5</v>
      </c>
      <c r="AC8" s="25" t="s">
        <v>6</v>
      </c>
      <c r="AD8" s="26" t="s">
        <v>7</v>
      </c>
      <c r="AE8" s="25" t="s">
        <v>8</v>
      </c>
      <c r="AF8" s="25" t="s">
        <v>5</v>
      </c>
      <c r="AG8" s="25" t="s">
        <v>9</v>
      </c>
      <c r="AH8" s="25" t="s">
        <v>10</v>
      </c>
      <c r="AI8" s="8" t="s">
        <v>41</v>
      </c>
      <c r="AJ8" s="8" t="s">
        <v>42</v>
      </c>
      <c r="AK8" s="8" t="s">
        <v>43</v>
      </c>
      <c r="AL8" s="8" t="s">
        <v>44</v>
      </c>
      <c r="AM8" s="25" t="s">
        <v>45</v>
      </c>
      <c r="AN8" s="25" t="s">
        <v>46</v>
      </c>
      <c r="AO8" s="25" t="s">
        <v>47</v>
      </c>
    </row>
    <row r="9" spans="1:41" ht="18.75" hidden="1" customHeight="1" x14ac:dyDescent="0.25">
      <c r="A9" s="8"/>
      <c r="B9" s="12"/>
      <c r="C9" s="13">
        <f>COUNTA(C10:C56)</f>
        <v>0</v>
      </c>
      <c r="D9" s="13">
        <f>COUNTA(D10:D56)</f>
        <v>0</v>
      </c>
      <c r="E9" s="10"/>
      <c r="F9" s="10"/>
      <c r="G9" s="11"/>
      <c r="H9" s="11"/>
      <c r="I9" s="13">
        <f t="shared" ref="I9:J9" si="0">COUNTA(I10:I56)</f>
        <v>0</v>
      </c>
      <c r="J9" s="13">
        <f t="shared" si="0"/>
        <v>0</v>
      </c>
      <c r="K9" s="14" t="e">
        <f>LOOKUP(2,1/(J9&gt;=INDEX(IF(F9="x",CCTT!$F$3:$I$170,CCTT!$B$3:$E$170),MATCH(DATEDIF(D9,DATE(2022,1,3),"m"),CCTT!$A$3:$A$170,0),0)),CCTT!$F$2:$I$2)</f>
        <v>#N/A</v>
      </c>
      <c r="L9" s="38" t="e">
        <f>(I9/J9^2)*10^4</f>
        <v>#DIV/0!</v>
      </c>
      <c r="M9" s="56" t="e">
        <f>LOOKUP(2,1/(L9&gt;=INDEX(IF(F9="x",BMI!$G$3:$K$170,BMI!$B$3:$F$170),MATCH(DATEDIF(D9,DATE(2022,1,3),"m"),BMI!$A$3:$A$170,0),0)),BMI!$G$2:$K$2)</f>
        <v>#DIV/0!</v>
      </c>
      <c r="N9" s="13">
        <f t="shared" ref="N9:P9" si="1">COUNTA(N10:N56)</f>
        <v>0</v>
      </c>
      <c r="O9" s="13">
        <f t="shared" si="1"/>
        <v>0</v>
      </c>
      <c r="P9" s="13">
        <f t="shared" si="1"/>
        <v>0</v>
      </c>
      <c r="Q9" s="10">
        <f>$C9-COUNTIF(Q10:Q56,"bt")</f>
        <v>0</v>
      </c>
      <c r="R9" s="10">
        <f t="shared" ref="R9:T9" si="2">$C9-COUNTIF(R10:R56,"bt")</f>
        <v>0</v>
      </c>
      <c r="S9" s="10">
        <f t="shared" si="2"/>
        <v>0</v>
      </c>
      <c r="T9" s="10">
        <f t="shared" si="2"/>
        <v>0</v>
      </c>
      <c r="U9" s="22" t="str">
        <f>Q9&amp;"; "&amp;R9&amp;"; "&amp;S9&amp;"; "&amp;T9</f>
        <v>0; 0; 0; 0</v>
      </c>
      <c r="V9" s="8"/>
      <c r="W9" s="37" t="e">
        <f>ROMAN(MAX(IF(OR(K9=$Z$8,M9=$AD$8,M9=$AH$8),3,IF(OR(K9=$AA$8,M9=$AE$8,M9=$AG$8),2,1)),IF(V9="bt",1,2)),0)</f>
        <v>#N/A</v>
      </c>
      <c r="Y9" s="25"/>
      <c r="Z9" s="26"/>
      <c r="AA9" s="25"/>
      <c r="AB9" s="25"/>
      <c r="AC9" s="25"/>
      <c r="AD9" s="26"/>
      <c r="AE9" s="25"/>
      <c r="AF9" s="25"/>
      <c r="AG9" s="25"/>
      <c r="AH9" s="25"/>
      <c r="AI9" s="25"/>
      <c r="AJ9" s="25"/>
      <c r="AK9" s="25"/>
      <c r="AL9" s="25"/>
      <c r="AM9" s="25"/>
      <c r="AN9" s="25"/>
      <c r="AO9" s="25"/>
    </row>
    <row r="10" spans="1:41" ht="16.5" x14ac:dyDescent="0.25">
      <c r="A10" s="14">
        <v>1</v>
      </c>
      <c r="B10" s="41"/>
      <c r="C10" s="42"/>
      <c r="D10" s="176"/>
      <c r="E10" s="15"/>
      <c r="F10" s="15"/>
      <c r="G10" s="32"/>
      <c r="H10" s="177"/>
      <c r="I10" s="14"/>
      <c r="J10" s="14"/>
      <c r="K10" s="14" t="e">
        <f>LOOKUP(2,1/(J10&gt;=INDEX(IF(F10="x",CCTT!$F$3:$I$170,CCTT!$B$3:$E$170),MATCH(DATEDIF(D10,DATE(2022,1,3),"m"),CCTT!$A$3:$A$170,0),0)),CCTT!$F$2:$I$2)</f>
        <v>#N/A</v>
      </c>
      <c r="L10" s="38" t="e">
        <f>(I10/J10^2)*10^4</f>
        <v>#DIV/0!</v>
      </c>
      <c r="M10" s="56" t="e">
        <f>LOOKUP(2,1/(L10&gt;=INDEX(IF(F10="x",BMI!$G$3:$K$170,BMI!$B$3:$F$170),MATCH(DATEDIF(D10,DATE(2022,1,3),"m"),BMI!$A$3:$A$170,0),0)),BMI!$G$2:$K$2)</f>
        <v>#DIV/0!</v>
      </c>
      <c r="N10" s="14"/>
      <c r="O10" s="14"/>
      <c r="P10" s="35"/>
      <c r="Q10" s="22"/>
      <c r="R10" s="22"/>
      <c r="S10" s="22"/>
      <c r="T10" s="22"/>
      <c r="U10" s="22" t="str">
        <f>Q10&amp;"; "&amp;R10&amp;"; "&amp;S10&amp;"; "&amp;T10</f>
        <v>; ; ;</v>
      </c>
      <c r="V10" s="56"/>
      <c r="W10" s="37"/>
      <c r="Y10" s="25" t="s">
        <v>48</v>
      </c>
      <c r="Z10" s="27">
        <f>COUNTIF($K$10:$K$56,Z8)</f>
        <v>0</v>
      </c>
      <c r="AA10" s="27">
        <f>COUNTIF($K$10:$K$56,AA8)</f>
        <v>0</v>
      </c>
      <c r="AB10" s="27">
        <f>COUNTIF($K$10:$K$56,AB8)</f>
        <v>0</v>
      </c>
      <c r="AC10" s="27">
        <f>COUNTIF($K$10:$K$56,AC8)</f>
        <v>0</v>
      </c>
      <c r="AD10" s="27">
        <f>COUNTIF($M$10:$M$56,AD8)</f>
        <v>0</v>
      </c>
      <c r="AE10" s="27">
        <f>COUNTIF($M$10:$M$56,AE8)</f>
        <v>0</v>
      </c>
      <c r="AF10" s="27">
        <f>COUNTIF($M$10:$M$56,AF8)</f>
        <v>0</v>
      </c>
      <c r="AG10" s="27">
        <f>COUNTIF($M$10:$M$56,AG8)</f>
        <v>0</v>
      </c>
      <c r="AH10" s="27">
        <f>COUNTIF($M$10:$M$56,AH8)</f>
        <v>0</v>
      </c>
      <c r="AI10" s="27">
        <f>Q9</f>
        <v>0</v>
      </c>
      <c r="AJ10" s="27">
        <f t="shared" ref="AJ10:AL10" si="3">R9</f>
        <v>0</v>
      </c>
      <c r="AK10" s="27">
        <f t="shared" si="3"/>
        <v>0</v>
      </c>
      <c r="AL10" s="27">
        <f t="shared" si="3"/>
        <v>0</v>
      </c>
      <c r="AM10" s="27">
        <f>COUNTIF($W$10:$W$56,AM8)</f>
        <v>0</v>
      </c>
      <c r="AN10" s="27">
        <f>COUNTIF($W$10:$W$56,AN8)</f>
        <v>0</v>
      </c>
      <c r="AO10" s="27">
        <f>COUNTIF($W$10:$W$56,AO8)</f>
        <v>0</v>
      </c>
    </row>
    <row r="11" spans="1:41" ht="16.5" x14ac:dyDescent="0.25">
      <c r="A11" s="14">
        <v>2</v>
      </c>
      <c r="B11" s="41"/>
      <c r="C11" s="42"/>
      <c r="D11" s="176"/>
      <c r="E11" s="15"/>
      <c r="F11" s="15"/>
      <c r="G11" s="32"/>
      <c r="H11" s="177"/>
      <c r="I11" s="14"/>
      <c r="J11" s="14"/>
      <c r="K11" s="144"/>
      <c r="L11" s="38"/>
      <c r="M11" s="144"/>
      <c r="N11" s="14"/>
      <c r="O11" s="14"/>
      <c r="P11" s="35"/>
      <c r="Q11" s="22"/>
      <c r="R11" s="22"/>
      <c r="S11" s="22"/>
      <c r="T11" s="22"/>
      <c r="U11" s="22"/>
      <c r="V11" s="56"/>
      <c r="W11" s="37"/>
      <c r="Y11" s="28" t="s">
        <v>49</v>
      </c>
      <c r="Z11" s="28">
        <f>SUM(Z10:AC10)</f>
        <v>0</v>
      </c>
      <c r="AA11" s="28"/>
      <c r="AB11" s="28"/>
      <c r="AC11" s="28"/>
      <c r="AD11" s="3"/>
    </row>
    <row r="12" spans="1:41" ht="16.5" x14ac:dyDescent="0.25">
      <c r="A12" s="14">
        <v>3</v>
      </c>
      <c r="B12" s="41"/>
      <c r="C12" s="42"/>
      <c r="D12" s="176"/>
      <c r="E12" s="15"/>
      <c r="F12" s="15"/>
      <c r="G12" s="32"/>
      <c r="H12" s="177"/>
      <c r="I12" s="14"/>
      <c r="J12" s="14"/>
      <c r="K12" s="14"/>
      <c r="L12" s="38"/>
      <c r="M12" s="144"/>
      <c r="N12" s="14"/>
      <c r="O12" s="14"/>
      <c r="P12" s="35"/>
      <c r="Q12" s="22"/>
      <c r="R12" s="22"/>
      <c r="S12" s="22"/>
      <c r="T12" s="22"/>
      <c r="U12" s="22"/>
      <c r="V12" s="56"/>
      <c r="W12" s="37"/>
      <c r="Y12" s="28" t="s">
        <v>49</v>
      </c>
      <c r="Z12" s="28">
        <f>SUM(AD10:AH10)</f>
        <v>0</v>
      </c>
      <c r="AA12" s="28"/>
      <c r="AB12" s="28"/>
      <c r="AC12" s="28"/>
      <c r="AD12" s="3"/>
    </row>
    <row r="13" spans="1:41" ht="16.5" x14ac:dyDescent="0.25">
      <c r="A13" s="14">
        <v>4</v>
      </c>
      <c r="B13" s="41"/>
      <c r="C13" s="42"/>
      <c r="D13" s="176"/>
      <c r="E13" s="15"/>
      <c r="F13" s="15"/>
      <c r="G13" s="32"/>
      <c r="H13" s="177"/>
      <c r="I13" s="14"/>
      <c r="J13" s="14"/>
      <c r="K13" s="14"/>
      <c r="L13" s="38"/>
      <c r="M13" s="144"/>
      <c r="N13" s="14"/>
      <c r="O13" s="14"/>
      <c r="P13" s="35"/>
      <c r="Q13" s="22"/>
      <c r="R13" s="22"/>
      <c r="S13" s="22"/>
      <c r="T13" s="22"/>
      <c r="U13" s="22"/>
      <c r="V13" s="56"/>
      <c r="W13" s="37"/>
      <c r="Y13" s="28" t="s">
        <v>49</v>
      </c>
      <c r="Z13" s="28">
        <f>SUM(AM10:AO10)</f>
        <v>0</v>
      </c>
    </row>
    <row r="14" spans="1:41" ht="16.5" x14ac:dyDescent="0.25">
      <c r="A14" s="14">
        <v>5</v>
      </c>
      <c r="B14" s="41"/>
      <c r="C14" s="42"/>
      <c r="D14" s="176"/>
      <c r="E14" s="15"/>
      <c r="F14" s="15"/>
      <c r="G14" s="32"/>
      <c r="H14" s="177"/>
      <c r="I14" s="14"/>
      <c r="J14" s="14"/>
      <c r="K14" s="14"/>
      <c r="L14" s="38"/>
      <c r="M14" s="144"/>
      <c r="N14" s="14"/>
      <c r="O14" s="14"/>
      <c r="P14" s="35"/>
      <c r="Q14" s="22"/>
      <c r="R14" s="22"/>
      <c r="S14" s="22"/>
      <c r="T14" s="22"/>
      <c r="U14" s="22"/>
      <c r="V14" s="56"/>
      <c r="W14" s="37"/>
    </row>
    <row r="15" spans="1:41" ht="16.5" x14ac:dyDescent="0.25">
      <c r="A15" s="14">
        <v>6</v>
      </c>
      <c r="B15" s="41"/>
      <c r="C15" s="42"/>
      <c r="D15" s="176"/>
      <c r="E15" s="15"/>
      <c r="F15" s="15"/>
      <c r="G15" s="32"/>
      <c r="H15" s="177"/>
      <c r="I15" s="14"/>
      <c r="J15" s="14"/>
      <c r="K15" s="14"/>
      <c r="L15" s="38"/>
      <c r="M15" s="144"/>
      <c r="N15" s="14"/>
      <c r="O15" s="14"/>
      <c r="P15" s="35"/>
      <c r="Q15" s="22"/>
      <c r="R15" s="22"/>
      <c r="S15" s="22"/>
      <c r="T15" s="22"/>
      <c r="U15" s="22"/>
      <c r="V15" s="56"/>
      <c r="W15" s="37"/>
    </row>
    <row r="16" spans="1:41" ht="16.5" x14ac:dyDescent="0.25">
      <c r="A16" s="14">
        <v>7</v>
      </c>
      <c r="B16" s="41"/>
      <c r="C16" s="42"/>
      <c r="D16" s="176"/>
      <c r="E16" s="15"/>
      <c r="F16" s="15"/>
      <c r="G16" s="32"/>
      <c r="H16" s="177"/>
      <c r="I16" s="14"/>
      <c r="J16" s="14"/>
      <c r="K16" s="14"/>
      <c r="L16" s="38"/>
      <c r="M16" s="144"/>
      <c r="N16" s="14"/>
      <c r="O16" s="14"/>
      <c r="P16" s="35"/>
      <c r="Q16" s="22"/>
      <c r="R16" s="22"/>
      <c r="S16" s="22"/>
      <c r="T16" s="22"/>
      <c r="U16" s="22"/>
      <c r="V16" s="56"/>
      <c r="W16" s="37"/>
    </row>
    <row r="17" spans="1:23" ht="16.5" x14ac:dyDescent="0.25">
      <c r="A17" s="14">
        <v>8</v>
      </c>
      <c r="B17" s="41"/>
      <c r="C17" s="42"/>
      <c r="D17" s="176"/>
      <c r="E17" s="15"/>
      <c r="F17" s="15"/>
      <c r="G17" s="32"/>
      <c r="H17" s="177"/>
      <c r="I17" s="14"/>
      <c r="J17" s="14"/>
      <c r="K17" s="14"/>
      <c r="L17" s="38"/>
      <c r="M17" s="3"/>
      <c r="N17" s="14"/>
      <c r="O17" s="14"/>
      <c r="P17" s="35"/>
      <c r="Q17" s="22"/>
      <c r="R17" s="22"/>
      <c r="S17" s="22"/>
      <c r="T17" s="22"/>
      <c r="U17" s="22"/>
      <c r="V17" s="56"/>
      <c r="W17" s="37"/>
    </row>
    <row r="18" spans="1:23" ht="16.5" x14ac:dyDescent="0.25">
      <c r="A18" s="14">
        <v>9</v>
      </c>
      <c r="B18" s="41"/>
      <c r="C18" s="42"/>
      <c r="D18" s="176"/>
      <c r="E18" s="15"/>
      <c r="F18" s="15"/>
      <c r="G18" s="32"/>
      <c r="H18" s="177"/>
      <c r="I18" s="14"/>
      <c r="J18" s="14"/>
      <c r="K18" s="14"/>
      <c r="L18" s="38"/>
      <c r="M18" s="144"/>
      <c r="N18" s="14"/>
      <c r="O18" s="14"/>
      <c r="P18" s="35"/>
      <c r="Q18" s="22"/>
      <c r="R18" s="22"/>
      <c r="S18" s="22"/>
      <c r="T18" s="22"/>
      <c r="U18" s="22"/>
      <c r="V18" s="56"/>
      <c r="W18" s="37"/>
    </row>
    <row r="19" spans="1:23" ht="16.5" x14ac:dyDescent="0.25">
      <c r="A19" s="14">
        <v>10</v>
      </c>
      <c r="B19" s="41"/>
      <c r="C19" s="42"/>
      <c r="D19" s="176"/>
      <c r="E19" s="15"/>
      <c r="F19" s="15"/>
      <c r="G19" s="32"/>
      <c r="H19" s="177"/>
      <c r="I19" s="14"/>
      <c r="J19" s="14"/>
      <c r="K19" s="14"/>
      <c r="L19" s="38"/>
      <c r="M19" s="144"/>
      <c r="N19" s="14"/>
      <c r="O19" s="14"/>
      <c r="P19" s="35"/>
      <c r="Q19" s="22"/>
      <c r="R19" s="22"/>
      <c r="S19" s="22"/>
      <c r="T19" s="22"/>
      <c r="U19" s="22"/>
      <c r="V19" s="56"/>
      <c r="W19" s="37"/>
    </row>
    <row r="20" spans="1:23" ht="16.5" x14ac:dyDescent="0.25">
      <c r="A20" s="14">
        <v>11</v>
      </c>
      <c r="B20" s="41"/>
      <c r="C20" s="42"/>
      <c r="D20" s="176"/>
      <c r="E20" s="15"/>
      <c r="F20" s="15"/>
      <c r="G20" s="32"/>
      <c r="H20" s="177"/>
      <c r="I20" s="14"/>
      <c r="J20" s="14"/>
      <c r="K20" s="14"/>
      <c r="L20" s="38"/>
      <c r="M20" s="144"/>
      <c r="N20" s="14"/>
      <c r="O20" s="14"/>
      <c r="P20" s="35"/>
      <c r="Q20" s="22"/>
      <c r="R20" s="22"/>
      <c r="S20" s="22"/>
      <c r="T20" s="22"/>
      <c r="U20" s="22"/>
      <c r="V20" s="56"/>
      <c r="W20" s="37"/>
    </row>
    <row r="21" spans="1:23" ht="16.5" x14ac:dyDescent="0.25">
      <c r="A21" s="14">
        <v>12</v>
      </c>
      <c r="B21" s="41"/>
      <c r="C21" s="42"/>
      <c r="D21" s="176"/>
      <c r="E21" s="15"/>
      <c r="F21" s="15"/>
      <c r="G21" s="32"/>
      <c r="H21" s="177"/>
      <c r="I21" s="14"/>
      <c r="J21" s="14"/>
      <c r="K21" s="14"/>
      <c r="L21" s="38"/>
      <c r="M21" s="144"/>
      <c r="N21" s="14"/>
      <c r="O21" s="14"/>
      <c r="P21" s="35"/>
      <c r="Q21" s="22"/>
      <c r="R21" s="22"/>
      <c r="S21" s="22"/>
      <c r="T21" s="22"/>
      <c r="U21" s="22"/>
      <c r="V21" s="56"/>
      <c r="W21" s="37"/>
    </row>
    <row r="22" spans="1:23" ht="16.5" x14ac:dyDescent="0.25">
      <c r="A22" s="14">
        <v>13</v>
      </c>
      <c r="B22" s="41"/>
      <c r="C22" s="42"/>
      <c r="D22" s="176"/>
      <c r="E22" s="15"/>
      <c r="F22" s="15"/>
      <c r="G22" s="32"/>
      <c r="H22" s="177"/>
      <c r="I22" s="14"/>
      <c r="J22" s="14"/>
      <c r="K22" s="14"/>
      <c r="L22" s="38"/>
      <c r="M22" s="144"/>
      <c r="N22" s="14"/>
      <c r="O22" s="14"/>
      <c r="P22" s="35"/>
      <c r="Q22" s="22"/>
      <c r="R22" s="22"/>
      <c r="S22" s="22"/>
      <c r="T22" s="22"/>
      <c r="U22" s="22"/>
      <c r="V22" s="56"/>
      <c r="W22" s="37"/>
    </row>
    <row r="23" spans="1:23" ht="16.5" x14ac:dyDescent="0.25">
      <c r="A23" s="14">
        <v>14</v>
      </c>
      <c r="B23" s="41"/>
      <c r="C23" s="42"/>
      <c r="D23" s="176"/>
      <c r="E23" s="15"/>
      <c r="F23" s="15"/>
      <c r="G23" s="32"/>
      <c r="H23" s="177"/>
      <c r="I23" s="14"/>
      <c r="J23" s="14"/>
      <c r="K23" s="14"/>
      <c r="L23" s="38"/>
      <c r="M23" s="144"/>
      <c r="N23" s="14"/>
      <c r="O23" s="14"/>
      <c r="P23" s="35"/>
      <c r="Q23" s="22"/>
      <c r="R23" s="22"/>
      <c r="S23" s="22"/>
      <c r="T23" s="22"/>
      <c r="U23" s="22"/>
      <c r="V23" s="56"/>
      <c r="W23" s="37"/>
    </row>
    <row r="24" spans="1:23" ht="16.5" x14ac:dyDescent="0.25">
      <c r="A24" s="14">
        <v>15</v>
      </c>
      <c r="B24" s="41"/>
      <c r="C24" s="42"/>
      <c r="D24" s="176"/>
      <c r="E24" s="15"/>
      <c r="F24" s="15"/>
      <c r="G24" s="32"/>
      <c r="H24" s="177"/>
      <c r="I24" s="14"/>
      <c r="J24" s="14"/>
      <c r="K24" s="14"/>
      <c r="L24" s="38"/>
      <c r="M24" s="144"/>
      <c r="N24" s="14"/>
      <c r="O24" s="14"/>
      <c r="P24" s="35"/>
      <c r="Q24" s="22"/>
      <c r="R24" s="22"/>
      <c r="S24" s="22"/>
      <c r="T24" s="22"/>
      <c r="U24" s="22"/>
      <c r="V24" s="56"/>
      <c r="W24" s="37"/>
    </row>
    <row r="25" spans="1:23" ht="16.5" x14ac:dyDescent="0.25">
      <c r="A25" s="14">
        <v>16</v>
      </c>
      <c r="B25" s="41"/>
      <c r="C25" s="42"/>
      <c r="D25" s="176"/>
      <c r="E25" s="15"/>
      <c r="F25" s="15"/>
      <c r="G25" s="32"/>
      <c r="H25" s="177"/>
      <c r="I25" s="14"/>
      <c r="J25" s="14"/>
      <c r="K25" s="14"/>
      <c r="L25" s="38"/>
      <c r="M25" s="144"/>
      <c r="N25" s="14"/>
      <c r="O25" s="14"/>
      <c r="P25" s="35"/>
      <c r="Q25" s="22"/>
      <c r="R25" s="22"/>
      <c r="S25" s="22"/>
      <c r="T25" s="22"/>
      <c r="U25" s="22"/>
      <c r="V25" s="56"/>
      <c r="W25" s="37"/>
    </row>
    <row r="26" spans="1:23" ht="16.5" x14ac:dyDescent="0.25">
      <c r="A26" s="14">
        <v>17</v>
      </c>
      <c r="B26" s="41"/>
      <c r="C26" s="42"/>
      <c r="D26" s="176"/>
      <c r="E26" s="15"/>
      <c r="F26" s="15"/>
      <c r="G26" s="32"/>
      <c r="H26" s="177"/>
      <c r="I26" s="14"/>
      <c r="J26" s="14"/>
      <c r="K26" s="14"/>
      <c r="L26" s="38"/>
      <c r="M26" s="144"/>
      <c r="N26" s="14"/>
      <c r="O26" s="14"/>
      <c r="P26" s="35"/>
      <c r="Q26" s="22"/>
      <c r="R26" s="22"/>
      <c r="S26" s="22"/>
      <c r="T26" s="22"/>
      <c r="U26" s="22"/>
      <c r="V26" s="56"/>
      <c r="W26" s="37"/>
    </row>
    <row r="27" spans="1:23" ht="16.5" x14ac:dyDescent="0.25">
      <c r="A27" s="14">
        <v>18</v>
      </c>
      <c r="B27" s="41"/>
      <c r="C27" s="42"/>
      <c r="D27" s="176"/>
      <c r="E27" s="15"/>
      <c r="F27" s="15"/>
      <c r="G27" s="32"/>
      <c r="H27" s="177"/>
      <c r="I27" s="14"/>
      <c r="J27" s="14"/>
      <c r="K27" s="14"/>
      <c r="L27" s="38"/>
      <c r="M27" s="144"/>
      <c r="N27" s="14"/>
      <c r="O27" s="14"/>
      <c r="P27" s="35"/>
      <c r="Q27" s="22"/>
      <c r="R27" s="22"/>
      <c r="S27" s="22"/>
      <c r="T27" s="22"/>
      <c r="U27" s="22"/>
      <c r="V27" s="56"/>
      <c r="W27" s="37"/>
    </row>
    <row r="28" spans="1:23" ht="16.5" x14ac:dyDescent="0.25">
      <c r="A28" s="14">
        <v>19</v>
      </c>
      <c r="B28" s="41"/>
      <c r="C28" s="42"/>
      <c r="D28" s="176"/>
      <c r="E28" s="15"/>
      <c r="F28" s="15"/>
      <c r="G28" s="32"/>
      <c r="H28" s="177"/>
      <c r="I28" s="14"/>
      <c r="J28" s="14"/>
      <c r="K28" s="14"/>
      <c r="L28" s="38"/>
      <c r="M28" s="144"/>
      <c r="N28" s="14"/>
      <c r="O28" s="14"/>
      <c r="P28" s="35"/>
      <c r="Q28" s="22"/>
      <c r="R28" s="22"/>
      <c r="S28" s="22"/>
      <c r="T28" s="22"/>
      <c r="U28" s="22"/>
      <c r="V28" s="56"/>
      <c r="W28" s="37"/>
    </row>
    <row r="29" spans="1:23" ht="16.5" x14ac:dyDescent="0.25">
      <c r="A29" s="14">
        <v>20</v>
      </c>
      <c r="B29" s="41"/>
      <c r="C29" s="42"/>
      <c r="D29" s="176"/>
      <c r="E29" s="15"/>
      <c r="F29" s="15"/>
      <c r="G29" s="32"/>
      <c r="H29" s="177"/>
      <c r="I29" s="14"/>
      <c r="J29" s="14"/>
      <c r="K29" s="14"/>
      <c r="L29" s="38"/>
      <c r="M29" s="144"/>
      <c r="N29" s="14"/>
      <c r="O29" s="14"/>
      <c r="P29" s="35"/>
      <c r="Q29" s="22"/>
      <c r="R29" s="22"/>
      <c r="S29" s="22"/>
      <c r="T29" s="22"/>
      <c r="U29" s="22"/>
      <c r="V29" s="56"/>
      <c r="W29" s="37"/>
    </row>
    <row r="30" spans="1:23" ht="16.5" x14ac:dyDescent="0.25">
      <c r="A30" s="14">
        <v>21</v>
      </c>
      <c r="B30" s="41"/>
      <c r="C30" s="42"/>
      <c r="D30" s="176"/>
      <c r="E30" s="15"/>
      <c r="F30" s="15"/>
      <c r="G30" s="32"/>
      <c r="H30" s="177"/>
      <c r="I30" s="14"/>
      <c r="J30" s="14"/>
      <c r="K30" s="14"/>
      <c r="L30" s="38"/>
      <c r="M30" s="144"/>
      <c r="N30" s="14"/>
      <c r="O30" s="14"/>
      <c r="P30" s="35"/>
      <c r="Q30" s="22"/>
      <c r="R30" s="22"/>
      <c r="S30" s="22"/>
      <c r="T30" s="22"/>
      <c r="U30" s="22"/>
      <c r="V30" s="56"/>
      <c r="W30" s="37"/>
    </row>
    <row r="31" spans="1:23" ht="16.5" x14ac:dyDescent="0.25">
      <c r="A31" s="14">
        <v>22</v>
      </c>
      <c r="B31" s="41"/>
      <c r="C31" s="42"/>
      <c r="D31" s="176"/>
      <c r="E31" s="15"/>
      <c r="F31" s="15"/>
      <c r="G31" s="32"/>
      <c r="H31" s="177"/>
      <c r="I31" s="14"/>
      <c r="J31" s="14"/>
      <c r="K31" s="14"/>
      <c r="L31" s="38"/>
      <c r="M31" s="144"/>
      <c r="N31" s="14"/>
      <c r="O31" s="14"/>
      <c r="P31" s="35"/>
      <c r="Q31" s="22"/>
      <c r="R31" s="22"/>
      <c r="S31" s="22"/>
      <c r="T31" s="22"/>
      <c r="U31" s="22"/>
      <c r="V31" s="56"/>
      <c r="W31" s="37"/>
    </row>
    <row r="32" spans="1:23" ht="16.5" x14ac:dyDescent="0.25">
      <c r="A32" s="14">
        <v>23</v>
      </c>
      <c r="B32" s="41"/>
      <c r="C32" s="42"/>
      <c r="D32" s="176"/>
      <c r="E32" s="15"/>
      <c r="F32" s="15"/>
      <c r="G32" s="32"/>
      <c r="H32" s="177"/>
      <c r="I32" s="14"/>
      <c r="J32" s="14"/>
      <c r="K32" s="14"/>
      <c r="L32" s="38"/>
      <c r="M32" s="144"/>
      <c r="N32" s="14"/>
      <c r="O32" s="14"/>
      <c r="P32" s="35"/>
      <c r="Q32" s="22"/>
      <c r="R32" s="22"/>
      <c r="S32" s="22"/>
      <c r="T32" s="22"/>
      <c r="U32" s="22"/>
      <c r="V32" s="56"/>
      <c r="W32" s="37"/>
    </row>
    <row r="33" spans="1:23" ht="16.5" x14ac:dyDescent="0.25">
      <c r="A33" s="14">
        <v>24</v>
      </c>
      <c r="B33" s="41"/>
      <c r="C33" s="42"/>
      <c r="D33" s="176"/>
      <c r="E33" s="15"/>
      <c r="F33" s="15"/>
      <c r="G33" s="32"/>
      <c r="H33" s="177"/>
      <c r="I33" s="14"/>
      <c r="J33" s="14"/>
      <c r="K33" s="14"/>
      <c r="L33" s="38"/>
      <c r="M33" s="144"/>
      <c r="N33" s="14"/>
      <c r="O33" s="14"/>
      <c r="P33" s="35"/>
      <c r="Q33" s="22"/>
      <c r="R33" s="22"/>
      <c r="S33" s="22"/>
      <c r="T33" s="22"/>
      <c r="U33" s="22"/>
      <c r="V33" s="56"/>
      <c r="W33" s="37"/>
    </row>
    <row r="34" spans="1:23" ht="16.5" x14ac:dyDescent="0.25">
      <c r="A34" s="14">
        <v>25</v>
      </c>
      <c r="B34" s="41"/>
      <c r="C34" s="42"/>
      <c r="D34" s="176"/>
      <c r="E34" s="15"/>
      <c r="F34" s="15"/>
      <c r="G34" s="32"/>
      <c r="H34" s="177"/>
      <c r="I34" s="14"/>
      <c r="J34" s="14"/>
      <c r="K34" s="14"/>
      <c r="L34" s="38"/>
      <c r="M34" s="144"/>
      <c r="N34" s="14"/>
      <c r="O34" s="14"/>
      <c r="P34" s="35"/>
      <c r="Q34" s="22"/>
      <c r="R34" s="22"/>
      <c r="S34" s="22"/>
      <c r="T34" s="22"/>
      <c r="U34" s="22"/>
      <c r="V34" s="56"/>
      <c r="W34" s="37"/>
    </row>
    <row r="35" spans="1:23" ht="16.5" x14ac:dyDescent="0.25">
      <c r="A35" s="14">
        <v>26</v>
      </c>
      <c r="B35" s="41"/>
      <c r="C35" s="42"/>
      <c r="D35" s="176"/>
      <c r="E35" s="15"/>
      <c r="F35" s="15"/>
      <c r="G35" s="32"/>
      <c r="H35" s="177"/>
      <c r="I35" s="14"/>
      <c r="J35" s="14"/>
      <c r="K35" s="14"/>
      <c r="L35" s="38"/>
      <c r="M35" s="144"/>
      <c r="N35" s="14"/>
      <c r="O35" s="14"/>
      <c r="P35" s="35"/>
      <c r="Q35" s="22"/>
      <c r="R35" s="22"/>
      <c r="S35" s="22"/>
      <c r="T35" s="22"/>
      <c r="U35" s="22"/>
      <c r="V35" s="56"/>
      <c r="W35" s="37"/>
    </row>
    <row r="36" spans="1:23" ht="16.5" x14ac:dyDescent="0.25">
      <c r="A36" s="14">
        <v>27</v>
      </c>
      <c r="B36" s="41"/>
      <c r="C36" s="42"/>
      <c r="D36" s="176"/>
      <c r="E36" s="15"/>
      <c r="F36" s="15"/>
      <c r="G36" s="32"/>
      <c r="H36" s="177"/>
      <c r="I36" s="14"/>
      <c r="J36" s="14"/>
      <c r="K36" s="14"/>
      <c r="L36" s="38"/>
      <c r="M36" s="144"/>
      <c r="N36" s="14"/>
      <c r="O36" s="14"/>
      <c r="P36" s="35"/>
      <c r="Q36" s="22"/>
      <c r="R36" s="22"/>
      <c r="S36" s="22"/>
      <c r="T36" s="22"/>
      <c r="U36" s="22"/>
      <c r="V36" s="56"/>
      <c r="W36" s="37"/>
    </row>
    <row r="37" spans="1:23" ht="16.5" x14ac:dyDescent="0.25">
      <c r="A37" s="14">
        <v>28</v>
      </c>
      <c r="B37" s="41"/>
      <c r="C37" s="42"/>
      <c r="D37" s="176"/>
      <c r="E37" s="15"/>
      <c r="F37" s="15"/>
      <c r="G37" s="32"/>
      <c r="H37" s="177"/>
      <c r="I37" s="14"/>
      <c r="J37" s="14"/>
      <c r="K37" s="14"/>
      <c r="L37" s="38"/>
      <c r="M37" s="144"/>
      <c r="N37" s="14"/>
      <c r="O37" s="14"/>
      <c r="P37" s="35"/>
      <c r="Q37" s="22"/>
      <c r="R37" s="22"/>
      <c r="S37" s="22"/>
      <c r="T37" s="22"/>
      <c r="U37" s="22"/>
      <c r="V37" s="56"/>
      <c r="W37" s="37"/>
    </row>
    <row r="38" spans="1:23" ht="16.5" x14ac:dyDescent="0.25">
      <c r="A38" s="14">
        <v>29</v>
      </c>
      <c r="B38" s="41"/>
      <c r="C38" s="42"/>
      <c r="D38" s="176"/>
      <c r="E38" s="15"/>
      <c r="F38" s="15"/>
      <c r="G38" s="32"/>
      <c r="H38" s="177"/>
      <c r="I38" s="14"/>
      <c r="J38" s="14"/>
      <c r="K38" s="14"/>
      <c r="L38" s="38"/>
      <c r="M38" s="144"/>
      <c r="N38" s="14"/>
      <c r="O38" s="14"/>
      <c r="P38" s="35"/>
      <c r="Q38" s="22"/>
      <c r="R38" s="22"/>
      <c r="S38" s="22"/>
      <c r="T38" s="22"/>
      <c r="U38" s="22"/>
      <c r="V38" s="56"/>
      <c r="W38" s="37"/>
    </row>
    <row r="39" spans="1:23" ht="16.5" x14ac:dyDescent="0.25">
      <c r="A39" s="14">
        <v>30</v>
      </c>
      <c r="B39" s="41"/>
      <c r="C39" s="42"/>
      <c r="D39" s="176"/>
      <c r="E39" s="15"/>
      <c r="F39" s="15"/>
      <c r="G39" s="32"/>
      <c r="H39" s="177"/>
      <c r="I39" s="14"/>
      <c r="J39" s="14"/>
      <c r="K39" s="14"/>
      <c r="L39" s="38"/>
      <c r="M39" s="144"/>
      <c r="N39" s="14"/>
      <c r="O39" s="14"/>
      <c r="P39" s="35"/>
      <c r="Q39" s="22"/>
      <c r="R39" s="22"/>
      <c r="S39" s="22"/>
      <c r="T39" s="22"/>
      <c r="U39" s="22"/>
      <c r="V39" s="56"/>
      <c r="W39" s="37"/>
    </row>
    <row r="40" spans="1:23" ht="16.5" x14ac:dyDescent="0.25">
      <c r="A40" s="14">
        <v>31</v>
      </c>
      <c r="B40" s="41"/>
      <c r="C40" s="42"/>
      <c r="D40" s="176"/>
      <c r="E40" s="15"/>
      <c r="F40" s="15"/>
      <c r="G40" s="32"/>
      <c r="H40" s="177"/>
      <c r="I40" s="14"/>
      <c r="J40" s="14"/>
      <c r="K40" s="14"/>
      <c r="L40" s="38"/>
      <c r="M40" s="144"/>
      <c r="N40" s="14"/>
      <c r="O40" s="14"/>
      <c r="P40" s="35"/>
      <c r="Q40" s="22"/>
      <c r="R40" s="22"/>
      <c r="S40" s="22"/>
      <c r="T40" s="22"/>
      <c r="U40" s="22"/>
      <c r="V40" s="56"/>
      <c r="W40" s="37"/>
    </row>
    <row r="41" spans="1:23" ht="16.5" x14ac:dyDescent="0.25">
      <c r="A41" s="14">
        <v>32</v>
      </c>
      <c r="B41" s="41"/>
      <c r="C41" s="42"/>
      <c r="D41" s="176"/>
      <c r="E41" s="15"/>
      <c r="F41" s="15"/>
      <c r="G41" s="32"/>
      <c r="H41" s="177"/>
      <c r="I41" s="14"/>
      <c r="J41" s="14"/>
      <c r="K41" s="14"/>
      <c r="L41" s="38"/>
      <c r="M41" s="144"/>
      <c r="N41" s="14"/>
      <c r="O41" s="14"/>
      <c r="P41" s="35"/>
      <c r="Q41" s="22"/>
      <c r="R41" s="22"/>
      <c r="S41" s="22"/>
      <c r="T41" s="22"/>
      <c r="U41" s="22"/>
      <c r="V41" s="56"/>
      <c r="W41" s="37"/>
    </row>
    <row r="42" spans="1:23" ht="16.5" x14ac:dyDescent="0.25">
      <c r="A42" s="14">
        <v>33</v>
      </c>
      <c r="B42" s="41"/>
      <c r="C42" s="42"/>
      <c r="D42" s="176"/>
      <c r="E42" s="15"/>
      <c r="F42" s="15"/>
      <c r="G42" s="32"/>
      <c r="H42" s="177"/>
      <c r="I42" s="14"/>
      <c r="J42" s="14"/>
      <c r="K42" s="14"/>
      <c r="L42" s="38"/>
      <c r="M42" s="144"/>
      <c r="N42" s="14"/>
      <c r="O42" s="14"/>
      <c r="P42" s="35"/>
      <c r="Q42" s="22"/>
      <c r="R42" s="22"/>
      <c r="S42" s="22"/>
      <c r="T42" s="22"/>
      <c r="U42" s="22"/>
      <c r="V42" s="56"/>
      <c r="W42" s="37"/>
    </row>
    <row r="43" spans="1:23" ht="16.5" x14ac:dyDescent="0.25">
      <c r="A43" s="14">
        <v>34</v>
      </c>
      <c r="B43" s="41"/>
      <c r="C43" s="42"/>
      <c r="D43" s="176"/>
      <c r="E43" s="15"/>
      <c r="F43" s="15"/>
      <c r="G43" s="32"/>
      <c r="H43" s="177"/>
      <c r="I43" s="14"/>
      <c r="J43" s="14"/>
      <c r="K43" s="14"/>
      <c r="L43" s="38"/>
      <c r="M43" s="144"/>
      <c r="N43" s="14"/>
      <c r="O43" s="14"/>
      <c r="P43" s="35"/>
      <c r="Q43" s="22"/>
      <c r="R43" s="22"/>
      <c r="S43" s="22"/>
      <c r="T43" s="22"/>
      <c r="U43" s="22"/>
      <c r="V43" s="56"/>
      <c r="W43" s="37"/>
    </row>
    <row r="44" spans="1:23" ht="16.5" x14ac:dyDescent="0.25">
      <c r="A44" s="14">
        <v>35</v>
      </c>
      <c r="B44" s="41"/>
      <c r="C44" s="42"/>
      <c r="D44" s="176"/>
      <c r="E44" s="15"/>
      <c r="F44" s="15"/>
      <c r="G44" s="32"/>
      <c r="H44" s="177"/>
      <c r="I44" s="14"/>
      <c r="J44" s="14"/>
      <c r="K44" s="14"/>
      <c r="L44" s="38"/>
      <c r="M44" s="144"/>
      <c r="N44" s="14"/>
      <c r="O44" s="14"/>
      <c r="P44" s="35"/>
      <c r="Q44" s="22"/>
      <c r="R44" s="22"/>
      <c r="S44" s="22"/>
      <c r="T44" s="22"/>
      <c r="U44" s="22"/>
      <c r="V44" s="56"/>
      <c r="W44" s="37"/>
    </row>
    <row r="45" spans="1:23" ht="16.5" x14ac:dyDescent="0.25">
      <c r="A45" s="14">
        <v>36</v>
      </c>
      <c r="B45" s="41"/>
      <c r="C45" s="42"/>
      <c r="D45" s="176"/>
      <c r="E45" s="15"/>
      <c r="F45" s="15"/>
      <c r="G45" s="32"/>
      <c r="H45" s="177"/>
      <c r="I45" s="14"/>
      <c r="J45" s="14"/>
      <c r="K45" s="14"/>
      <c r="L45" s="38"/>
      <c r="M45" s="144"/>
      <c r="N45" s="14"/>
      <c r="O45" s="14"/>
      <c r="P45" s="35"/>
      <c r="Q45" s="22"/>
      <c r="R45" s="22"/>
      <c r="S45" s="22"/>
      <c r="T45" s="22"/>
      <c r="U45" s="22"/>
      <c r="V45" s="56"/>
      <c r="W45" s="37"/>
    </row>
    <row r="46" spans="1:23" ht="16.5" x14ac:dyDescent="0.25">
      <c r="A46" s="14">
        <v>37</v>
      </c>
      <c r="B46" s="41"/>
      <c r="C46" s="42"/>
      <c r="D46" s="176"/>
      <c r="E46" s="15"/>
      <c r="F46" s="15"/>
      <c r="G46" s="32"/>
      <c r="H46" s="177"/>
      <c r="I46" s="14"/>
      <c r="J46" s="14"/>
      <c r="K46" s="14"/>
      <c r="L46" s="38"/>
      <c r="M46" s="144"/>
      <c r="N46" s="14"/>
      <c r="O46" s="14"/>
      <c r="P46" s="35"/>
      <c r="Q46" s="22"/>
      <c r="R46" s="22"/>
      <c r="S46" s="22"/>
      <c r="T46" s="22"/>
      <c r="U46" s="22"/>
      <c r="V46" s="56"/>
      <c r="W46" s="37"/>
    </row>
    <row r="47" spans="1:23" ht="16.5" x14ac:dyDescent="0.25">
      <c r="A47" s="14">
        <v>38</v>
      </c>
      <c r="B47" s="41"/>
      <c r="C47" s="42"/>
      <c r="D47" s="176"/>
      <c r="E47" s="15"/>
      <c r="F47" s="15"/>
      <c r="G47" s="32"/>
      <c r="H47" s="177"/>
      <c r="I47" s="14"/>
      <c r="J47" s="14"/>
      <c r="K47" s="14"/>
      <c r="L47" s="38"/>
      <c r="M47" s="144"/>
      <c r="N47" s="14"/>
      <c r="O47" s="14"/>
      <c r="P47" s="35"/>
      <c r="Q47" s="22"/>
      <c r="R47" s="22"/>
      <c r="S47" s="22"/>
      <c r="T47" s="22"/>
      <c r="U47" s="22"/>
      <c r="V47" s="56"/>
      <c r="W47" s="37"/>
    </row>
    <row r="48" spans="1:23" ht="16.5" x14ac:dyDescent="0.25">
      <c r="A48" s="14">
        <v>39</v>
      </c>
      <c r="B48" s="41"/>
      <c r="C48" s="42"/>
      <c r="D48" s="176"/>
      <c r="E48" s="15"/>
      <c r="F48" s="15"/>
      <c r="G48" s="32"/>
      <c r="H48" s="177"/>
      <c r="I48" s="14"/>
      <c r="J48" s="14"/>
      <c r="K48" s="14"/>
      <c r="L48" s="38"/>
      <c r="M48" s="144"/>
      <c r="N48" s="14"/>
      <c r="O48" s="14"/>
      <c r="P48" s="35"/>
      <c r="Q48" s="22"/>
      <c r="R48" s="22"/>
      <c r="S48" s="22"/>
      <c r="T48" s="22"/>
      <c r="U48" s="22"/>
      <c r="V48" s="56"/>
      <c r="W48" s="37"/>
    </row>
    <row r="49" spans="1:23" ht="16.5" x14ac:dyDescent="0.25">
      <c r="A49" s="14">
        <v>40</v>
      </c>
      <c r="B49" s="41"/>
      <c r="C49" s="42"/>
      <c r="D49" s="176"/>
      <c r="E49" s="15"/>
      <c r="F49" s="15"/>
      <c r="G49" s="32"/>
      <c r="H49" s="177"/>
      <c r="I49" s="14"/>
      <c r="J49" s="14"/>
      <c r="K49" s="14"/>
      <c r="L49" s="38"/>
      <c r="M49" s="144"/>
      <c r="N49" s="14"/>
      <c r="O49" s="14"/>
      <c r="P49" s="35"/>
      <c r="Q49" s="22"/>
      <c r="R49" s="22"/>
      <c r="S49" s="22"/>
      <c r="T49" s="22"/>
      <c r="U49" s="22"/>
      <c r="V49" s="56"/>
      <c r="W49" s="37"/>
    </row>
    <row r="50" spans="1:23" ht="16.5" x14ac:dyDescent="0.25">
      <c r="A50" s="14">
        <v>41</v>
      </c>
      <c r="B50" s="41"/>
      <c r="C50" s="42"/>
      <c r="D50" s="176"/>
      <c r="E50" s="15"/>
      <c r="F50" s="15"/>
      <c r="G50" s="32"/>
      <c r="H50" s="177"/>
      <c r="I50" s="14"/>
      <c r="J50" s="14"/>
      <c r="K50" s="14"/>
      <c r="L50" s="38"/>
      <c r="M50" s="144"/>
      <c r="N50" s="14"/>
      <c r="O50" s="14"/>
      <c r="P50" s="35"/>
      <c r="Q50" s="22"/>
      <c r="R50" s="22"/>
      <c r="S50" s="22"/>
      <c r="T50" s="22"/>
      <c r="U50" s="22"/>
      <c r="V50" s="56"/>
      <c r="W50" s="37"/>
    </row>
    <row r="51" spans="1:23" ht="16.5" x14ac:dyDescent="0.25">
      <c r="A51" s="14">
        <v>42</v>
      </c>
      <c r="B51" s="41"/>
      <c r="C51" s="42"/>
      <c r="D51" s="176"/>
      <c r="E51" s="15"/>
      <c r="F51" s="15"/>
      <c r="G51" s="32"/>
      <c r="H51" s="177"/>
      <c r="I51" s="14"/>
      <c r="J51" s="14"/>
      <c r="K51" s="14"/>
      <c r="L51" s="38"/>
      <c r="M51" s="58"/>
      <c r="N51" s="14"/>
      <c r="O51" s="14"/>
      <c r="P51" s="35"/>
      <c r="Q51" s="22"/>
      <c r="R51" s="22"/>
      <c r="S51" s="22"/>
      <c r="T51" s="22"/>
      <c r="U51" s="22"/>
      <c r="V51" s="56"/>
      <c r="W51" s="37"/>
    </row>
    <row r="52" spans="1:23" ht="16.5" x14ac:dyDescent="0.25">
      <c r="A52" s="14">
        <v>43</v>
      </c>
      <c r="B52" s="41"/>
      <c r="C52" s="42"/>
      <c r="D52" s="176"/>
      <c r="E52" s="15"/>
      <c r="F52" s="15"/>
      <c r="G52" s="32"/>
      <c r="H52" s="177"/>
      <c r="I52" s="14"/>
      <c r="J52" s="14"/>
      <c r="K52" s="14"/>
      <c r="L52" s="38"/>
      <c r="M52" s="144"/>
      <c r="N52" s="14"/>
      <c r="O52" s="14"/>
      <c r="P52" s="35"/>
      <c r="Q52" s="22"/>
      <c r="R52" s="22"/>
      <c r="S52" s="22"/>
      <c r="T52" s="22"/>
      <c r="U52" s="22"/>
      <c r="V52" s="56"/>
      <c r="W52" s="37"/>
    </row>
    <row r="53" spans="1:23" ht="16.5" x14ac:dyDescent="0.25">
      <c r="A53" s="14">
        <v>44</v>
      </c>
      <c r="B53" s="41"/>
      <c r="C53" s="42"/>
      <c r="D53" s="176"/>
      <c r="E53" s="15"/>
      <c r="F53" s="15"/>
      <c r="G53" s="32"/>
      <c r="H53" s="177"/>
      <c r="I53" s="14"/>
      <c r="J53" s="14"/>
      <c r="K53" s="14"/>
      <c r="L53" s="38"/>
      <c r="M53" s="144"/>
      <c r="N53" s="14"/>
      <c r="O53" s="14"/>
      <c r="P53" s="35"/>
      <c r="Q53" s="22"/>
      <c r="R53" s="22"/>
      <c r="S53" s="22"/>
      <c r="T53" s="22"/>
      <c r="U53" s="22"/>
      <c r="V53" s="56"/>
      <c r="W53" s="37"/>
    </row>
    <row r="54" spans="1:23" ht="16.5" x14ac:dyDescent="0.25">
      <c r="A54" s="14">
        <v>45</v>
      </c>
      <c r="B54" s="41"/>
      <c r="C54" s="42"/>
      <c r="D54" s="176"/>
      <c r="E54" s="15"/>
      <c r="F54" s="15"/>
      <c r="G54" s="32"/>
      <c r="H54" s="177"/>
      <c r="I54" s="14"/>
      <c r="J54" s="14"/>
      <c r="K54" s="14"/>
      <c r="L54" s="38"/>
      <c r="M54" s="144"/>
      <c r="N54" s="14"/>
      <c r="O54" s="14"/>
      <c r="P54" s="35"/>
      <c r="Q54" s="22"/>
      <c r="R54" s="22"/>
      <c r="S54" s="22"/>
      <c r="T54" s="22"/>
      <c r="U54" s="22"/>
      <c r="V54" s="56"/>
      <c r="W54" s="37"/>
    </row>
    <row r="55" spans="1:23" ht="16.5" x14ac:dyDescent="0.25">
      <c r="A55" s="14">
        <v>46</v>
      </c>
      <c r="B55" s="41"/>
      <c r="C55" s="42"/>
      <c r="D55" s="176"/>
      <c r="E55" s="15"/>
      <c r="F55" s="15"/>
      <c r="G55" s="32"/>
      <c r="H55" s="177"/>
      <c r="I55" s="14"/>
      <c r="J55" s="14"/>
      <c r="K55" s="14"/>
      <c r="L55" s="38"/>
      <c r="M55" s="144"/>
      <c r="N55" s="14"/>
      <c r="O55" s="14"/>
      <c r="P55" s="35"/>
      <c r="Q55" s="22"/>
      <c r="R55" s="22"/>
      <c r="S55" s="22"/>
      <c r="T55" s="22"/>
      <c r="U55" s="22"/>
      <c r="V55" s="56"/>
      <c r="W55" s="37"/>
    </row>
    <row r="56" spans="1:23" ht="16.5" x14ac:dyDescent="0.25">
      <c r="A56" s="14">
        <v>47</v>
      </c>
      <c r="B56" s="41"/>
      <c r="C56" s="42"/>
      <c r="D56" s="176"/>
      <c r="E56" s="15"/>
      <c r="F56" s="15"/>
      <c r="G56" s="32"/>
      <c r="H56" s="177"/>
      <c r="I56" s="14"/>
      <c r="J56" s="14"/>
      <c r="K56" s="14"/>
      <c r="L56" s="38"/>
      <c r="M56" s="144"/>
      <c r="N56" s="14"/>
      <c r="O56" s="14"/>
      <c r="P56" s="35"/>
      <c r="Q56" s="22"/>
      <c r="R56" s="22"/>
      <c r="S56" s="22"/>
      <c r="T56" s="22"/>
      <c r="U56" s="22"/>
      <c r="V56" s="56"/>
      <c r="W56" s="37"/>
    </row>
  </sheetData>
  <mergeCells count="17">
    <mergeCell ref="A1:W1"/>
    <mergeCell ref="A2:W2"/>
    <mergeCell ref="E7:F7"/>
    <mergeCell ref="I7:M7"/>
    <mergeCell ref="Z7:AH7"/>
    <mergeCell ref="AI7:AL7"/>
    <mergeCell ref="AM7:AO7"/>
    <mergeCell ref="A7:A8"/>
    <mergeCell ref="D7:D8"/>
    <mergeCell ref="G7:G8"/>
    <mergeCell ref="H7:H8"/>
    <mergeCell ref="N7:N8"/>
    <mergeCell ref="O7:O8"/>
    <mergeCell ref="P7:P8"/>
    <mergeCell ref="V7:V8"/>
    <mergeCell ref="W7:W8"/>
    <mergeCell ref="B7:C8"/>
  </mergeCells>
  <pageMargins left="0.86614173228346403" right="0.15748031496063" top="0.78740157480314998" bottom="0.78740157480314998" header="0.31496062992126" footer="0.31496062992126"/>
  <pageSetup paperSize="9" scale="9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2:W2022"/>
  <sheetViews>
    <sheetView zoomScale="82" zoomScaleNormal="82" workbookViewId="0">
      <selection activeCell="I19" sqref="I19"/>
    </sheetView>
  </sheetViews>
  <sheetFormatPr defaultColWidth="9" defaultRowHeight="15.75" x14ac:dyDescent="0.25"/>
  <cols>
    <col min="1" max="1" width="4.75" customWidth="1"/>
    <col min="2" max="2" width="22.375" customWidth="1"/>
    <col min="3" max="3" width="9.875" customWidth="1"/>
    <col min="4" max="4" width="14.125" style="88" customWidth="1"/>
    <col min="5" max="5" width="10.25" style="127" customWidth="1"/>
    <col min="6" max="6" width="13.25" style="127" customWidth="1"/>
    <col min="7" max="8" width="11.875" customWidth="1"/>
    <col min="9" max="9" width="17" customWidth="1"/>
    <col min="10" max="11" width="10.5" customWidth="1"/>
    <col min="12" max="12" width="10.5" style="128" customWidth="1"/>
    <col min="13" max="13" width="7.125" customWidth="1"/>
    <col min="14" max="14" width="7.125" hidden="1" customWidth="1"/>
    <col min="15" max="15" width="7.125" customWidth="1"/>
    <col min="16" max="16" width="6.5" customWidth="1"/>
    <col min="17" max="17" width="9.875" customWidth="1"/>
    <col min="18" max="18" width="7.375" customWidth="1"/>
    <col min="19" max="19" width="6.5" customWidth="1"/>
    <col min="20" max="20" width="10.375" customWidth="1"/>
    <col min="21" max="22" width="9.25" customWidth="1"/>
    <col min="23" max="23" width="10.375" customWidth="1"/>
  </cols>
  <sheetData>
    <row r="2" spans="1:23" ht="18.75" x14ac:dyDescent="0.25">
      <c r="A2" s="5" t="s">
        <v>13</v>
      </c>
      <c r="B2" s="2"/>
      <c r="C2" s="5" t="s">
        <v>50</v>
      </c>
      <c r="D2" s="5"/>
      <c r="E2" s="129"/>
      <c r="F2" s="129"/>
      <c r="G2" s="5"/>
      <c r="H2" s="5"/>
      <c r="I2" s="5"/>
      <c r="J2" s="5"/>
      <c r="K2" s="5"/>
      <c r="L2" s="138"/>
      <c r="M2" s="2"/>
      <c r="N2" s="2"/>
      <c r="O2" s="2"/>
    </row>
    <row r="3" spans="1:23" ht="18.75" x14ac:dyDescent="0.25">
      <c r="A3" s="5" t="s">
        <v>15</v>
      </c>
      <c r="B3" s="2"/>
      <c r="C3" s="5" t="s">
        <v>51</v>
      </c>
      <c r="D3" s="5"/>
      <c r="E3" s="129"/>
      <c r="F3" s="129"/>
      <c r="G3" s="5"/>
      <c r="H3" s="5"/>
      <c r="I3" s="5"/>
      <c r="J3" s="5"/>
      <c r="K3" s="5"/>
      <c r="L3" s="138"/>
      <c r="M3" s="2"/>
      <c r="N3" s="2"/>
      <c r="O3" s="2"/>
    </row>
    <row r="5" spans="1:23" ht="24.75" customHeight="1" x14ac:dyDescent="0.25">
      <c r="A5" s="446" t="s">
        <v>17</v>
      </c>
      <c r="B5" s="446" t="s">
        <v>18</v>
      </c>
      <c r="C5" s="446"/>
      <c r="D5" s="446" t="s">
        <v>19</v>
      </c>
      <c r="E5" s="456" t="s">
        <v>20</v>
      </c>
      <c r="F5" s="457"/>
      <c r="G5" s="447" t="s">
        <v>21</v>
      </c>
      <c r="H5" s="8"/>
      <c r="I5" s="8"/>
      <c r="J5" s="446" t="s">
        <v>19</v>
      </c>
      <c r="K5" s="446" t="s">
        <v>19</v>
      </c>
      <c r="L5" s="130"/>
      <c r="M5" s="453" t="s">
        <v>23</v>
      </c>
      <c r="N5" s="454"/>
      <c r="O5" s="454"/>
      <c r="P5" s="454"/>
      <c r="Q5" s="455"/>
      <c r="R5" s="446" t="s">
        <v>24</v>
      </c>
      <c r="S5" s="446" t="s">
        <v>25</v>
      </c>
      <c r="T5" s="8"/>
      <c r="U5" s="8"/>
      <c r="V5" s="8"/>
      <c r="W5" s="446" t="s">
        <v>26</v>
      </c>
    </row>
    <row r="6" spans="1:23" ht="41.25" customHeight="1" x14ac:dyDescent="0.25">
      <c r="A6" s="446"/>
      <c r="B6" s="446"/>
      <c r="C6" s="446"/>
      <c r="D6" s="446"/>
      <c r="E6" s="132" t="s">
        <v>0</v>
      </c>
      <c r="F6" s="132" t="s">
        <v>1</v>
      </c>
      <c r="G6" s="448"/>
      <c r="H6" s="8"/>
      <c r="I6" s="8"/>
      <c r="J6" s="446"/>
      <c r="K6" s="446"/>
      <c r="L6" s="132"/>
      <c r="M6" s="18" t="s">
        <v>32</v>
      </c>
      <c r="N6" s="18"/>
      <c r="O6" s="18" t="s">
        <v>33</v>
      </c>
      <c r="P6" s="18" t="s">
        <v>35</v>
      </c>
      <c r="Q6" s="18" t="s">
        <v>36</v>
      </c>
      <c r="R6" s="446"/>
      <c r="S6" s="446"/>
      <c r="T6" s="8"/>
      <c r="U6" s="8"/>
      <c r="V6" s="8"/>
      <c r="W6" s="446"/>
    </row>
    <row r="7" spans="1:23" ht="18.75" customHeight="1" x14ac:dyDescent="0.25">
      <c r="A7" s="8"/>
      <c r="B7" s="12"/>
      <c r="C7" s="13">
        <f>COUNTA(C8:C2022)</f>
        <v>2015</v>
      </c>
      <c r="D7" s="13"/>
      <c r="E7" s="131"/>
      <c r="F7" s="131"/>
      <c r="G7" s="13"/>
      <c r="H7" s="8"/>
      <c r="I7" s="13"/>
      <c r="J7" s="13">
        <f>COUNTA(J8:J586)</f>
        <v>579</v>
      </c>
      <c r="K7" s="13">
        <f>COUNTA(K8:K586)</f>
        <v>579</v>
      </c>
      <c r="L7" s="131"/>
      <c r="M7" s="13">
        <f>COUNTA(M8:M586)</f>
        <v>578</v>
      </c>
      <c r="N7" s="13"/>
      <c r="O7" s="13">
        <f>COUNTA(O8:O586)</f>
        <v>578</v>
      </c>
      <c r="P7" s="38">
        <f>(M7/O7^2)*10^4</f>
        <v>17.301038062283737</v>
      </c>
      <c r="Q7" s="56" t="e">
        <f>LOOKUP(2,1/(P7&gt;=INDEX(IF(#REF!="x",BMI!$G$3:$K$170,BMI!$B$3:$F$170),MATCH(DATEDIF(J7,DATE(2022,2,28),"m"),BMI!$A$3:$A$170,0),0)),BMI!$G$2:$K$2)</f>
        <v>#REF!</v>
      </c>
      <c r="R7" s="13">
        <f>COUNTA(R8:R586)</f>
        <v>579</v>
      </c>
      <c r="S7" s="13">
        <f>COUNTA(S8:S586)</f>
        <v>579</v>
      </c>
      <c r="T7" s="13"/>
      <c r="U7" s="13"/>
      <c r="V7" s="13"/>
      <c r="W7" s="13">
        <f>COUNTA(W8:W586)</f>
        <v>579</v>
      </c>
    </row>
    <row r="8" spans="1:23" x14ac:dyDescent="0.25">
      <c r="A8" s="14">
        <v>1</v>
      </c>
      <c r="B8" s="41" t="e">
        <f>LEFT(H8,LEN(H8)-LEN(C8))</f>
        <v>#VALUE!</v>
      </c>
      <c r="C8" s="42" t="e">
        <f>RIGHT(H8,LEN(H8)-FIND("@",SUBSTITUTE(H8," ","@",LEN(H8)-LEN(SUBSTITUTE(H8," ","")))))</f>
        <v>#VALUE!</v>
      </c>
      <c r="D8" s="133" t="str">
        <f>TEXT(J8,"DD/MM/YYYY")</f>
        <v>17/10/2013</v>
      </c>
      <c r="E8" s="134" t="str">
        <f t="shared" ref="E8:E43" si="0">IF(TRIM(L8)="Nam","X","")</f>
        <v/>
      </c>
      <c r="F8" s="134" t="str">
        <f t="shared" ref="F8:F43" si="1">IF(TRIM(L8)="Nữ","X","")</f>
        <v/>
      </c>
      <c r="G8" s="20"/>
      <c r="H8" s="419"/>
      <c r="I8" s="133" t="s">
        <v>52</v>
      </c>
      <c r="J8" s="139">
        <v>41564</v>
      </c>
      <c r="K8" s="139">
        <v>41564</v>
      </c>
      <c r="L8" s="140"/>
      <c r="M8" s="14">
        <v>24</v>
      </c>
      <c r="N8" s="14">
        <f>O8*100</f>
        <v>138</v>
      </c>
      <c r="O8" s="14">
        <v>1.38</v>
      </c>
      <c r="P8" s="38">
        <v>12.602394454946401</v>
      </c>
      <c r="Q8" s="56" t="s">
        <v>53</v>
      </c>
      <c r="R8" s="14" t="s">
        <v>54</v>
      </c>
      <c r="S8" s="14">
        <v>80</v>
      </c>
      <c r="T8" s="35" t="s">
        <v>55</v>
      </c>
      <c r="U8" s="34" t="str">
        <f>REPLACE(T8,FIND(";",T8),1,"/")</f>
        <v>10/10</v>
      </c>
      <c r="V8" s="34" t="str">
        <f>IF(U8="10/10",U8,"MPT "&amp;U8)</f>
        <v>10/10</v>
      </c>
      <c r="W8" s="35" t="s">
        <v>56</v>
      </c>
    </row>
    <row r="9" spans="1:23" x14ac:dyDescent="0.25">
      <c r="A9" s="14">
        <v>2</v>
      </c>
      <c r="B9" s="41" t="e">
        <f t="shared" ref="B9:B39" si="2">LEFT(H9,LEN(H9)-LEN(C9))</f>
        <v>#VALUE!</v>
      </c>
      <c r="C9" s="42" t="e">
        <f t="shared" ref="C9:C72" si="3">RIGHT(H9,LEN(H9)-FIND("@",SUBSTITUTE(H9," ","@",LEN(H9)-LEN(SUBSTITUTE(H9," ","")))))</f>
        <v>#VALUE!</v>
      </c>
      <c r="D9" s="133" t="str">
        <f t="shared" ref="D9:D72" si="4">TEXT(J9,"DD/MM/YYYY")</f>
        <v>27/07/2013</v>
      </c>
      <c r="E9" s="134" t="str">
        <f t="shared" si="0"/>
        <v/>
      </c>
      <c r="F9" s="134" t="str">
        <f t="shared" si="1"/>
        <v/>
      </c>
      <c r="G9" s="20"/>
      <c r="H9" s="135"/>
      <c r="I9" s="133" t="s">
        <v>57</v>
      </c>
      <c r="J9" s="139">
        <v>41482</v>
      </c>
      <c r="K9" s="139">
        <v>41482</v>
      </c>
      <c r="L9" s="140"/>
      <c r="M9" s="14">
        <v>60</v>
      </c>
      <c r="N9" s="14">
        <f t="shared" ref="N9:N72" si="5">O9*100</f>
        <v>159</v>
      </c>
      <c r="O9" s="14">
        <v>1.59</v>
      </c>
      <c r="P9" s="38">
        <v>23.733238400379701</v>
      </c>
      <c r="Q9" s="144" t="s">
        <v>58</v>
      </c>
      <c r="R9" s="14" t="s">
        <v>54</v>
      </c>
      <c r="S9" s="14">
        <v>78</v>
      </c>
      <c r="T9" s="35" t="s">
        <v>55</v>
      </c>
      <c r="U9" s="34" t="str">
        <f t="shared" ref="U9:U72" si="6">REPLACE(T9,FIND(";",T9),1,"/")</f>
        <v>10/10</v>
      </c>
      <c r="V9" s="34" t="str">
        <f t="shared" ref="V9:V72" si="7">IF(U9="10/10",U9,"MPT "&amp;U9)</f>
        <v>10/10</v>
      </c>
      <c r="W9" s="35" t="s">
        <v>56</v>
      </c>
    </row>
    <row r="10" spans="1:23" x14ac:dyDescent="0.25">
      <c r="A10" s="14">
        <v>3</v>
      </c>
      <c r="B10" s="41" t="e">
        <f t="shared" si="2"/>
        <v>#VALUE!</v>
      </c>
      <c r="C10" s="42" t="e">
        <f t="shared" si="3"/>
        <v>#VALUE!</v>
      </c>
      <c r="D10" s="133" t="str">
        <f t="shared" si="4"/>
        <v>03/01/2013</v>
      </c>
      <c r="E10" s="134" t="str">
        <f t="shared" si="0"/>
        <v/>
      </c>
      <c r="F10" s="134" t="str">
        <f t="shared" si="1"/>
        <v/>
      </c>
      <c r="G10" s="20"/>
      <c r="H10" s="135"/>
      <c r="I10" s="133" t="s">
        <v>59</v>
      </c>
      <c r="J10" s="139" t="s">
        <v>59</v>
      </c>
      <c r="K10" s="139" t="s">
        <v>59</v>
      </c>
      <c r="L10" s="140"/>
      <c r="M10" s="14">
        <v>37</v>
      </c>
      <c r="N10" s="14">
        <f t="shared" si="5"/>
        <v>157</v>
      </c>
      <c r="O10" s="14">
        <v>1.57</v>
      </c>
      <c r="P10" s="38">
        <v>15.010750943243099</v>
      </c>
      <c r="Q10" s="144" t="s">
        <v>60</v>
      </c>
      <c r="R10" s="14" t="s">
        <v>61</v>
      </c>
      <c r="S10" s="14">
        <v>78</v>
      </c>
      <c r="T10" s="35" t="s">
        <v>62</v>
      </c>
      <c r="U10" s="34" t="str">
        <f t="shared" si="6"/>
        <v>8/7</v>
      </c>
      <c r="V10" s="34" t="str">
        <f t="shared" si="7"/>
        <v>MPT 8/7</v>
      </c>
      <c r="W10" s="35" t="s">
        <v>63</v>
      </c>
    </row>
    <row r="11" spans="1:23" x14ac:dyDescent="0.25">
      <c r="A11" s="14">
        <v>4</v>
      </c>
      <c r="B11" s="41" t="e">
        <f t="shared" si="2"/>
        <v>#VALUE!</v>
      </c>
      <c r="C11" s="42" t="e">
        <f t="shared" si="3"/>
        <v>#VALUE!</v>
      </c>
      <c r="D11" s="133" t="str">
        <f t="shared" si="4"/>
        <v>11/03/2013</v>
      </c>
      <c r="E11" s="134" t="str">
        <f t="shared" si="0"/>
        <v/>
      </c>
      <c r="F11" s="134" t="str">
        <f t="shared" si="1"/>
        <v/>
      </c>
      <c r="G11" s="20"/>
      <c r="H11" s="135"/>
      <c r="I11" s="133" t="s">
        <v>64</v>
      </c>
      <c r="J11" s="139" t="s">
        <v>64</v>
      </c>
      <c r="K11" s="139" t="s">
        <v>64</v>
      </c>
      <c r="L11" s="140"/>
      <c r="M11" s="14">
        <v>41</v>
      </c>
      <c r="N11" s="14">
        <f t="shared" si="5"/>
        <v>148</v>
      </c>
      <c r="O11" s="14">
        <v>1.48</v>
      </c>
      <c r="P11" s="38">
        <v>18.718042366691002</v>
      </c>
      <c r="Q11" s="144" t="s">
        <v>60</v>
      </c>
      <c r="R11" s="14" t="s">
        <v>54</v>
      </c>
      <c r="S11" s="14">
        <v>80</v>
      </c>
      <c r="T11" s="35" t="s">
        <v>55</v>
      </c>
      <c r="U11" s="34" t="str">
        <f t="shared" si="6"/>
        <v>10/10</v>
      </c>
      <c r="V11" s="34" t="str">
        <f t="shared" si="7"/>
        <v>10/10</v>
      </c>
      <c r="W11" s="35" t="s">
        <v>56</v>
      </c>
    </row>
    <row r="12" spans="1:23" x14ac:dyDescent="0.25">
      <c r="A12" s="14">
        <v>5</v>
      </c>
      <c r="B12" s="41" t="e">
        <f t="shared" si="2"/>
        <v>#VALUE!</v>
      </c>
      <c r="C12" s="42" t="e">
        <f t="shared" si="3"/>
        <v>#VALUE!</v>
      </c>
      <c r="D12" s="133" t="str">
        <f t="shared" si="4"/>
        <v>27/06/2013</v>
      </c>
      <c r="E12" s="134" t="str">
        <f t="shared" si="0"/>
        <v/>
      </c>
      <c r="F12" s="134" t="str">
        <f t="shared" si="1"/>
        <v/>
      </c>
      <c r="G12" s="20"/>
      <c r="H12" s="135"/>
      <c r="I12" s="133" t="s">
        <v>65</v>
      </c>
      <c r="J12" s="139">
        <v>41452</v>
      </c>
      <c r="K12" s="139">
        <v>41452</v>
      </c>
      <c r="L12" s="140"/>
      <c r="M12" s="14">
        <v>42</v>
      </c>
      <c r="N12" s="14">
        <f t="shared" si="5"/>
        <v>142</v>
      </c>
      <c r="O12" s="14">
        <v>1.42</v>
      </c>
      <c r="P12" s="38">
        <v>20.829200555445301</v>
      </c>
      <c r="Q12" s="144" t="s">
        <v>60</v>
      </c>
      <c r="R12" s="14" t="s">
        <v>66</v>
      </c>
      <c r="S12" s="14">
        <v>82</v>
      </c>
      <c r="T12" s="35" t="s">
        <v>67</v>
      </c>
      <c r="U12" s="34" t="str">
        <f t="shared" si="6"/>
        <v>5/5</v>
      </c>
      <c r="V12" s="34" t="str">
        <f t="shared" si="7"/>
        <v>MPT 5/5</v>
      </c>
      <c r="W12" s="35" t="s">
        <v>68</v>
      </c>
    </row>
    <row r="13" spans="1:23" x14ac:dyDescent="0.25">
      <c r="A13" s="14">
        <v>6</v>
      </c>
      <c r="B13" s="41" t="e">
        <f t="shared" si="2"/>
        <v>#VALUE!</v>
      </c>
      <c r="C13" s="42" t="e">
        <f t="shared" si="3"/>
        <v>#VALUE!</v>
      </c>
      <c r="D13" s="133" t="str">
        <f t="shared" si="4"/>
        <v>15/11/2013</v>
      </c>
      <c r="E13" s="134" t="str">
        <f t="shared" si="0"/>
        <v/>
      </c>
      <c r="F13" s="134" t="str">
        <f t="shared" si="1"/>
        <v/>
      </c>
      <c r="G13" s="20"/>
      <c r="H13" s="135"/>
      <c r="I13" s="133" t="s">
        <v>69</v>
      </c>
      <c r="J13" s="139">
        <v>41593</v>
      </c>
      <c r="K13" s="139">
        <v>41593</v>
      </c>
      <c r="L13" s="140"/>
      <c r="M13" s="14">
        <v>36</v>
      </c>
      <c r="N13" s="14">
        <f t="shared" si="5"/>
        <v>135</v>
      </c>
      <c r="O13" s="14">
        <v>1.35</v>
      </c>
      <c r="P13" s="38">
        <v>19.7530864197531</v>
      </c>
      <c r="Q13" s="144" t="s">
        <v>60</v>
      </c>
      <c r="R13" s="14" t="s">
        <v>61</v>
      </c>
      <c r="S13" s="14">
        <v>84</v>
      </c>
      <c r="T13" s="35" t="s">
        <v>55</v>
      </c>
      <c r="U13" s="34" t="str">
        <f t="shared" si="6"/>
        <v>10/10</v>
      </c>
      <c r="V13" s="34" t="str">
        <f t="shared" si="7"/>
        <v>10/10</v>
      </c>
      <c r="W13" s="35" t="s">
        <v>56</v>
      </c>
    </row>
    <row r="14" spans="1:23" x14ac:dyDescent="0.25">
      <c r="A14" s="14">
        <v>7</v>
      </c>
      <c r="B14" s="41" t="e">
        <f t="shared" si="2"/>
        <v>#VALUE!</v>
      </c>
      <c r="C14" s="42" t="e">
        <f t="shared" si="3"/>
        <v>#VALUE!</v>
      </c>
      <c r="D14" s="133" t="str">
        <f t="shared" si="4"/>
        <v>31/07/2013</v>
      </c>
      <c r="E14" s="134" t="str">
        <f t="shared" si="0"/>
        <v/>
      </c>
      <c r="F14" s="134" t="str">
        <f t="shared" si="1"/>
        <v/>
      </c>
      <c r="G14" s="20"/>
      <c r="H14" s="135"/>
      <c r="I14" s="133" t="s">
        <v>70</v>
      </c>
      <c r="J14" s="139">
        <v>41486</v>
      </c>
      <c r="K14" s="139">
        <v>41486</v>
      </c>
      <c r="L14" s="140"/>
      <c r="M14" s="14">
        <v>48</v>
      </c>
      <c r="N14" s="14">
        <f t="shared" si="5"/>
        <v>150</v>
      </c>
      <c r="O14" s="14">
        <v>1.5</v>
      </c>
      <c r="P14" s="38">
        <v>21.3333333333333</v>
      </c>
      <c r="Q14" s="144" t="s">
        <v>58</v>
      </c>
      <c r="R14" s="14" t="s">
        <v>61</v>
      </c>
      <c r="S14" s="14">
        <v>81</v>
      </c>
      <c r="T14" s="35" t="s">
        <v>55</v>
      </c>
      <c r="U14" s="34" t="str">
        <f t="shared" si="6"/>
        <v>10/10</v>
      </c>
      <c r="V14" s="34" t="str">
        <f t="shared" si="7"/>
        <v>10/10</v>
      </c>
      <c r="W14" s="35" t="s">
        <v>56</v>
      </c>
    </row>
    <row r="15" spans="1:23" x14ac:dyDescent="0.25">
      <c r="A15" s="14">
        <v>8</v>
      </c>
      <c r="B15" s="41" t="e">
        <f t="shared" si="2"/>
        <v>#VALUE!</v>
      </c>
      <c r="C15" s="42" t="e">
        <f t="shared" si="3"/>
        <v>#VALUE!</v>
      </c>
      <c r="D15" s="133" t="str">
        <f t="shared" si="4"/>
        <v>31/01/2013</v>
      </c>
      <c r="E15" s="134" t="str">
        <f t="shared" si="0"/>
        <v/>
      </c>
      <c r="F15" s="134" t="str">
        <f t="shared" si="1"/>
        <v/>
      </c>
      <c r="G15" s="20"/>
      <c r="H15" s="135"/>
      <c r="I15" s="133" t="s">
        <v>71</v>
      </c>
      <c r="J15" s="139">
        <v>41305</v>
      </c>
      <c r="K15" s="139">
        <v>41305</v>
      </c>
      <c r="L15" s="140"/>
      <c r="M15" s="14">
        <v>56</v>
      </c>
      <c r="N15" s="14">
        <f t="shared" si="5"/>
        <v>151</v>
      </c>
      <c r="O15" s="14">
        <v>1.51</v>
      </c>
      <c r="P15" s="38">
        <v>24.560326301478</v>
      </c>
      <c r="Q15" s="144" t="s">
        <v>72</v>
      </c>
      <c r="R15" s="14" t="s">
        <v>54</v>
      </c>
      <c r="S15" s="14">
        <v>83</v>
      </c>
      <c r="T15" s="35" t="s">
        <v>55</v>
      </c>
      <c r="U15" s="34" t="str">
        <f t="shared" si="6"/>
        <v>10/10</v>
      </c>
      <c r="V15" s="34" t="str">
        <f t="shared" si="7"/>
        <v>10/10</v>
      </c>
      <c r="W15" s="35" t="s">
        <v>56</v>
      </c>
    </row>
    <row r="16" spans="1:23" x14ac:dyDescent="0.25">
      <c r="A16" s="14">
        <v>9</v>
      </c>
      <c r="B16" s="41" t="e">
        <f t="shared" si="2"/>
        <v>#VALUE!</v>
      </c>
      <c r="C16" s="42" t="e">
        <f t="shared" si="3"/>
        <v>#VALUE!</v>
      </c>
      <c r="D16" s="133" t="str">
        <f t="shared" si="4"/>
        <v>23/04/2013</v>
      </c>
      <c r="E16" s="134" t="str">
        <f t="shared" si="0"/>
        <v/>
      </c>
      <c r="F16" s="134" t="str">
        <f t="shared" si="1"/>
        <v/>
      </c>
      <c r="G16" s="20"/>
      <c r="H16" s="135"/>
      <c r="I16" s="133" t="s">
        <v>73</v>
      </c>
      <c r="J16" s="139">
        <v>41387</v>
      </c>
      <c r="K16" s="139">
        <v>41387</v>
      </c>
      <c r="L16" s="140"/>
      <c r="M16" s="14">
        <v>53</v>
      </c>
      <c r="N16" s="14">
        <f t="shared" si="5"/>
        <v>156</v>
      </c>
      <c r="O16" s="14">
        <v>1.56</v>
      </c>
      <c r="P16" s="38">
        <v>21.7784352399737</v>
      </c>
      <c r="Q16" s="144" t="s">
        <v>58</v>
      </c>
      <c r="R16" s="14" t="s">
        <v>54</v>
      </c>
      <c r="S16" s="14">
        <v>80</v>
      </c>
      <c r="T16" s="35" t="s">
        <v>55</v>
      </c>
      <c r="U16" s="34" t="str">
        <f t="shared" si="6"/>
        <v>10/10</v>
      </c>
      <c r="V16" s="34" t="str">
        <f t="shared" si="7"/>
        <v>10/10</v>
      </c>
      <c r="W16" s="35" t="s">
        <v>56</v>
      </c>
    </row>
    <row r="17" spans="1:23" x14ac:dyDescent="0.25">
      <c r="A17" s="14">
        <v>10</v>
      </c>
      <c r="B17" s="41" t="e">
        <f t="shared" si="2"/>
        <v>#VALUE!</v>
      </c>
      <c r="C17" s="42" t="e">
        <f t="shared" si="3"/>
        <v>#VALUE!</v>
      </c>
      <c r="D17" s="133" t="str">
        <f t="shared" si="4"/>
        <v>23/05/2013</v>
      </c>
      <c r="E17" s="134" t="str">
        <f t="shared" si="0"/>
        <v/>
      </c>
      <c r="F17" s="134" t="str">
        <f t="shared" si="1"/>
        <v/>
      </c>
      <c r="G17" s="20"/>
      <c r="H17" s="135"/>
      <c r="I17" s="133" t="s">
        <v>74</v>
      </c>
      <c r="J17" s="139">
        <v>41417</v>
      </c>
      <c r="K17" s="139">
        <v>41417</v>
      </c>
      <c r="L17" s="140"/>
      <c r="M17" s="14">
        <v>49</v>
      </c>
      <c r="N17" s="14">
        <f t="shared" si="5"/>
        <v>159</v>
      </c>
      <c r="O17" s="14">
        <v>1.59</v>
      </c>
      <c r="P17" s="38">
        <v>19.382144693643401</v>
      </c>
      <c r="Q17" s="144" t="s">
        <v>60</v>
      </c>
      <c r="R17" s="14" t="s">
        <v>54</v>
      </c>
      <c r="S17" s="14">
        <v>76</v>
      </c>
      <c r="T17" s="35" t="s">
        <v>55</v>
      </c>
      <c r="U17" s="34" t="str">
        <f t="shared" si="6"/>
        <v>10/10</v>
      </c>
      <c r="V17" s="34" t="str">
        <f t="shared" si="7"/>
        <v>10/10</v>
      </c>
      <c r="W17" s="35" t="s">
        <v>56</v>
      </c>
    </row>
    <row r="18" spans="1:23" x14ac:dyDescent="0.25">
      <c r="A18" s="14">
        <v>11</v>
      </c>
      <c r="B18" s="41" t="e">
        <f t="shared" si="2"/>
        <v>#VALUE!</v>
      </c>
      <c r="C18" s="42" t="e">
        <f t="shared" si="3"/>
        <v>#VALUE!</v>
      </c>
      <c r="D18" s="133" t="str">
        <f t="shared" si="4"/>
        <v>14/10/2013</v>
      </c>
      <c r="E18" s="134" t="str">
        <f t="shared" si="0"/>
        <v/>
      </c>
      <c r="F18" s="134" t="str">
        <f t="shared" si="1"/>
        <v/>
      </c>
      <c r="G18" s="20"/>
      <c r="H18" s="135"/>
      <c r="I18" s="133" t="s">
        <v>75</v>
      </c>
      <c r="J18" s="139">
        <v>41561</v>
      </c>
      <c r="K18" s="139">
        <v>41561</v>
      </c>
      <c r="L18" s="140"/>
      <c r="M18" s="14">
        <v>45</v>
      </c>
      <c r="N18" s="14">
        <f t="shared" si="5"/>
        <v>153</v>
      </c>
      <c r="O18" s="14">
        <v>1.53</v>
      </c>
      <c r="P18" s="38">
        <v>19.223375624759701</v>
      </c>
      <c r="Q18" s="144" t="s">
        <v>60</v>
      </c>
      <c r="R18" s="14" t="s">
        <v>54</v>
      </c>
      <c r="S18" s="14">
        <v>80</v>
      </c>
      <c r="T18" s="35" t="s">
        <v>55</v>
      </c>
      <c r="U18" s="34" t="str">
        <f t="shared" si="6"/>
        <v>10/10</v>
      </c>
      <c r="V18" s="34" t="str">
        <f t="shared" si="7"/>
        <v>10/10</v>
      </c>
      <c r="W18" s="35" t="s">
        <v>56</v>
      </c>
    </row>
    <row r="19" spans="1:23" x14ac:dyDescent="0.25">
      <c r="A19" s="14">
        <v>12</v>
      </c>
      <c r="B19" s="41" t="e">
        <f t="shared" si="2"/>
        <v>#VALUE!</v>
      </c>
      <c r="C19" s="42" t="e">
        <f t="shared" si="3"/>
        <v>#VALUE!</v>
      </c>
      <c r="D19" s="133" t="str">
        <f t="shared" si="4"/>
        <v>07/06/2013</v>
      </c>
      <c r="E19" s="134" t="str">
        <f t="shared" si="0"/>
        <v/>
      </c>
      <c r="F19" s="134" t="str">
        <f t="shared" si="1"/>
        <v/>
      </c>
      <c r="G19" s="20"/>
      <c r="H19" s="135"/>
      <c r="I19" s="133" t="s">
        <v>76</v>
      </c>
      <c r="J19" s="139" t="s">
        <v>76</v>
      </c>
      <c r="K19" s="139" t="s">
        <v>76</v>
      </c>
      <c r="L19" s="140"/>
      <c r="M19" s="14">
        <v>47</v>
      </c>
      <c r="N19" s="14">
        <f t="shared" si="5"/>
        <v>145</v>
      </c>
      <c r="O19" s="14">
        <v>1.45</v>
      </c>
      <c r="P19" s="38">
        <v>22.3543400713436</v>
      </c>
      <c r="Q19" s="144" t="s">
        <v>58</v>
      </c>
      <c r="R19" s="14" t="s">
        <v>66</v>
      </c>
      <c r="S19" s="14">
        <v>81</v>
      </c>
      <c r="T19" s="35" t="s">
        <v>55</v>
      </c>
      <c r="U19" s="34" t="str">
        <f t="shared" si="6"/>
        <v>10/10</v>
      </c>
      <c r="V19" s="34" t="str">
        <f t="shared" si="7"/>
        <v>10/10</v>
      </c>
      <c r="W19" s="35" t="s">
        <v>56</v>
      </c>
    </row>
    <row r="20" spans="1:23" x14ac:dyDescent="0.25">
      <c r="A20" s="14">
        <v>13</v>
      </c>
      <c r="B20" s="41" t="e">
        <f t="shared" si="2"/>
        <v>#VALUE!</v>
      </c>
      <c r="C20" s="42" t="e">
        <f t="shared" si="3"/>
        <v>#VALUE!</v>
      </c>
      <c r="D20" s="133" t="str">
        <f t="shared" si="4"/>
        <v>16/06/2013</v>
      </c>
      <c r="E20" s="134" t="str">
        <f t="shared" si="0"/>
        <v/>
      </c>
      <c r="F20" s="134" t="str">
        <f t="shared" si="1"/>
        <v/>
      </c>
      <c r="G20" s="20"/>
      <c r="H20" s="135"/>
      <c r="I20" s="133" t="s">
        <v>77</v>
      </c>
      <c r="J20" s="139">
        <v>41441</v>
      </c>
      <c r="K20" s="139" t="s">
        <v>77</v>
      </c>
      <c r="L20" s="140"/>
      <c r="M20" s="14">
        <v>41</v>
      </c>
      <c r="N20" s="14">
        <f t="shared" si="5"/>
        <v>155</v>
      </c>
      <c r="O20" s="14">
        <v>1.55</v>
      </c>
      <c r="P20" s="38">
        <v>17.0655567117586</v>
      </c>
      <c r="Q20" s="144" t="s">
        <v>60</v>
      </c>
      <c r="R20" s="14" t="s">
        <v>78</v>
      </c>
      <c r="S20" s="14">
        <v>84</v>
      </c>
      <c r="T20" s="35" t="s">
        <v>55</v>
      </c>
      <c r="U20" s="34" t="str">
        <f t="shared" si="6"/>
        <v>10/10</v>
      </c>
      <c r="V20" s="34" t="str">
        <f t="shared" si="7"/>
        <v>10/10</v>
      </c>
      <c r="W20" s="35" t="s">
        <v>56</v>
      </c>
    </row>
    <row r="21" spans="1:23" x14ac:dyDescent="0.25">
      <c r="A21" s="14">
        <v>14</v>
      </c>
      <c r="B21" s="41" t="e">
        <f t="shared" si="2"/>
        <v>#VALUE!</v>
      </c>
      <c r="C21" s="42" t="e">
        <f t="shared" si="3"/>
        <v>#VALUE!</v>
      </c>
      <c r="D21" s="133" t="str">
        <f t="shared" si="4"/>
        <v>24/06/2013</v>
      </c>
      <c r="E21" s="134" t="str">
        <f t="shared" si="0"/>
        <v/>
      </c>
      <c r="F21" s="134" t="str">
        <f t="shared" si="1"/>
        <v/>
      </c>
      <c r="G21" s="20"/>
      <c r="H21" s="135"/>
      <c r="I21" s="133" t="s">
        <v>79</v>
      </c>
      <c r="J21" s="141" t="s">
        <v>79</v>
      </c>
      <c r="K21" s="135" t="s">
        <v>79</v>
      </c>
      <c r="L21" s="140"/>
      <c r="M21" s="14">
        <v>35</v>
      </c>
      <c r="N21" s="14">
        <f t="shared" si="5"/>
        <v>145</v>
      </c>
      <c r="O21" s="14">
        <v>1.45</v>
      </c>
      <c r="P21" s="38">
        <v>16.646848989298501</v>
      </c>
      <c r="Q21" s="144" t="s">
        <v>60</v>
      </c>
      <c r="R21" s="14" t="s">
        <v>66</v>
      </c>
      <c r="S21" s="14">
        <v>86</v>
      </c>
      <c r="T21" s="35" t="s">
        <v>55</v>
      </c>
      <c r="U21" s="34" t="str">
        <f t="shared" si="6"/>
        <v>10/10</v>
      </c>
      <c r="V21" s="34" t="str">
        <f t="shared" si="7"/>
        <v>10/10</v>
      </c>
      <c r="W21" s="35" t="s">
        <v>56</v>
      </c>
    </row>
    <row r="22" spans="1:23" x14ac:dyDescent="0.25">
      <c r="A22" s="14">
        <v>15</v>
      </c>
      <c r="B22" s="41" t="e">
        <f t="shared" si="2"/>
        <v>#VALUE!</v>
      </c>
      <c r="C22" s="42" t="e">
        <f t="shared" si="3"/>
        <v>#VALUE!</v>
      </c>
      <c r="D22" s="133" t="str">
        <f t="shared" si="4"/>
        <v>11/03/2013</v>
      </c>
      <c r="E22" s="134" t="str">
        <f t="shared" si="0"/>
        <v/>
      </c>
      <c r="F22" s="134" t="str">
        <f t="shared" si="1"/>
        <v/>
      </c>
      <c r="G22" s="20"/>
      <c r="H22" s="135"/>
      <c r="I22" s="133" t="s">
        <v>64</v>
      </c>
      <c r="J22" s="141" t="s">
        <v>64</v>
      </c>
      <c r="K22" s="135" t="s">
        <v>64</v>
      </c>
      <c r="L22" s="140"/>
      <c r="M22" s="14">
        <v>46</v>
      </c>
      <c r="N22" s="14">
        <f t="shared" si="5"/>
        <v>150</v>
      </c>
      <c r="O22" s="14">
        <v>1.5</v>
      </c>
      <c r="P22" s="38">
        <v>20.4444444444444</v>
      </c>
      <c r="Q22" s="144" t="s">
        <v>60</v>
      </c>
      <c r="R22" s="14" t="s">
        <v>78</v>
      </c>
      <c r="S22" s="14">
        <v>84</v>
      </c>
      <c r="T22" s="35" t="s">
        <v>55</v>
      </c>
      <c r="U22" s="34" t="str">
        <f t="shared" si="6"/>
        <v>10/10</v>
      </c>
      <c r="V22" s="34" t="str">
        <f t="shared" si="7"/>
        <v>10/10</v>
      </c>
      <c r="W22" s="35" t="s">
        <v>56</v>
      </c>
    </row>
    <row r="23" spans="1:23" x14ac:dyDescent="0.25">
      <c r="A23" s="14">
        <v>16</v>
      </c>
      <c r="B23" s="41" t="e">
        <f t="shared" si="2"/>
        <v>#VALUE!</v>
      </c>
      <c r="C23" s="42" t="e">
        <f t="shared" si="3"/>
        <v>#VALUE!</v>
      </c>
      <c r="D23" s="133" t="str">
        <f t="shared" si="4"/>
        <v>11/05/2013</v>
      </c>
      <c r="E23" s="134" t="str">
        <f t="shared" si="0"/>
        <v/>
      </c>
      <c r="F23" s="134" t="str">
        <f t="shared" si="1"/>
        <v/>
      </c>
      <c r="G23" s="20"/>
      <c r="H23" s="135"/>
      <c r="I23" s="133" t="s">
        <v>80</v>
      </c>
      <c r="J23" s="141" t="s">
        <v>80</v>
      </c>
      <c r="K23" s="135" t="s">
        <v>80</v>
      </c>
      <c r="L23" s="140"/>
      <c r="M23" s="14">
        <v>67</v>
      </c>
      <c r="N23" s="14">
        <f t="shared" si="5"/>
        <v>160</v>
      </c>
      <c r="O23" s="14">
        <v>1.6</v>
      </c>
      <c r="P23" s="38">
        <v>26.171875</v>
      </c>
      <c r="Q23" s="144" t="s">
        <v>72</v>
      </c>
      <c r="R23" s="14" t="s">
        <v>78</v>
      </c>
      <c r="S23" s="14">
        <v>83</v>
      </c>
      <c r="T23" s="35" t="s">
        <v>81</v>
      </c>
      <c r="U23" s="34" t="str">
        <f t="shared" si="6"/>
        <v>5/6</v>
      </c>
      <c r="V23" s="34" t="str">
        <f t="shared" si="7"/>
        <v>MPT 5/6</v>
      </c>
      <c r="W23" s="35" t="s">
        <v>82</v>
      </c>
    </row>
    <row r="24" spans="1:23" x14ac:dyDescent="0.25">
      <c r="A24" s="14">
        <v>17</v>
      </c>
      <c r="B24" s="41" t="e">
        <f t="shared" si="2"/>
        <v>#VALUE!</v>
      </c>
      <c r="C24" s="42" t="e">
        <f t="shared" si="3"/>
        <v>#VALUE!</v>
      </c>
      <c r="D24" s="133" t="str">
        <f t="shared" si="4"/>
        <v>01/11/2013</v>
      </c>
      <c r="E24" s="134" t="str">
        <f t="shared" si="0"/>
        <v/>
      </c>
      <c r="F24" s="134" t="str">
        <f t="shared" si="1"/>
        <v/>
      </c>
      <c r="G24" s="20"/>
      <c r="H24" s="135"/>
      <c r="I24" s="133" t="s">
        <v>83</v>
      </c>
      <c r="J24" s="141" t="s">
        <v>83</v>
      </c>
      <c r="K24" s="135" t="s">
        <v>83</v>
      </c>
      <c r="L24" s="140"/>
      <c r="M24" s="14">
        <v>28</v>
      </c>
      <c r="N24" s="14">
        <f t="shared" si="5"/>
        <v>143</v>
      </c>
      <c r="O24" s="14">
        <v>1.43</v>
      </c>
      <c r="P24" s="38">
        <v>13.692601105188499</v>
      </c>
      <c r="Q24" s="144" t="s">
        <v>53</v>
      </c>
      <c r="R24" s="14" t="s">
        <v>66</v>
      </c>
      <c r="S24" s="14">
        <v>86</v>
      </c>
      <c r="T24" s="35" t="s">
        <v>55</v>
      </c>
      <c r="U24" s="34" t="str">
        <f t="shared" si="6"/>
        <v>10/10</v>
      </c>
      <c r="V24" s="34" t="str">
        <f t="shared" si="7"/>
        <v>10/10</v>
      </c>
      <c r="W24" s="35" t="s">
        <v>56</v>
      </c>
    </row>
    <row r="25" spans="1:23" x14ac:dyDescent="0.25">
      <c r="A25" s="14">
        <v>18</v>
      </c>
      <c r="B25" s="41" t="e">
        <f t="shared" si="2"/>
        <v>#VALUE!</v>
      </c>
      <c r="C25" s="42" t="e">
        <f t="shared" si="3"/>
        <v>#VALUE!</v>
      </c>
      <c r="D25" s="133" t="str">
        <f t="shared" si="4"/>
        <v>28/01/2013</v>
      </c>
      <c r="E25" s="134" t="str">
        <f t="shared" si="0"/>
        <v/>
      </c>
      <c r="F25" s="134" t="str">
        <f t="shared" si="1"/>
        <v/>
      </c>
      <c r="G25" s="20"/>
      <c r="H25" s="135"/>
      <c r="I25" s="133" t="s">
        <v>84</v>
      </c>
      <c r="J25" s="141" t="s">
        <v>84</v>
      </c>
      <c r="K25" s="135" t="s">
        <v>84</v>
      </c>
      <c r="L25" s="140"/>
      <c r="M25" s="14">
        <v>30</v>
      </c>
      <c r="N25" s="14">
        <f t="shared" si="5"/>
        <v>143</v>
      </c>
      <c r="O25" s="14">
        <v>1.43</v>
      </c>
      <c r="P25" s="38">
        <v>14.6706440412734</v>
      </c>
      <c r="Q25" s="144" t="s">
        <v>53</v>
      </c>
      <c r="R25" s="14" t="s">
        <v>66</v>
      </c>
      <c r="S25" s="14">
        <v>85</v>
      </c>
      <c r="T25" s="35" t="s">
        <v>55</v>
      </c>
      <c r="U25" s="34" t="str">
        <f t="shared" si="6"/>
        <v>10/10</v>
      </c>
      <c r="V25" s="34" t="str">
        <f t="shared" si="7"/>
        <v>10/10</v>
      </c>
      <c r="W25" s="35" t="s">
        <v>56</v>
      </c>
    </row>
    <row r="26" spans="1:23" x14ac:dyDescent="0.25">
      <c r="A26" s="14">
        <v>19</v>
      </c>
      <c r="B26" s="41" t="e">
        <f t="shared" si="2"/>
        <v>#VALUE!</v>
      </c>
      <c r="C26" s="42" t="e">
        <f t="shared" si="3"/>
        <v>#VALUE!</v>
      </c>
      <c r="D26" s="133" t="str">
        <f t="shared" si="4"/>
        <v>01/07/2013</v>
      </c>
      <c r="E26" s="134" t="str">
        <f t="shared" si="0"/>
        <v/>
      </c>
      <c r="F26" s="134" t="str">
        <f t="shared" si="1"/>
        <v/>
      </c>
      <c r="G26" s="20"/>
      <c r="H26" s="135"/>
      <c r="I26" s="133" t="s">
        <v>85</v>
      </c>
      <c r="J26" s="141" t="s">
        <v>85</v>
      </c>
      <c r="K26" s="135" t="s">
        <v>85</v>
      </c>
      <c r="L26" s="140"/>
      <c r="M26" s="14">
        <v>65</v>
      </c>
      <c r="N26" s="14">
        <f t="shared" si="5"/>
        <v>157</v>
      </c>
      <c r="O26" s="14">
        <v>1.57</v>
      </c>
      <c r="P26" s="38">
        <v>26.3702381435352</v>
      </c>
      <c r="Q26" s="144" t="s">
        <v>72</v>
      </c>
      <c r="R26" s="14" t="s">
        <v>66</v>
      </c>
      <c r="S26" s="14">
        <v>83</v>
      </c>
      <c r="T26" s="35" t="s">
        <v>55</v>
      </c>
      <c r="U26" s="34" t="str">
        <f t="shared" si="6"/>
        <v>10/10</v>
      </c>
      <c r="V26" s="34" t="str">
        <f t="shared" si="7"/>
        <v>10/10</v>
      </c>
      <c r="W26" s="35" t="s">
        <v>56</v>
      </c>
    </row>
    <row r="27" spans="1:23" x14ac:dyDescent="0.25">
      <c r="A27" s="14">
        <v>20</v>
      </c>
      <c r="B27" s="41" t="e">
        <f t="shared" si="2"/>
        <v>#VALUE!</v>
      </c>
      <c r="C27" s="42" t="e">
        <f t="shared" si="3"/>
        <v>#VALUE!</v>
      </c>
      <c r="D27" s="133" t="str">
        <f t="shared" si="4"/>
        <v>13/07/2013</v>
      </c>
      <c r="E27" s="134" t="str">
        <f t="shared" si="0"/>
        <v/>
      </c>
      <c r="F27" s="134" t="str">
        <f t="shared" si="1"/>
        <v/>
      </c>
      <c r="G27" s="20"/>
      <c r="H27" s="135"/>
      <c r="I27" s="133" t="s">
        <v>86</v>
      </c>
      <c r="J27" s="135" t="s">
        <v>86</v>
      </c>
      <c r="K27" s="135" t="s">
        <v>86</v>
      </c>
      <c r="L27" s="140"/>
      <c r="M27" s="14">
        <v>45</v>
      </c>
      <c r="N27" s="14">
        <f t="shared" si="5"/>
        <v>152</v>
      </c>
      <c r="O27" s="14">
        <v>1.52</v>
      </c>
      <c r="P27" s="38">
        <v>19.477146814404399</v>
      </c>
      <c r="Q27" s="144" t="s">
        <v>60</v>
      </c>
      <c r="R27" s="14" t="s">
        <v>66</v>
      </c>
      <c r="S27" s="14">
        <v>81</v>
      </c>
      <c r="T27" s="35" t="s">
        <v>55</v>
      </c>
      <c r="U27" s="34" t="str">
        <f t="shared" si="6"/>
        <v>10/10</v>
      </c>
      <c r="V27" s="34" t="str">
        <f t="shared" si="7"/>
        <v>10/10</v>
      </c>
      <c r="W27" s="35" t="s">
        <v>56</v>
      </c>
    </row>
    <row r="28" spans="1:23" x14ac:dyDescent="0.25">
      <c r="A28" s="14">
        <v>21</v>
      </c>
      <c r="B28" s="41" t="e">
        <f t="shared" si="2"/>
        <v>#VALUE!</v>
      </c>
      <c r="C28" s="42" t="e">
        <f t="shared" si="3"/>
        <v>#VALUE!</v>
      </c>
      <c r="D28" s="133" t="str">
        <f t="shared" si="4"/>
        <v>01/07/2013</v>
      </c>
      <c r="E28" s="134" t="str">
        <f t="shared" si="0"/>
        <v/>
      </c>
      <c r="F28" s="134" t="str">
        <f t="shared" si="1"/>
        <v/>
      </c>
      <c r="G28" s="20"/>
      <c r="H28" s="135"/>
      <c r="I28" s="133" t="s">
        <v>85</v>
      </c>
      <c r="J28" s="135" t="s">
        <v>85</v>
      </c>
      <c r="K28" s="135" t="s">
        <v>85</v>
      </c>
      <c r="L28" s="140"/>
      <c r="M28" s="14"/>
      <c r="N28" s="14">
        <f t="shared" si="5"/>
        <v>0</v>
      </c>
      <c r="O28" s="14"/>
      <c r="P28" s="38">
        <v>0</v>
      </c>
      <c r="Q28" s="144" t="s">
        <v>60</v>
      </c>
      <c r="R28" s="14" t="s">
        <v>66</v>
      </c>
      <c r="S28" s="14">
        <v>76</v>
      </c>
      <c r="T28" s="35" t="s">
        <v>55</v>
      </c>
      <c r="U28" s="34" t="str">
        <f t="shared" si="6"/>
        <v>10/10</v>
      </c>
      <c r="V28" s="34" t="str">
        <f t="shared" si="7"/>
        <v>10/10</v>
      </c>
      <c r="W28" s="35" t="s">
        <v>56</v>
      </c>
    </row>
    <row r="29" spans="1:23" x14ac:dyDescent="0.25">
      <c r="A29" s="14">
        <v>22</v>
      </c>
      <c r="B29" s="41" t="e">
        <f t="shared" si="2"/>
        <v>#VALUE!</v>
      </c>
      <c r="C29" s="42" t="e">
        <f t="shared" si="3"/>
        <v>#VALUE!</v>
      </c>
      <c r="D29" s="133" t="str">
        <f t="shared" si="4"/>
        <v>15/11/2013</v>
      </c>
      <c r="E29" s="134" t="str">
        <f t="shared" si="0"/>
        <v/>
      </c>
      <c r="F29" s="134" t="str">
        <f t="shared" si="1"/>
        <v/>
      </c>
      <c r="G29" s="20"/>
      <c r="H29" s="135"/>
      <c r="I29" s="133" t="s">
        <v>69</v>
      </c>
      <c r="J29" s="135" t="s">
        <v>69</v>
      </c>
      <c r="K29" s="135" t="s">
        <v>69</v>
      </c>
      <c r="L29" s="140"/>
      <c r="M29" s="14">
        <v>32</v>
      </c>
      <c r="N29" s="14">
        <f t="shared" si="5"/>
        <v>145</v>
      </c>
      <c r="O29" s="14">
        <v>1.45</v>
      </c>
      <c r="P29" s="38">
        <v>15.219976218787201</v>
      </c>
      <c r="Q29" s="144" t="s">
        <v>60</v>
      </c>
      <c r="R29" s="14" t="s">
        <v>54</v>
      </c>
      <c r="S29" s="14">
        <v>80</v>
      </c>
      <c r="T29" s="35" t="s">
        <v>55</v>
      </c>
      <c r="U29" s="34" t="str">
        <f t="shared" si="6"/>
        <v>10/10</v>
      </c>
      <c r="V29" s="34" t="str">
        <f t="shared" si="7"/>
        <v>10/10</v>
      </c>
      <c r="W29" s="35" t="s">
        <v>56</v>
      </c>
    </row>
    <row r="30" spans="1:23" x14ac:dyDescent="0.25">
      <c r="A30" s="14">
        <v>23</v>
      </c>
      <c r="B30" s="41" t="e">
        <f t="shared" si="2"/>
        <v>#VALUE!</v>
      </c>
      <c r="C30" s="42" t="e">
        <f t="shared" si="3"/>
        <v>#VALUE!</v>
      </c>
      <c r="D30" s="133" t="str">
        <f t="shared" si="4"/>
        <v>25/06/2013</v>
      </c>
      <c r="E30" s="134" t="str">
        <f t="shared" si="0"/>
        <v/>
      </c>
      <c r="F30" s="134" t="str">
        <f t="shared" si="1"/>
        <v/>
      </c>
      <c r="G30" s="20"/>
      <c r="H30" s="135"/>
      <c r="I30" s="133" t="s">
        <v>87</v>
      </c>
      <c r="J30" s="135" t="s">
        <v>87</v>
      </c>
      <c r="K30" s="135" t="s">
        <v>87</v>
      </c>
      <c r="L30" s="140"/>
      <c r="M30" s="14">
        <v>56</v>
      </c>
      <c r="N30" s="14">
        <f t="shared" si="5"/>
        <v>150</v>
      </c>
      <c r="O30" s="14">
        <v>1.5</v>
      </c>
      <c r="P30" s="38">
        <v>24.8888888888889</v>
      </c>
      <c r="Q30" s="144" t="s">
        <v>72</v>
      </c>
      <c r="R30" s="14" t="s">
        <v>78</v>
      </c>
      <c r="S30" s="14">
        <v>82</v>
      </c>
      <c r="T30" s="35" t="s">
        <v>55</v>
      </c>
      <c r="U30" s="34" t="str">
        <f t="shared" si="6"/>
        <v>10/10</v>
      </c>
      <c r="V30" s="34" t="str">
        <f t="shared" si="7"/>
        <v>10/10</v>
      </c>
      <c r="W30" s="35" t="s">
        <v>56</v>
      </c>
    </row>
    <row r="31" spans="1:23" x14ac:dyDescent="0.25">
      <c r="A31" s="14">
        <v>24</v>
      </c>
      <c r="B31" s="41" t="e">
        <f t="shared" si="2"/>
        <v>#VALUE!</v>
      </c>
      <c r="C31" s="42" t="e">
        <f t="shared" si="3"/>
        <v>#VALUE!</v>
      </c>
      <c r="D31" s="133" t="str">
        <f t="shared" si="4"/>
        <v>02/01/2013</v>
      </c>
      <c r="E31" s="134" t="str">
        <f t="shared" si="0"/>
        <v/>
      </c>
      <c r="F31" s="134" t="str">
        <f t="shared" si="1"/>
        <v/>
      </c>
      <c r="G31" s="20"/>
      <c r="H31" s="135"/>
      <c r="I31" s="133" t="s">
        <v>88</v>
      </c>
      <c r="J31" s="135" t="s">
        <v>88</v>
      </c>
      <c r="K31" s="135" t="s">
        <v>88</v>
      </c>
      <c r="L31" s="140"/>
      <c r="M31" s="14">
        <v>45</v>
      </c>
      <c r="N31" s="14">
        <f t="shared" si="5"/>
        <v>148</v>
      </c>
      <c r="O31" s="14">
        <v>1.48</v>
      </c>
      <c r="P31" s="38">
        <v>20.544192841490101</v>
      </c>
      <c r="Q31" s="144" t="s">
        <v>60</v>
      </c>
      <c r="R31" s="14" t="s">
        <v>61</v>
      </c>
      <c r="S31" s="14">
        <v>85</v>
      </c>
      <c r="T31" s="35" t="s">
        <v>55</v>
      </c>
      <c r="U31" s="34" t="str">
        <f t="shared" si="6"/>
        <v>10/10</v>
      </c>
      <c r="V31" s="34" t="str">
        <f t="shared" si="7"/>
        <v>10/10</v>
      </c>
      <c r="W31" s="35" t="s">
        <v>56</v>
      </c>
    </row>
    <row r="32" spans="1:23" x14ac:dyDescent="0.25">
      <c r="A32" s="14">
        <v>25</v>
      </c>
      <c r="B32" s="41" t="e">
        <f t="shared" si="2"/>
        <v>#VALUE!</v>
      </c>
      <c r="C32" s="42" t="e">
        <f t="shared" si="3"/>
        <v>#VALUE!</v>
      </c>
      <c r="D32" s="133" t="str">
        <f t="shared" si="4"/>
        <v>13/09/2013</v>
      </c>
      <c r="E32" s="134" t="str">
        <f t="shared" si="0"/>
        <v/>
      </c>
      <c r="F32" s="134" t="str">
        <f t="shared" si="1"/>
        <v/>
      </c>
      <c r="G32" s="20"/>
      <c r="H32" s="135"/>
      <c r="I32" s="133" t="s">
        <v>89</v>
      </c>
      <c r="J32" s="135" t="s">
        <v>89</v>
      </c>
      <c r="K32" s="135" t="s">
        <v>89</v>
      </c>
      <c r="L32" s="140"/>
      <c r="M32" s="14">
        <v>30</v>
      </c>
      <c r="N32" s="14">
        <f t="shared" si="5"/>
        <v>145</v>
      </c>
      <c r="O32" s="14">
        <v>1.45</v>
      </c>
      <c r="P32" s="38">
        <v>14.268727705112999</v>
      </c>
      <c r="Q32" s="144" t="s">
        <v>53</v>
      </c>
      <c r="R32" s="14" t="s">
        <v>54</v>
      </c>
      <c r="S32" s="14">
        <v>82</v>
      </c>
      <c r="T32" s="35" t="s">
        <v>90</v>
      </c>
      <c r="U32" s="34" t="str">
        <f t="shared" si="6"/>
        <v>8/8</v>
      </c>
      <c r="V32" s="34" t="str">
        <f t="shared" si="7"/>
        <v>MPT 8/8</v>
      </c>
      <c r="W32" s="35" t="s">
        <v>91</v>
      </c>
    </row>
    <row r="33" spans="1:23" x14ac:dyDescent="0.25">
      <c r="A33" s="14">
        <v>26</v>
      </c>
      <c r="B33" s="41" t="e">
        <f t="shared" si="2"/>
        <v>#VALUE!</v>
      </c>
      <c r="C33" s="42" t="e">
        <f t="shared" si="3"/>
        <v>#VALUE!</v>
      </c>
      <c r="D33" s="133" t="str">
        <f t="shared" si="4"/>
        <v>18/02/2013</v>
      </c>
      <c r="E33" s="134" t="str">
        <f t="shared" si="0"/>
        <v/>
      </c>
      <c r="F33" s="134" t="str">
        <f t="shared" si="1"/>
        <v/>
      </c>
      <c r="G33" s="20"/>
      <c r="H33" s="135"/>
      <c r="I33" s="133" t="s">
        <v>92</v>
      </c>
      <c r="J33" s="135" t="s">
        <v>92</v>
      </c>
      <c r="K33" s="135" t="s">
        <v>92</v>
      </c>
      <c r="L33" s="140"/>
      <c r="M33" s="14">
        <v>29</v>
      </c>
      <c r="N33" s="14">
        <f t="shared" si="5"/>
        <v>140</v>
      </c>
      <c r="O33" s="14">
        <v>1.4</v>
      </c>
      <c r="P33" s="38">
        <v>14.7959183673469</v>
      </c>
      <c r="Q33" s="144" t="s">
        <v>60</v>
      </c>
      <c r="R33" s="14" t="s">
        <v>66</v>
      </c>
      <c r="S33" s="14">
        <v>80</v>
      </c>
      <c r="T33" s="35" t="s">
        <v>55</v>
      </c>
      <c r="U33" s="34" t="str">
        <f t="shared" si="6"/>
        <v>10/10</v>
      </c>
      <c r="V33" s="34" t="str">
        <f t="shared" si="7"/>
        <v>10/10</v>
      </c>
      <c r="W33" s="35" t="s">
        <v>56</v>
      </c>
    </row>
    <row r="34" spans="1:23" x14ac:dyDescent="0.25">
      <c r="A34" s="14">
        <v>27</v>
      </c>
      <c r="B34" s="41" t="e">
        <f t="shared" si="2"/>
        <v>#VALUE!</v>
      </c>
      <c r="C34" s="42" t="e">
        <f t="shared" si="3"/>
        <v>#VALUE!</v>
      </c>
      <c r="D34" s="133" t="str">
        <f t="shared" si="4"/>
        <v>26/10/2013</v>
      </c>
      <c r="E34" s="134" t="str">
        <f t="shared" si="0"/>
        <v/>
      </c>
      <c r="F34" s="134" t="str">
        <f t="shared" si="1"/>
        <v/>
      </c>
      <c r="G34" s="20"/>
      <c r="H34" s="135"/>
      <c r="I34" s="133" t="s">
        <v>93</v>
      </c>
      <c r="J34" s="135" t="s">
        <v>93</v>
      </c>
      <c r="K34" s="135" t="s">
        <v>93</v>
      </c>
      <c r="L34" s="140"/>
      <c r="M34" s="14">
        <v>30</v>
      </c>
      <c r="N34" s="14">
        <f t="shared" si="5"/>
        <v>143</v>
      </c>
      <c r="O34" s="14">
        <v>1.43</v>
      </c>
      <c r="P34" s="38">
        <v>14.6706440412734</v>
      </c>
      <c r="Q34" s="144" t="s">
        <v>60</v>
      </c>
      <c r="R34" s="14" t="s">
        <v>78</v>
      </c>
      <c r="S34" s="14">
        <v>68</v>
      </c>
      <c r="T34" s="35" t="s">
        <v>55</v>
      </c>
      <c r="U34" s="34" t="str">
        <f t="shared" si="6"/>
        <v>10/10</v>
      </c>
      <c r="V34" s="34" t="str">
        <f t="shared" si="7"/>
        <v>10/10</v>
      </c>
      <c r="W34" s="35" t="s">
        <v>56</v>
      </c>
    </row>
    <row r="35" spans="1:23" x14ac:dyDescent="0.25">
      <c r="A35" s="14">
        <v>28</v>
      </c>
      <c r="B35" s="41" t="e">
        <f t="shared" si="2"/>
        <v>#VALUE!</v>
      </c>
      <c r="C35" s="42" t="e">
        <f t="shared" si="3"/>
        <v>#VALUE!</v>
      </c>
      <c r="D35" s="133" t="str">
        <f t="shared" si="4"/>
        <v>26/10/2013</v>
      </c>
      <c r="E35" s="134" t="str">
        <f t="shared" si="0"/>
        <v/>
      </c>
      <c r="F35" s="134" t="str">
        <f t="shared" si="1"/>
        <v/>
      </c>
      <c r="G35" s="20"/>
      <c r="H35" s="135"/>
      <c r="I35" s="133" t="s">
        <v>93</v>
      </c>
      <c r="J35" s="135" t="s">
        <v>93</v>
      </c>
      <c r="K35" s="135" t="s">
        <v>93</v>
      </c>
      <c r="L35" s="140"/>
      <c r="M35" s="14">
        <v>42</v>
      </c>
      <c r="N35" s="14">
        <f t="shared" si="5"/>
        <v>155</v>
      </c>
      <c r="O35" s="14">
        <v>1.55</v>
      </c>
      <c r="P35" s="38">
        <v>17.481789802289299</v>
      </c>
      <c r="Q35" s="144" t="s">
        <v>60</v>
      </c>
      <c r="R35" s="14" t="s">
        <v>61</v>
      </c>
      <c r="S35" s="14">
        <v>72</v>
      </c>
      <c r="T35" s="35" t="s">
        <v>55</v>
      </c>
      <c r="U35" s="34" t="str">
        <f t="shared" si="6"/>
        <v>10/10</v>
      </c>
      <c r="V35" s="34" t="str">
        <f t="shared" si="7"/>
        <v>10/10</v>
      </c>
      <c r="W35" s="35" t="s">
        <v>56</v>
      </c>
    </row>
    <row r="36" spans="1:23" x14ac:dyDescent="0.25">
      <c r="A36" s="14">
        <v>29</v>
      </c>
      <c r="B36" s="41" t="e">
        <f t="shared" si="2"/>
        <v>#VALUE!</v>
      </c>
      <c r="C36" s="42" t="e">
        <f t="shared" si="3"/>
        <v>#VALUE!</v>
      </c>
      <c r="D36" s="133" t="str">
        <f t="shared" si="4"/>
        <v>04/05/2013</v>
      </c>
      <c r="E36" s="134" t="str">
        <f t="shared" si="0"/>
        <v/>
      </c>
      <c r="F36" s="134" t="str">
        <f t="shared" si="1"/>
        <v/>
      </c>
      <c r="G36" s="20"/>
      <c r="H36" s="135"/>
      <c r="I36" s="133" t="s">
        <v>94</v>
      </c>
      <c r="J36" s="135" t="s">
        <v>94</v>
      </c>
      <c r="K36" s="135" t="s">
        <v>94</v>
      </c>
      <c r="L36" s="140"/>
      <c r="M36" s="14">
        <v>38</v>
      </c>
      <c r="N36" s="14">
        <f t="shared" si="5"/>
        <v>140</v>
      </c>
      <c r="O36" s="14">
        <v>1.4</v>
      </c>
      <c r="P36" s="38">
        <v>19.387755102040799</v>
      </c>
      <c r="Q36" s="144" t="s">
        <v>60</v>
      </c>
      <c r="R36" s="14" t="s">
        <v>61</v>
      </c>
      <c r="S36" s="14">
        <v>79</v>
      </c>
      <c r="T36" s="35" t="s">
        <v>95</v>
      </c>
      <c r="U36" s="34" t="str">
        <f t="shared" si="6"/>
        <v>7/5</v>
      </c>
      <c r="V36" s="34" t="str">
        <f t="shared" si="7"/>
        <v>MPT 7/5</v>
      </c>
      <c r="W36" s="35" t="s">
        <v>96</v>
      </c>
    </row>
    <row r="37" spans="1:23" x14ac:dyDescent="0.25">
      <c r="A37" s="14">
        <v>30</v>
      </c>
      <c r="B37" s="41" t="e">
        <f t="shared" si="2"/>
        <v>#VALUE!</v>
      </c>
      <c r="C37" s="42" t="e">
        <f t="shared" si="3"/>
        <v>#VALUE!</v>
      </c>
      <c r="D37" s="133" t="str">
        <f t="shared" si="4"/>
        <v>13/12/2013</v>
      </c>
      <c r="E37" s="134" t="str">
        <f t="shared" si="0"/>
        <v/>
      </c>
      <c r="F37" s="134" t="str">
        <f t="shared" si="1"/>
        <v/>
      </c>
      <c r="G37" s="20"/>
      <c r="H37" s="135"/>
      <c r="I37" s="133" t="s">
        <v>97</v>
      </c>
      <c r="J37" s="135" t="s">
        <v>97</v>
      </c>
      <c r="K37" s="135" t="s">
        <v>97</v>
      </c>
      <c r="L37" s="140"/>
      <c r="M37" s="14">
        <v>37</v>
      </c>
      <c r="N37" s="14">
        <f t="shared" si="5"/>
        <v>157</v>
      </c>
      <c r="O37" s="14">
        <v>1.57</v>
      </c>
      <c r="P37" s="38">
        <v>15.010750943243099</v>
      </c>
      <c r="Q37" s="144" t="s">
        <v>60</v>
      </c>
      <c r="R37" s="14" t="s">
        <v>66</v>
      </c>
      <c r="S37" s="14">
        <v>82</v>
      </c>
      <c r="T37" s="35" t="s">
        <v>90</v>
      </c>
      <c r="U37" s="34" t="str">
        <f t="shared" si="6"/>
        <v>8/8</v>
      </c>
      <c r="V37" s="34" t="str">
        <f t="shared" si="7"/>
        <v>MPT 8/8</v>
      </c>
      <c r="W37" s="35" t="s">
        <v>91</v>
      </c>
    </row>
    <row r="38" spans="1:23" x14ac:dyDescent="0.25">
      <c r="A38" s="14">
        <v>31</v>
      </c>
      <c r="B38" s="41" t="e">
        <f t="shared" si="2"/>
        <v>#VALUE!</v>
      </c>
      <c r="C38" s="42" t="e">
        <f t="shared" si="3"/>
        <v>#VALUE!</v>
      </c>
      <c r="D38" s="133" t="str">
        <f t="shared" si="4"/>
        <v>05/07/2013</v>
      </c>
      <c r="E38" s="134" t="str">
        <f t="shared" si="0"/>
        <v/>
      </c>
      <c r="F38" s="134" t="str">
        <f t="shared" si="1"/>
        <v/>
      </c>
      <c r="G38" s="20"/>
      <c r="H38" s="135"/>
      <c r="I38" s="133" t="s">
        <v>98</v>
      </c>
      <c r="J38" s="135" t="s">
        <v>98</v>
      </c>
      <c r="K38" s="135" t="s">
        <v>98</v>
      </c>
      <c r="L38" s="140"/>
      <c r="M38" s="14">
        <v>29</v>
      </c>
      <c r="N38" s="14">
        <f t="shared" si="5"/>
        <v>130</v>
      </c>
      <c r="O38" s="14">
        <v>1.3</v>
      </c>
      <c r="P38" s="38">
        <v>17.159763313609499</v>
      </c>
      <c r="Q38" s="144" t="s">
        <v>60</v>
      </c>
      <c r="R38" s="14" t="s">
        <v>66</v>
      </c>
      <c r="S38" s="14">
        <v>84</v>
      </c>
      <c r="T38" s="35" t="s">
        <v>99</v>
      </c>
      <c r="U38" s="34" t="str">
        <f t="shared" si="6"/>
        <v>7/7</v>
      </c>
      <c r="V38" s="34" t="str">
        <f t="shared" si="7"/>
        <v>MPT 7/7</v>
      </c>
      <c r="W38" s="35" t="s">
        <v>100</v>
      </c>
    </row>
    <row r="39" spans="1:23" x14ac:dyDescent="0.25">
      <c r="A39" s="14">
        <v>32</v>
      </c>
      <c r="B39" s="41" t="e">
        <f t="shared" si="2"/>
        <v>#VALUE!</v>
      </c>
      <c r="C39" s="42" t="e">
        <f t="shared" si="3"/>
        <v>#VALUE!</v>
      </c>
      <c r="D39" s="133" t="str">
        <f t="shared" si="4"/>
        <v>02/10/2013</v>
      </c>
      <c r="E39" s="134" t="str">
        <f t="shared" si="0"/>
        <v/>
      </c>
      <c r="F39" s="134" t="str">
        <f t="shared" si="1"/>
        <v/>
      </c>
      <c r="G39" s="20"/>
      <c r="H39" s="135"/>
      <c r="I39" s="133" t="s">
        <v>101</v>
      </c>
      <c r="J39" s="135" t="s">
        <v>101</v>
      </c>
      <c r="K39" s="135" t="s">
        <v>101</v>
      </c>
      <c r="L39" s="140"/>
      <c r="M39" s="14">
        <v>62</v>
      </c>
      <c r="N39" s="14">
        <f t="shared" si="5"/>
        <v>145</v>
      </c>
      <c r="O39" s="14">
        <v>1.45</v>
      </c>
      <c r="P39" s="38">
        <v>29.488703923900101</v>
      </c>
      <c r="Q39" s="144" t="s">
        <v>72</v>
      </c>
      <c r="R39" s="14" t="s">
        <v>54</v>
      </c>
      <c r="S39" s="14">
        <v>78</v>
      </c>
      <c r="T39" s="35" t="s">
        <v>55</v>
      </c>
      <c r="U39" s="34" t="str">
        <f t="shared" si="6"/>
        <v>10/10</v>
      </c>
      <c r="V39" s="34" t="str">
        <f t="shared" si="7"/>
        <v>10/10</v>
      </c>
      <c r="W39" s="35" t="s">
        <v>56</v>
      </c>
    </row>
    <row r="40" spans="1:23" x14ac:dyDescent="0.25">
      <c r="A40" s="14">
        <v>33</v>
      </c>
      <c r="B40" s="41" t="e">
        <f t="shared" ref="B40:B71" si="8">LEFT(H40,LEN(H40)-LEN(C40))</f>
        <v>#VALUE!</v>
      </c>
      <c r="C40" s="42" t="e">
        <f t="shared" si="3"/>
        <v>#VALUE!</v>
      </c>
      <c r="D40" s="133" t="str">
        <f t="shared" si="4"/>
        <v>12/11/2009</v>
      </c>
      <c r="E40" s="134" t="str">
        <f t="shared" si="0"/>
        <v/>
      </c>
      <c r="F40" s="134" t="str">
        <f t="shared" si="1"/>
        <v/>
      </c>
      <c r="G40" s="20"/>
      <c r="H40" s="135"/>
      <c r="I40" s="133" t="s">
        <v>102</v>
      </c>
      <c r="J40" s="135" t="s">
        <v>102</v>
      </c>
      <c r="K40" s="135" t="s">
        <v>102</v>
      </c>
      <c r="L40" s="140"/>
      <c r="M40" s="14">
        <v>36</v>
      </c>
      <c r="N40" s="14">
        <f t="shared" si="5"/>
        <v>150</v>
      </c>
      <c r="O40" s="14">
        <v>1.5</v>
      </c>
      <c r="P40" s="38">
        <v>16</v>
      </c>
      <c r="Q40" s="144" t="s">
        <v>60</v>
      </c>
      <c r="R40" s="14" t="s">
        <v>66</v>
      </c>
      <c r="S40" s="14">
        <v>78</v>
      </c>
      <c r="T40" s="35" t="s">
        <v>55</v>
      </c>
      <c r="U40" s="34" t="str">
        <f t="shared" si="6"/>
        <v>10/10</v>
      </c>
      <c r="V40" s="34" t="str">
        <f t="shared" si="7"/>
        <v>10/10</v>
      </c>
      <c r="W40" s="35" t="s">
        <v>56</v>
      </c>
    </row>
    <row r="41" spans="1:23" x14ac:dyDescent="0.25">
      <c r="A41" s="14">
        <v>34</v>
      </c>
      <c r="B41" s="41" t="e">
        <f t="shared" si="8"/>
        <v>#VALUE!</v>
      </c>
      <c r="C41" s="42" t="e">
        <f t="shared" si="3"/>
        <v>#VALUE!</v>
      </c>
      <c r="D41" s="133" t="str">
        <f t="shared" si="4"/>
        <v>17/03/2013</v>
      </c>
      <c r="E41" s="134" t="str">
        <f t="shared" si="0"/>
        <v/>
      </c>
      <c r="F41" s="134" t="str">
        <f t="shared" si="1"/>
        <v/>
      </c>
      <c r="G41" s="20"/>
      <c r="H41" s="135"/>
      <c r="I41" s="133" t="s">
        <v>103</v>
      </c>
      <c r="J41" s="135" t="s">
        <v>103</v>
      </c>
      <c r="K41" s="135" t="s">
        <v>103</v>
      </c>
      <c r="L41" s="140"/>
      <c r="M41" s="14">
        <v>34</v>
      </c>
      <c r="N41" s="14">
        <f t="shared" si="5"/>
        <v>144</v>
      </c>
      <c r="O41" s="14">
        <v>1.44</v>
      </c>
      <c r="P41" s="38">
        <v>16.396604938271601</v>
      </c>
      <c r="Q41" s="144" t="s">
        <v>60</v>
      </c>
      <c r="R41" s="14" t="s">
        <v>66</v>
      </c>
      <c r="S41" s="14">
        <v>79</v>
      </c>
      <c r="T41" s="35" t="s">
        <v>55</v>
      </c>
      <c r="U41" s="34" t="str">
        <f t="shared" si="6"/>
        <v>10/10</v>
      </c>
      <c r="V41" s="34" t="str">
        <f t="shared" si="7"/>
        <v>10/10</v>
      </c>
      <c r="W41" s="35" t="s">
        <v>56</v>
      </c>
    </row>
    <row r="42" spans="1:23" x14ac:dyDescent="0.25">
      <c r="A42" s="14">
        <v>35</v>
      </c>
      <c r="B42" s="41" t="e">
        <f t="shared" si="8"/>
        <v>#VALUE!</v>
      </c>
      <c r="C42" s="42" t="e">
        <f t="shared" si="3"/>
        <v>#VALUE!</v>
      </c>
      <c r="D42" s="133" t="str">
        <f t="shared" si="4"/>
        <v>16/01/2013</v>
      </c>
      <c r="E42" s="134" t="str">
        <f t="shared" si="0"/>
        <v/>
      </c>
      <c r="F42" s="134" t="str">
        <f t="shared" si="1"/>
        <v/>
      </c>
      <c r="G42" s="20"/>
      <c r="H42" s="135"/>
      <c r="I42" s="133" t="s">
        <v>104</v>
      </c>
      <c r="J42" s="135" t="s">
        <v>104</v>
      </c>
      <c r="K42" s="135" t="s">
        <v>104</v>
      </c>
      <c r="L42" s="140"/>
      <c r="M42" s="14">
        <v>41</v>
      </c>
      <c r="N42" s="14">
        <f t="shared" si="5"/>
        <v>151</v>
      </c>
      <c r="O42" s="14">
        <v>1.51</v>
      </c>
      <c r="P42" s="38">
        <v>17.981667470725</v>
      </c>
      <c r="Q42" s="144" t="s">
        <v>60</v>
      </c>
      <c r="R42" s="14" t="s">
        <v>54</v>
      </c>
      <c r="S42" s="14">
        <v>82</v>
      </c>
      <c r="T42" s="35" t="s">
        <v>55</v>
      </c>
      <c r="U42" s="34" t="str">
        <f t="shared" si="6"/>
        <v>10/10</v>
      </c>
      <c r="V42" s="34" t="str">
        <f t="shared" si="7"/>
        <v>10/10</v>
      </c>
      <c r="W42" s="35" t="s">
        <v>56</v>
      </c>
    </row>
    <row r="43" spans="1:23" x14ac:dyDescent="0.25">
      <c r="A43" s="14">
        <v>36</v>
      </c>
      <c r="B43" s="41" t="e">
        <f t="shared" si="8"/>
        <v>#VALUE!</v>
      </c>
      <c r="C43" s="42" t="e">
        <f t="shared" si="3"/>
        <v>#VALUE!</v>
      </c>
      <c r="D43" s="133" t="str">
        <f t="shared" si="4"/>
        <v>07/02/2013</v>
      </c>
      <c r="E43" s="134" t="str">
        <f t="shared" si="0"/>
        <v/>
      </c>
      <c r="F43" s="134" t="str">
        <f t="shared" si="1"/>
        <v/>
      </c>
      <c r="G43" s="20"/>
      <c r="H43" s="135"/>
      <c r="I43" s="133" t="s">
        <v>105</v>
      </c>
      <c r="J43" s="135" t="s">
        <v>105</v>
      </c>
      <c r="K43" s="135" t="s">
        <v>105</v>
      </c>
      <c r="L43" s="140"/>
      <c r="M43" s="14">
        <v>28</v>
      </c>
      <c r="N43" s="14">
        <f t="shared" si="5"/>
        <v>140</v>
      </c>
      <c r="O43" s="14">
        <v>1.4</v>
      </c>
      <c r="P43" s="38">
        <v>14.285714285714301</v>
      </c>
      <c r="Q43" s="144" t="s">
        <v>53</v>
      </c>
      <c r="R43" s="14" t="s">
        <v>54</v>
      </c>
      <c r="S43" s="14">
        <v>80</v>
      </c>
      <c r="T43" s="35" t="s">
        <v>55</v>
      </c>
      <c r="U43" s="34" t="str">
        <f t="shared" si="6"/>
        <v>10/10</v>
      </c>
      <c r="V43" s="34" t="str">
        <f t="shared" si="7"/>
        <v>10/10</v>
      </c>
      <c r="W43" s="35" t="s">
        <v>56</v>
      </c>
    </row>
    <row r="44" spans="1:23" s="127" customFormat="1" x14ac:dyDescent="0.25">
      <c r="A44" s="14">
        <v>37</v>
      </c>
      <c r="B44" s="41" t="e">
        <f t="shared" si="8"/>
        <v>#VALUE!</v>
      </c>
      <c r="C44" s="42" t="e">
        <f t="shared" si="3"/>
        <v>#VALUE!</v>
      </c>
      <c r="D44" s="133" t="str">
        <f t="shared" si="4"/>
        <v>19/06/2013</v>
      </c>
      <c r="E44" s="134" t="str">
        <f t="shared" ref="E44:E72" si="9">IF(TRIM(L44)="Nam","X","")</f>
        <v/>
      </c>
      <c r="F44" s="134" t="str">
        <f t="shared" ref="F44:F72" si="10">IF(TRIM(L44)="Nữ","X","")</f>
        <v/>
      </c>
      <c r="G44" s="20"/>
      <c r="H44" s="135"/>
      <c r="I44" s="133" t="s">
        <v>106</v>
      </c>
      <c r="J44" s="135" t="s">
        <v>106</v>
      </c>
      <c r="K44" s="135" t="s">
        <v>106</v>
      </c>
      <c r="L44" s="140"/>
      <c r="M44" s="142">
        <v>59</v>
      </c>
      <c r="N44" s="142">
        <f t="shared" si="5"/>
        <v>152</v>
      </c>
      <c r="O44" s="142">
        <v>1.52</v>
      </c>
      <c r="P44" s="143">
        <v>25.536703601108002</v>
      </c>
      <c r="Q44" s="145" t="s">
        <v>72</v>
      </c>
      <c r="R44" s="142" t="s">
        <v>107</v>
      </c>
      <c r="S44" s="142">
        <v>81</v>
      </c>
      <c r="T44" s="146" t="s">
        <v>108</v>
      </c>
      <c r="U44" s="147" t="str">
        <f t="shared" si="6"/>
        <v>6/6</v>
      </c>
      <c r="V44" s="147" t="str">
        <f t="shared" si="7"/>
        <v>MPT 6/6</v>
      </c>
      <c r="W44" s="146" t="s">
        <v>109</v>
      </c>
    </row>
    <row r="45" spans="1:23" s="127" customFormat="1" x14ac:dyDescent="0.25">
      <c r="A45" s="14">
        <v>38</v>
      </c>
      <c r="B45" s="41" t="e">
        <f t="shared" si="8"/>
        <v>#VALUE!</v>
      </c>
      <c r="C45" s="42" t="e">
        <f t="shared" si="3"/>
        <v>#VALUE!</v>
      </c>
      <c r="D45" s="133" t="str">
        <f t="shared" si="4"/>
        <v>23/01/2013</v>
      </c>
      <c r="E45" s="134" t="str">
        <f t="shared" si="9"/>
        <v/>
      </c>
      <c r="F45" s="134" t="str">
        <f t="shared" si="10"/>
        <v/>
      </c>
      <c r="G45" s="20"/>
      <c r="H45" s="135"/>
      <c r="I45" s="133" t="s">
        <v>110</v>
      </c>
      <c r="J45" s="135" t="s">
        <v>110</v>
      </c>
      <c r="K45" s="135" t="s">
        <v>110</v>
      </c>
      <c r="L45" s="140"/>
      <c r="M45" s="142">
        <v>38</v>
      </c>
      <c r="N45" s="142">
        <f t="shared" si="5"/>
        <v>150</v>
      </c>
      <c r="O45" s="142">
        <v>1.5</v>
      </c>
      <c r="P45" s="143">
        <v>16.8888888888889</v>
      </c>
      <c r="Q45" s="145" t="s">
        <v>60</v>
      </c>
      <c r="R45" s="142" t="s">
        <v>66</v>
      </c>
      <c r="S45" s="142">
        <v>80</v>
      </c>
      <c r="T45" s="146" t="s">
        <v>55</v>
      </c>
      <c r="U45" s="147" t="str">
        <f t="shared" si="6"/>
        <v>10/10</v>
      </c>
      <c r="V45" s="147" t="str">
        <f t="shared" si="7"/>
        <v>10/10</v>
      </c>
      <c r="W45" s="146" t="s">
        <v>56</v>
      </c>
    </row>
    <row r="46" spans="1:23" s="127" customFormat="1" x14ac:dyDescent="0.25">
      <c r="A46" s="14">
        <v>39</v>
      </c>
      <c r="B46" s="41" t="e">
        <f t="shared" si="8"/>
        <v>#VALUE!</v>
      </c>
      <c r="C46" s="42" t="e">
        <f t="shared" si="3"/>
        <v>#VALUE!</v>
      </c>
      <c r="D46" s="133" t="str">
        <f t="shared" si="4"/>
        <v>27/11/2013</v>
      </c>
      <c r="E46" s="134" t="str">
        <f t="shared" si="9"/>
        <v/>
      </c>
      <c r="F46" s="134" t="str">
        <f t="shared" si="10"/>
        <v/>
      </c>
      <c r="G46" s="20"/>
      <c r="H46" s="135"/>
      <c r="I46" s="133" t="s">
        <v>111</v>
      </c>
      <c r="J46" s="135" t="s">
        <v>111</v>
      </c>
      <c r="K46" s="135" t="s">
        <v>111</v>
      </c>
      <c r="L46" s="140"/>
      <c r="M46" s="142">
        <v>34</v>
      </c>
      <c r="N46" s="142">
        <f t="shared" si="5"/>
        <v>143</v>
      </c>
      <c r="O46" s="142">
        <v>1.43</v>
      </c>
      <c r="P46" s="143">
        <v>16.626729913443199</v>
      </c>
      <c r="Q46" s="145" t="s">
        <v>60</v>
      </c>
      <c r="R46" s="142" t="s">
        <v>61</v>
      </c>
      <c r="S46" s="142">
        <v>80</v>
      </c>
      <c r="T46" s="146" t="s">
        <v>55</v>
      </c>
      <c r="U46" s="147" t="str">
        <f t="shared" si="6"/>
        <v>10/10</v>
      </c>
      <c r="V46" s="147" t="str">
        <f t="shared" si="7"/>
        <v>10/10</v>
      </c>
      <c r="W46" s="146" t="s">
        <v>56</v>
      </c>
    </row>
    <row r="47" spans="1:23" s="127" customFormat="1" x14ac:dyDescent="0.25">
      <c r="A47" s="14">
        <v>40</v>
      </c>
      <c r="B47" s="41" t="e">
        <f t="shared" si="8"/>
        <v>#VALUE!</v>
      </c>
      <c r="C47" s="42" t="e">
        <f t="shared" si="3"/>
        <v>#VALUE!</v>
      </c>
      <c r="D47" s="133" t="str">
        <f t="shared" si="4"/>
        <v>01/04/2013</v>
      </c>
      <c r="E47" s="134"/>
      <c r="F47" s="134" t="str">
        <f t="shared" si="10"/>
        <v/>
      </c>
      <c r="G47" s="20"/>
      <c r="H47" s="135"/>
      <c r="I47" s="133" t="s">
        <v>112</v>
      </c>
      <c r="J47" s="135" t="s">
        <v>112</v>
      </c>
      <c r="K47" s="135" t="s">
        <v>112</v>
      </c>
      <c r="L47" s="140"/>
      <c r="M47" s="142">
        <v>48</v>
      </c>
      <c r="N47" s="142">
        <f t="shared" si="5"/>
        <v>153</v>
      </c>
      <c r="O47" s="142">
        <v>1.53</v>
      </c>
      <c r="P47" s="143">
        <v>20.504933999743699</v>
      </c>
      <c r="Q47" s="145" t="s">
        <v>60</v>
      </c>
      <c r="R47" s="142" t="s">
        <v>61</v>
      </c>
      <c r="S47" s="142">
        <v>79</v>
      </c>
      <c r="T47" s="146" t="s">
        <v>55</v>
      </c>
      <c r="U47" s="147" t="str">
        <f t="shared" si="6"/>
        <v>10/10</v>
      </c>
      <c r="V47" s="147" t="str">
        <f t="shared" si="7"/>
        <v>10/10</v>
      </c>
      <c r="W47" s="146" t="s">
        <v>56</v>
      </c>
    </row>
    <row r="48" spans="1:23" s="127" customFormat="1" x14ac:dyDescent="0.25">
      <c r="A48" s="14">
        <v>41</v>
      </c>
      <c r="B48" s="41" t="e">
        <f t="shared" si="8"/>
        <v>#VALUE!</v>
      </c>
      <c r="C48" s="42" t="e">
        <f t="shared" si="3"/>
        <v>#VALUE!</v>
      </c>
      <c r="D48" s="133" t="str">
        <f t="shared" si="4"/>
        <v>12/02/2013</v>
      </c>
      <c r="E48" s="134" t="str">
        <f t="shared" si="9"/>
        <v/>
      </c>
      <c r="F48" s="134" t="str">
        <f t="shared" si="10"/>
        <v/>
      </c>
      <c r="G48" s="20"/>
      <c r="H48" s="135"/>
      <c r="I48" s="133" t="s">
        <v>113</v>
      </c>
      <c r="J48" s="135" t="s">
        <v>113</v>
      </c>
      <c r="K48" s="135" t="s">
        <v>113</v>
      </c>
      <c r="L48" s="140"/>
      <c r="M48" s="142">
        <v>40</v>
      </c>
      <c r="N48" s="142">
        <f t="shared" si="5"/>
        <v>135</v>
      </c>
      <c r="O48" s="142">
        <v>1.35</v>
      </c>
      <c r="P48" s="143">
        <v>21.947873799725599</v>
      </c>
      <c r="Q48" s="145" t="s">
        <v>60</v>
      </c>
      <c r="R48" s="142" t="s">
        <v>78</v>
      </c>
      <c r="S48" s="142">
        <v>82</v>
      </c>
      <c r="T48" s="146" t="s">
        <v>55</v>
      </c>
      <c r="U48" s="147" t="str">
        <f t="shared" si="6"/>
        <v>10/10</v>
      </c>
      <c r="V48" s="147" t="str">
        <f t="shared" si="7"/>
        <v>10/10</v>
      </c>
      <c r="W48" s="146" t="s">
        <v>56</v>
      </c>
    </row>
    <row r="49" spans="1:23" s="127" customFormat="1" x14ac:dyDescent="0.25">
      <c r="A49" s="14">
        <v>42</v>
      </c>
      <c r="B49" s="41" t="e">
        <f t="shared" si="8"/>
        <v>#VALUE!</v>
      </c>
      <c r="C49" s="42" t="e">
        <f t="shared" si="3"/>
        <v>#VALUE!</v>
      </c>
      <c r="D49" s="133" t="str">
        <f t="shared" si="4"/>
        <v>26/05/2013</v>
      </c>
      <c r="E49" s="134" t="str">
        <f t="shared" si="9"/>
        <v/>
      </c>
      <c r="F49" s="134" t="str">
        <f t="shared" si="10"/>
        <v/>
      </c>
      <c r="G49" s="20"/>
      <c r="H49" s="135"/>
      <c r="I49" s="133" t="s">
        <v>114</v>
      </c>
      <c r="J49" s="135" t="s">
        <v>114</v>
      </c>
      <c r="K49" s="135" t="s">
        <v>114</v>
      </c>
      <c r="L49" s="140"/>
      <c r="M49" s="142">
        <v>46</v>
      </c>
      <c r="N49" s="142">
        <f t="shared" si="5"/>
        <v>152</v>
      </c>
      <c r="O49" s="142">
        <v>1.52</v>
      </c>
      <c r="P49" s="143">
        <v>19.909972299168999</v>
      </c>
      <c r="Q49" s="145" t="s">
        <v>60</v>
      </c>
      <c r="R49" s="142" t="s">
        <v>54</v>
      </c>
      <c r="S49" s="142">
        <v>81</v>
      </c>
      <c r="T49" s="146" t="s">
        <v>115</v>
      </c>
      <c r="U49" s="147" t="str">
        <f t="shared" si="6"/>
        <v>9/8</v>
      </c>
      <c r="V49" s="147" t="str">
        <f t="shared" si="7"/>
        <v>MPT 9/8</v>
      </c>
      <c r="W49" s="146" t="s">
        <v>116</v>
      </c>
    </row>
    <row r="50" spans="1:23" s="127" customFormat="1" x14ac:dyDescent="0.25">
      <c r="A50" s="14">
        <v>43</v>
      </c>
      <c r="B50" s="41" t="e">
        <f t="shared" si="8"/>
        <v>#VALUE!</v>
      </c>
      <c r="C50" s="42" t="e">
        <f t="shared" si="3"/>
        <v>#VALUE!</v>
      </c>
      <c r="D50" s="133" t="str">
        <f t="shared" si="4"/>
        <v>19/12/2013</v>
      </c>
      <c r="E50" s="134" t="str">
        <f t="shared" si="9"/>
        <v/>
      </c>
      <c r="F50" s="134" t="str">
        <f t="shared" si="10"/>
        <v/>
      </c>
      <c r="G50" s="20"/>
      <c r="H50" s="135"/>
      <c r="I50" s="133" t="s">
        <v>117</v>
      </c>
      <c r="J50" s="135" t="s">
        <v>117</v>
      </c>
      <c r="K50" s="135" t="s">
        <v>117</v>
      </c>
      <c r="L50" s="140"/>
      <c r="M50" s="142">
        <v>46</v>
      </c>
      <c r="N50" s="142">
        <f t="shared" si="5"/>
        <v>151</v>
      </c>
      <c r="O50" s="142">
        <v>1.51</v>
      </c>
      <c r="P50" s="143">
        <v>20.174553747642602</v>
      </c>
      <c r="Q50" s="145" t="s">
        <v>60</v>
      </c>
      <c r="R50" s="142" t="s">
        <v>66</v>
      </c>
      <c r="S50" s="142">
        <v>83</v>
      </c>
      <c r="T50" s="146" t="s">
        <v>55</v>
      </c>
      <c r="U50" s="147" t="str">
        <f t="shared" si="6"/>
        <v>10/10</v>
      </c>
      <c r="V50" s="147" t="str">
        <f t="shared" si="7"/>
        <v>10/10</v>
      </c>
      <c r="W50" s="146" t="s">
        <v>56</v>
      </c>
    </row>
    <row r="51" spans="1:23" s="127" customFormat="1" x14ac:dyDescent="0.25">
      <c r="A51" s="14">
        <v>44</v>
      </c>
      <c r="B51" s="41" t="e">
        <f t="shared" si="8"/>
        <v>#VALUE!</v>
      </c>
      <c r="C51" s="42" t="e">
        <f t="shared" si="3"/>
        <v>#VALUE!</v>
      </c>
      <c r="D51" s="133" t="str">
        <f t="shared" si="4"/>
        <v>25/07/2013</v>
      </c>
      <c r="E51" s="134" t="str">
        <f t="shared" si="9"/>
        <v/>
      </c>
      <c r="F51" s="134" t="str">
        <f t="shared" si="10"/>
        <v/>
      </c>
      <c r="G51" s="20"/>
      <c r="H51" s="135"/>
      <c r="I51" s="133" t="s">
        <v>118</v>
      </c>
      <c r="J51" s="135" t="s">
        <v>118</v>
      </c>
      <c r="K51" s="135" t="s">
        <v>118</v>
      </c>
      <c r="L51" s="140"/>
      <c r="M51" s="142">
        <v>40</v>
      </c>
      <c r="N51" s="142">
        <f t="shared" si="5"/>
        <v>142</v>
      </c>
      <c r="O51" s="142">
        <v>1.42</v>
      </c>
      <c r="P51" s="143">
        <v>19.837333862328901</v>
      </c>
      <c r="Q51" s="145" t="s">
        <v>60</v>
      </c>
      <c r="R51" s="142" t="s">
        <v>61</v>
      </c>
      <c r="S51" s="142">
        <v>84</v>
      </c>
      <c r="T51" s="146" t="s">
        <v>55</v>
      </c>
      <c r="U51" s="147" t="str">
        <f t="shared" si="6"/>
        <v>10/10</v>
      </c>
      <c r="V51" s="147" t="str">
        <f t="shared" si="7"/>
        <v>10/10</v>
      </c>
      <c r="W51" s="146" t="s">
        <v>56</v>
      </c>
    </row>
    <row r="52" spans="1:23" s="127" customFormat="1" x14ac:dyDescent="0.25">
      <c r="A52" s="14">
        <v>45</v>
      </c>
      <c r="B52" s="41" t="e">
        <f t="shared" si="8"/>
        <v>#VALUE!</v>
      </c>
      <c r="C52" s="42" t="e">
        <f t="shared" si="3"/>
        <v>#VALUE!</v>
      </c>
      <c r="D52" s="133" t="str">
        <f t="shared" si="4"/>
        <v>27/12/2013</v>
      </c>
      <c r="E52" s="134" t="str">
        <f t="shared" si="9"/>
        <v/>
      </c>
      <c r="F52" s="134" t="str">
        <f t="shared" si="10"/>
        <v/>
      </c>
      <c r="G52" s="20"/>
      <c r="H52" s="135"/>
      <c r="I52" s="133" t="s">
        <v>119</v>
      </c>
      <c r="J52" s="135" t="s">
        <v>119</v>
      </c>
      <c r="K52" s="135" t="s">
        <v>119</v>
      </c>
      <c r="L52" s="140"/>
      <c r="M52" s="142">
        <v>56</v>
      </c>
      <c r="N52" s="142">
        <f t="shared" si="5"/>
        <v>153</v>
      </c>
      <c r="O52" s="142">
        <v>1.53</v>
      </c>
      <c r="P52" s="143">
        <v>23.922422999700999</v>
      </c>
      <c r="Q52" s="145" t="s">
        <v>58</v>
      </c>
      <c r="R52" s="142" t="s">
        <v>61</v>
      </c>
      <c r="S52" s="142">
        <v>81</v>
      </c>
      <c r="T52" s="146" t="s">
        <v>55</v>
      </c>
      <c r="U52" s="147" t="str">
        <f t="shared" si="6"/>
        <v>10/10</v>
      </c>
      <c r="V52" s="147" t="str">
        <f t="shared" si="7"/>
        <v>10/10</v>
      </c>
      <c r="W52" s="146" t="s">
        <v>56</v>
      </c>
    </row>
    <row r="53" spans="1:23" s="127" customFormat="1" x14ac:dyDescent="0.25">
      <c r="A53" s="14">
        <v>46</v>
      </c>
      <c r="B53" s="41" t="e">
        <f t="shared" si="8"/>
        <v>#VALUE!</v>
      </c>
      <c r="C53" s="42" t="e">
        <f t="shared" si="3"/>
        <v>#VALUE!</v>
      </c>
      <c r="D53" s="133" t="str">
        <f t="shared" si="4"/>
        <v>17/11/2013</v>
      </c>
      <c r="E53" s="134" t="str">
        <f t="shared" si="9"/>
        <v/>
      </c>
      <c r="F53" s="134" t="str">
        <f t="shared" si="10"/>
        <v/>
      </c>
      <c r="G53" s="20"/>
      <c r="H53" s="135"/>
      <c r="I53" s="133" t="s">
        <v>120</v>
      </c>
      <c r="J53" s="135" t="s">
        <v>120</v>
      </c>
      <c r="K53" s="135" t="s">
        <v>120</v>
      </c>
      <c r="L53" s="140"/>
      <c r="M53" s="142">
        <v>33</v>
      </c>
      <c r="N53" s="142">
        <f t="shared" si="5"/>
        <v>146</v>
      </c>
      <c r="O53" s="142">
        <v>1.46</v>
      </c>
      <c r="P53" s="143">
        <v>15.4813285794708</v>
      </c>
      <c r="Q53" s="145" t="s">
        <v>60</v>
      </c>
      <c r="R53" s="142" t="s">
        <v>54</v>
      </c>
      <c r="S53" s="142">
        <v>79</v>
      </c>
      <c r="T53" s="146" t="s">
        <v>55</v>
      </c>
      <c r="U53" s="147" t="str">
        <f t="shared" si="6"/>
        <v>10/10</v>
      </c>
      <c r="V53" s="147" t="str">
        <f t="shared" si="7"/>
        <v>10/10</v>
      </c>
      <c r="W53" s="146" t="s">
        <v>56</v>
      </c>
    </row>
    <row r="54" spans="1:23" s="127" customFormat="1" x14ac:dyDescent="0.25">
      <c r="A54" s="14">
        <v>47</v>
      </c>
      <c r="B54" s="41" t="e">
        <f t="shared" si="8"/>
        <v>#VALUE!</v>
      </c>
      <c r="C54" s="42" t="e">
        <f t="shared" si="3"/>
        <v>#VALUE!</v>
      </c>
      <c r="D54" s="133" t="str">
        <f t="shared" si="4"/>
        <v>13/10/2013</v>
      </c>
      <c r="E54" s="134" t="str">
        <f t="shared" si="9"/>
        <v/>
      </c>
      <c r="F54" s="134" t="str">
        <f t="shared" si="10"/>
        <v/>
      </c>
      <c r="G54" s="20"/>
      <c r="H54" s="135"/>
      <c r="I54" s="133" t="s">
        <v>121</v>
      </c>
      <c r="J54" s="135" t="s">
        <v>121</v>
      </c>
      <c r="K54" s="135" t="s">
        <v>121</v>
      </c>
      <c r="L54" s="140"/>
      <c r="M54" s="142">
        <v>25</v>
      </c>
      <c r="N54" s="142">
        <f t="shared" si="5"/>
        <v>142</v>
      </c>
      <c r="O54" s="142">
        <v>1.42</v>
      </c>
      <c r="P54" s="143">
        <v>12.398333663955601</v>
      </c>
      <c r="Q54" s="145" t="s">
        <v>53</v>
      </c>
      <c r="R54" s="142" t="s">
        <v>54</v>
      </c>
      <c r="S54" s="142">
        <v>85</v>
      </c>
      <c r="T54" s="146" t="s">
        <v>55</v>
      </c>
      <c r="U54" s="147" t="str">
        <f t="shared" si="6"/>
        <v>10/10</v>
      </c>
      <c r="V54" s="147" t="str">
        <f t="shared" si="7"/>
        <v>10/10</v>
      </c>
      <c r="W54" s="146" t="s">
        <v>56</v>
      </c>
    </row>
    <row r="55" spans="1:23" s="127" customFormat="1" x14ac:dyDescent="0.25">
      <c r="A55" s="14">
        <v>48</v>
      </c>
      <c r="B55" s="41" t="e">
        <f t="shared" si="8"/>
        <v>#VALUE!</v>
      </c>
      <c r="C55" s="42" t="e">
        <f t="shared" si="3"/>
        <v>#VALUE!</v>
      </c>
      <c r="D55" s="133" t="str">
        <f t="shared" si="4"/>
        <v>15/07/2013</v>
      </c>
      <c r="E55" s="134" t="str">
        <f t="shared" si="9"/>
        <v/>
      </c>
      <c r="F55" s="134" t="str">
        <f t="shared" si="10"/>
        <v/>
      </c>
      <c r="G55" s="20"/>
      <c r="H55" s="135"/>
      <c r="I55" s="133" t="s">
        <v>122</v>
      </c>
      <c r="J55" s="135" t="s">
        <v>122</v>
      </c>
      <c r="K55" s="135" t="s">
        <v>122</v>
      </c>
      <c r="L55" s="140"/>
      <c r="M55" s="142">
        <v>40</v>
      </c>
      <c r="N55" s="142">
        <f t="shared" si="5"/>
        <v>151</v>
      </c>
      <c r="O55" s="142">
        <v>1.51</v>
      </c>
      <c r="P55" s="143">
        <v>17.543090215341401</v>
      </c>
      <c r="Q55" s="145" t="s">
        <v>60</v>
      </c>
      <c r="R55" s="142" t="s">
        <v>54</v>
      </c>
      <c r="S55" s="142">
        <v>79</v>
      </c>
      <c r="T55" s="146" t="s">
        <v>62</v>
      </c>
      <c r="U55" s="147" t="str">
        <f t="shared" si="6"/>
        <v>8/7</v>
      </c>
      <c r="V55" s="147" t="str">
        <f t="shared" si="7"/>
        <v>MPT 8/7</v>
      </c>
      <c r="W55" s="146" t="s">
        <v>63</v>
      </c>
    </row>
    <row r="56" spans="1:23" s="127" customFormat="1" x14ac:dyDescent="0.25">
      <c r="A56" s="14">
        <v>49</v>
      </c>
      <c r="B56" s="41" t="e">
        <f t="shared" si="8"/>
        <v>#VALUE!</v>
      </c>
      <c r="C56" s="42" t="e">
        <f t="shared" si="3"/>
        <v>#VALUE!</v>
      </c>
      <c r="D56" s="133" t="str">
        <f t="shared" si="4"/>
        <v>22/02/2013</v>
      </c>
      <c r="E56" s="134" t="str">
        <f t="shared" si="9"/>
        <v/>
      </c>
      <c r="F56" s="134" t="str">
        <f t="shared" si="10"/>
        <v/>
      </c>
      <c r="G56" s="136"/>
      <c r="H56" s="137"/>
      <c r="I56" s="133" t="s">
        <v>123</v>
      </c>
      <c r="J56" s="137" t="s">
        <v>123</v>
      </c>
      <c r="K56" s="137" t="s">
        <v>123</v>
      </c>
      <c r="L56" s="140"/>
      <c r="M56" s="142">
        <v>39</v>
      </c>
      <c r="N56" s="142">
        <f t="shared" si="5"/>
        <v>150</v>
      </c>
      <c r="O56" s="142">
        <v>1.5</v>
      </c>
      <c r="P56" s="143">
        <v>17.3333333333333</v>
      </c>
      <c r="Q56" s="145" t="s">
        <v>60</v>
      </c>
      <c r="R56" s="142" t="s">
        <v>54</v>
      </c>
      <c r="S56" s="142">
        <v>78</v>
      </c>
      <c r="T56" s="146" t="s">
        <v>55</v>
      </c>
      <c r="U56" s="147" t="str">
        <f t="shared" si="6"/>
        <v>10/10</v>
      </c>
      <c r="V56" s="147" t="str">
        <f t="shared" si="7"/>
        <v>10/10</v>
      </c>
      <c r="W56" s="146" t="s">
        <v>56</v>
      </c>
    </row>
    <row r="57" spans="1:23" s="127" customFormat="1" x14ac:dyDescent="0.25">
      <c r="A57" s="14">
        <v>50</v>
      </c>
      <c r="B57" s="41" t="e">
        <f t="shared" si="8"/>
        <v>#VALUE!</v>
      </c>
      <c r="C57" s="42" t="e">
        <f t="shared" si="3"/>
        <v>#VALUE!</v>
      </c>
      <c r="D57" s="133" t="str">
        <f t="shared" si="4"/>
        <v>19/09/2013</v>
      </c>
      <c r="E57" s="134" t="str">
        <f t="shared" si="9"/>
        <v/>
      </c>
      <c r="F57" s="134" t="str">
        <f t="shared" si="10"/>
        <v/>
      </c>
      <c r="G57" s="136"/>
      <c r="H57" s="137"/>
      <c r="I57" s="133" t="s">
        <v>124</v>
      </c>
      <c r="J57" s="137" t="s">
        <v>124</v>
      </c>
      <c r="K57" s="137" t="s">
        <v>124</v>
      </c>
      <c r="L57" s="140"/>
      <c r="M57" s="142">
        <v>45</v>
      </c>
      <c r="N57" s="142">
        <f t="shared" si="5"/>
        <v>149</v>
      </c>
      <c r="O57" s="142">
        <v>1.49</v>
      </c>
      <c r="P57" s="143">
        <v>20.269357236160499</v>
      </c>
      <c r="Q57" s="145" t="s">
        <v>60</v>
      </c>
      <c r="R57" s="142" t="s">
        <v>54</v>
      </c>
      <c r="S57" s="142">
        <v>83</v>
      </c>
      <c r="T57" s="146" t="s">
        <v>55</v>
      </c>
      <c r="U57" s="147" t="str">
        <f t="shared" si="6"/>
        <v>10/10</v>
      </c>
      <c r="V57" s="147" t="str">
        <f t="shared" si="7"/>
        <v>10/10</v>
      </c>
      <c r="W57" s="146" t="s">
        <v>56</v>
      </c>
    </row>
    <row r="58" spans="1:23" s="127" customFormat="1" x14ac:dyDescent="0.25">
      <c r="A58" s="14">
        <v>51</v>
      </c>
      <c r="B58" s="41" t="e">
        <f t="shared" si="8"/>
        <v>#VALUE!</v>
      </c>
      <c r="C58" s="42" t="e">
        <f t="shared" si="3"/>
        <v>#VALUE!</v>
      </c>
      <c r="D58" s="133" t="str">
        <f t="shared" si="4"/>
        <v>08/11/2013</v>
      </c>
      <c r="E58" s="134" t="str">
        <f t="shared" si="9"/>
        <v/>
      </c>
      <c r="F58" s="134" t="str">
        <f t="shared" si="10"/>
        <v/>
      </c>
      <c r="G58" s="136"/>
      <c r="H58" s="137"/>
      <c r="I58" s="133" t="s">
        <v>125</v>
      </c>
      <c r="J58" s="137" t="s">
        <v>125</v>
      </c>
      <c r="K58" s="137" t="s">
        <v>125</v>
      </c>
      <c r="L58" s="140"/>
      <c r="M58" s="142">
        <v>45</v>
      </c>
      <c r="N58" s="142">
        <f t="shared" si="5"/>
        <v>150</v>
      </c>
      <c r="O58" s="142">
        <v>1.5</v>
      </c>
      <c r="P58" s="143">
        <v>20</v>
      </c>
      <c r="Q58" s="145" t="s">
        <v>60</v>
      </c>
      <c r="R58" s="142" t="s">
        <v>61</v>
      </c>
      <c r="S58" s="142">
        <v>81</v>
      </c>
      <c r="T58" s="146" t="s">
        <v>55</v>
      </c>
      <c r="U58" s="147" t="str">
        <f t="shared" si="6"/>
        <v>10/10</v>
      </c>
      <c r="V58" s="147" t="str">
        <f t="shared" si="7"/>
        <v>10/10</v>
      </c>
      <c r="W58" s="146" t="s">
        <v>56</v>
      </c>
    </row>
    <row r="59" spans="1:23" s="127" customFormat="1" x14ac:dyDescent="0.25">
      <c r="A59" s="14">
        <v>52</v>
      </c>
      <c r="B59" s="41" t="e">
        <f t="shared" si="8"/>
        <v>#VALUE!</v>
      </c>
      <c r="C59" s="42" t="e">
        <f t="shared" si="3"/>
        <v>#VALUE!</v>
      </c>
      <c r="D59" s="133" t="str">
        <f t="shared" si="4"/>
        <v>14/12/2013</v>
      </c>
      <c r="E59" s="134" t="str">
        <f t="shared" si="9"/>
        <v/>
      </c>
      <c r="F59" s="134" t="str">
        <f t="shared" si="10"/>
        <v/>
      </c>
      <c r="G59" s="136"/>
      <c r="H59" s="137"/>
      <c r="I59" s="133" t="s">
        <v>126</v>
      </c>
      <c r="J59" s="137" t="s">
        <v>126</v>
      </c>
      <c r="K59" s="137" t="s">
        <v>126</v>
      </c>
      <c r="L59" s="140"/>
      <c r="M59" s="142">
        <v>45</v>
      </c>
      <c r="N59" s="142">
        <f t="shared" si="5"/>
        <v>142</v>
      </c>
      <c r="O59" s="142">
        <v>1.42</v>
      </c>
      <c r="P59" s="143">
        <v>22.31700059512</v>
      </c>
      <c r="Q59" s="145" t="s">
        <v>60</v>
      </c>
      <c r="R59" s="142" t="s">
        <v>78</v>
      </c>
      <c r="S59" s="142">
        <v>79</v>
      </c>
      <c r="T59" s="146" t="s">
        <v>55</v>
      </c>
      <c r="U59" s="147" t="str">
        <f t="shared" si="6"/>
        <v>10/10</v>
      </c>
      <c r="V59" s="147" t="str">
        <f t="shared" si="7"/>
        <v>10/10</v>
      </c>
      <c r="W59" s="146" t="s">
        <v>56</v>
      </c>
    </row>
    <row r="60" spans="1:23" s="127" customFormat="1" x14ac:dyDescent="0.25">
      <c r="A60" s="14">
        <v>53</v>
      </c>
      <c r="B60" s="41" t="e">
        <f t="shared" si="8"/>
        <v>#VALUE!</v>
      </c>
      <c r="C60" s="42" t="e">
        <f t="shared" si="3"/>
        <v>#VALUE!</v>
      </c>
      <c r="D60" s="133" t="str">
        <f t="shared" si="4"/>
        <v>12/06/2013</v>
      </c>
      <c r="E60" s="134" t="str">
        <f t="shared" si="9"/>
        <v/>
      </c>
      <c r="F60" s="134" t="str">
        <f t="shared" si="10"/>
        <v/>
      </c>
      <c r="G60" s="136"/>
      <c r="H60" s="137"/>
      <c r="I60" s="133" t="s">
        <v>127</v>
      </c>
      <c r="J60" s="137" t="s">
        <v>127</v>
      </c>
      <c r="K60" s="137" t="s">
        <v>127</v>
      </c>
      <c r="L60" s="140"/>
      <c r="M60" s="142">
        <v>45</v>
      </c>
      <c r="N60" s="142">
        <f t="shared" si="5"/>
        <v>150</v>
      </c>
      <c r="O60" s="142">
        <v>1.5</v>
      </c>
      <c r="P60" s="143">
        <v>20</v>
      </c>
      <c r="Q60" s="145" t="s">
        <v>60</v>
      </c>
      <c r="R60" s="142" t="s">
        <v>66</v>
      </c>
      <c r="S60" s="142">
        <v>80</v>
      </c>
      <c r="T60" s="146" t="s">
        <v>128</v>
      </c>
      <c r="U60" s="147" t="str">
        <f t="shared" si="6"/>
        <v>9/7</v>
      </c>
      <c r="V60" s="147" t="str">
        <f t="shared" si="7"/>
        <v>MPT 9/7</v>
      </c>
      <c r="W60" s="146" t="s">
        <v>129</v>
      </c>
    </row>
    <row r="61" spans="1:23" s="127" customFormat="1" x14ac:dyDescent="0.25">
      <c r="A61" s="14">
        <v>54</v>
      </c>
      <c r="B61" s="41" t="e">
        <f t="shared" si="8"/>
        <v>#VALUE!</v>
      </c>
      <c r="C61" s="42" t="e">
        <f t="shared" si="3"/>
        <v>#VALUE!</v>
      </c>
      <c r="D61" s="133" t="str">
        <f t="shared" si="4"/>
        <v>24/10/2013</v>
      </c>
      <c r="E61" s="134" t="str">
        <f t="shared" si="9"/>
        <v/>
      </c>
      <c r="F61" s="134" t="str">
        <f t="shared" si="10"/>
        <v/>
      </c>
      <c r="G61" s="136"/>
      <c r="H61" s="137"/>
      <c r="I61" s="133" t="s">
        <v>130</v>
      </c>
      <c r="J61" s="137" t="s">
        <v>130</v>
      </c>
      <c r="K61" s="137" t="s">
        <v>130</v>
      </c>
      <c r="L61" s="140"/>
      <c r="M61" s="142">
        <v>35</v>
      </c>
      <c r="N61" s="142">
        <f t="shared" si="5"/>
        <v>160</v>
      </c>
      <c r="O61" s="142">
        <v>1.6</v>
      </c>
      <c r="P61" s="143">
        <v>13.671875</v>
      </c>
      <c r="Q61" s="145" t="s">
        <v>53</v>
      </c>
      <c r="R61" s="142" t="s">
        <v>78</v>
      </c>
      <c r="S61" s="142">
        <v>81</v>
      </c>
      <c r="T61" s="146" t="s">
        <v>55</v>
      </c>
      <c r="U61" s="147" t="str">
        <f t="shared" si="6"/>
        <v>10/10</v>
      </c>
      <c r="V61" s="147" t="str">
        <f t="shared" si="7"/>
        <v>10/10</v>
      </c>
      <c r="W61" s="146" t="s">
        <v>56</v>
      </c>
    </row>
    <row r="62" spans="1:23" s="127" customFormat="1" x14ac:dyDescent="0.25">
      <c r="A62" s="14">
        <v>55</v>
      </c>
      <c r="B62" s="41" t="e">
        <f t="shared" si="8"/>
        <v>#VALUE!</v>
      </c>
      <c r="C62" s="42" t="e">
        <f t="shared" si="3"/>
        <v>#VALUE!</v>
      </c>
      <c r="D62" s="133" t="str">
        <f t="shared" si="4"/>
        <v>10/10/2013</v>
      </c>
      <c r="E62" s="134" t="str">
        <f t="shared" si="9"/>
        <v/>
      </c>
      <c r="F62" s="134" t="str">
        <f t="shared" si="10"/>
        <v/>
      </c>
      <c r="G62" s="136"/>
      <c r="H62" s="137"/>
      <c r="I62" s="133" t="s">
        <v>131</v>
      </c>
      <c r="J62" s="137" t="s">
        <v>131</v>
      </c>
      <c r="K62" s="137" t="s">
        <v>131</v>
      </c>
      <c r="L62" s="140"/>
      <c r="M62" s="142">
        <v>43</v>
      </c>
      <c r="N62" s="142">
        <f t="shared" si="5"/>
        <v>153</v>
      </c>
      <c r="O62" s="142">
        <v>1.53</v>
      </c>
      <c r="P62" s="143">
        <v>18.369003374770401</v>
      </c>
      <c r="Q62" s="145" t="s">
        <v>60</v>
      </c>
      <c r="R62" s="142" t="s">
        <v>78</v>
      </c>
      <c r="S62" s="142">
        <v>83</v>
      </c>
      <c r="T62" s="146" t="s">
        <v>55</v>
      </c>
      <c r="U62" s="147" t="str">
        <f t="shared" si="6"/>
        <v>10/10</v>
      </c>
      <c r="V62" s="147" t="str">
        <f t="shared" si="7"/>
        <v>10/10</v>
      </c>
      <c r="W62" s="146" t="s">
        <v>56</v>
      </c>
    </row>
    <row r="63" spans="1:23" s="127" customFormat="1" x14ac:dyDescent="0.25">
      <c r="A63" s="14">
        <v>56</v>
      </c>
      <c r="B63" s="41" t="e">
        <f t="shared" si="8"/>
        <v>#VALUE!</v>
      </c>
      <c r="C63" s="42" t="e">
        <f t="shared" si="3"/>
        <v>#VALUE!</v>
      </c>
      <c r="D63" s="133" t="str">
        <f t="shared" si="4"/>
        <v>16/08/2013</v>
      </c>
      <c r="E63" s="134" t="str">
        <f t="shared" si="9"/>
        <v/>
      </c>
      <c r="F63" s="134" t="str">
        <f t="shared" si="10"/>
        <v/>
      </c>
      <c r="G63" s="136"/>
      <c r="H63" s="137"/>
      <c r="I63" s="133" t="s">
        <v>132</v>
      </c>
      <c r="J63" s="137" t="s">
        <v>132</v>
      </c>
      <c r="K63" s="137" t="s">
        <v>132</v>
      </c>
      <c r="L63" s="140"/>
      <c r="M63" s="142">
        <v>42</v>
      </c>
      <c r="N63" s="142">
        <f t="shared" si="5"/>
        <v>159</v>
      </c>
      <c r="O63" s="142">
        <v>1.59</v>
      </c>
      <c r="P63" s="143">
        <v>16.613266880265801</v>
      </c>
      <c r="Q63" s="145" t="s">
        <v>60</v>
      </c>
      <c r="R63" s="142" t="s">
        <v>66</v>
      </c>
      <c r="S63" s="142">
        <v>79</v>
      </c>
      <c r="T63" s="146" t="s">
        <v>55</v>
      </c>
      <c r="U63" s="147" t="str">
        <f t="shared" si="6"/>
        <v>10/10</v>
      </c>
      <c r="V63" s="147" t="str">
        <f t="shared" si="7"/>
        <v>10/10</v>
      </c>
      <c r="W63" s="146" t="s">
        <v>56</v>
      </c>
    </row>
    <row r="64" spans="1:23" s="127" customFormat="1" x14ac:dyDescent="0.25">
      <c r="A64" s="14">
        <v>57</v>
      </c>
      <c r="B64" s="41" t="e">
        <f t="shared" si="8"/>
        <v>#VALUE!</v>
      </c>
      <c r="C64" s="42" t="e">
        <f t="shared" si="3"/>
        <v>#VALUE!</v>
      </c>
      <c r="D64" s="133" t="str">
        <f t="shared" si="4"/>
        <v>13/08/2013</v>
      </c>
      <c r="E64" s="134" t="str">
        <f t="shared" si="9"/>
        <v/>
      </c>
      <c r="F64" s="134" t="str">
        <f t="shared" si="10"/>
        <v/>
      </c>
      <c r="G64" s="136"/>
      <c r="H64" s="137"/>
      <c r="I64" s="133" t="s">
        <v>133</v>
      </c>
      <c r="J64" s="137" t="s">
        <v>133</v>
      </c>
      <c r="K64" s="137" t="s">
        <v>133</v>
      </c>
      <c r="L64" s="140"/>
      <c r="M64" s="142">
        <v>30</v>
      </c>
      <c r="N64" s="142">
        <f t="shared" si="5"/>
        <v>120</v>
      </c>
      <c r="O64" s="142">
        <v>1.2</v>
      </c>
      <c r="P64" s="143">
        <v>20.8333333333333</v>
      </c>
      <c r="Q64" s="145" t="s">
        <v>60</v>
      </c>
      <c r="R64" s="142" t="s">
        <v>66</v>
      </c>
      <c r="S64" s="142">
        <v>82</v>
      </c>
      <c r="T64" s="146" t="s">
        <v>55</v>
      </c>
      <c r="U64" s="147" t="str">
        <f t="shared" si="6"/>
        <v>10/10</v>
      </c>
      <c r="V64" s="147" t="str">
        <f t="shared" si="7"/>
        <v>10/10</v>
      </c>
      <c r="W64" s="146" t="s">
        <v>56</v>
      </c>
    </row>
    <row r="65" spans="1:23" s="127" customFormat="1" x14ac:dyDescent="0.25">
      <c r="A65" s="14">
        <v>58</v>
      </c>
      <c r="B65" s="41" t="e">
        <f t="shared" si="8"/>
        <v>#VALUE!</v>
      </c>
      <c r="C65" s="42" t="e">
        <f t="shared" si="3"/>
        <v>#VALUE!</v>
      </c>
      <c r="D65" s="133" t="str">
        <f t="shared" si="4"/>
        <v>02/11/2013</v>
      </c>
      <c r="E65" s="134" t="str">
        <f t="shared" si="9"/>
        <v/>
      </c>
      <c r="F65" s="134" t="str">
        <f t="shared" si="10"/>
        <v/>
      </c>
      <c r="G65" s="136"/>
      <c r="H65" s="137"/>
      <c r="I65" s="133" t="s">
        <v>134</v>
      </c>
      <c r="J65" s="137" t="s">
        <v>134</v>
      </c>
      <c r="K65" s="137" t="s">
        <v>134</v>
      </c>
      <c r="L65" s="140"/>
      <c r="M65" s="142">
        <v>32</v>
      </c>
      <c r="N65" s="142">
        <f t="shared" si="5"/>
        <v>140</v>
      </c>
      <c r="O65" s="142">
        <v>1.4</v>
      </c>
      <c r="P65" s="143">
        <v>16.326530612244898</v>
      </c>
      <c r="Q65" s="145" t="s">
        <v>60</v>
      </c>
      <c r="R65" s="142" t="s">
        <v>66</v>
      </c>
      <c r="S65" s="142">
        <v>83</v>
      </c>
      <c r="T65" s="146" t="s">
        <v>55</v>
      </c>
      <c r="U65" s="147" t="str">
        <f t="shared" si="6"/>
        <v>10/10</v>
      </c>
      <c r="V65" s="147" t="str">
        <f t="shared" si="7"/>
        <v>10/10</v>
      </c>
      <c r="W65" s="146" t="s">
        <v>56</v>
      </c>
    </row>
    <row r="66" spans="1:23" s="127" customFormat="1" x14ac:dyDescent="0.25">
      <c r="A66" s="14">
        <v>59</v>
      </c>
      <c r="B66" s="41" t="e">
        <f t="shared" si="8"/>
        <v>#VALUE!</v>
      </c>
      <c r="C66" s="42" t="e">
        <f t="shared" si="3"/>
        <v>#VALUE!</v>
      </c>
      <c r="D66" s="133" t="str">
        <f t="shared" si="4"/>
        <v>07/07/2013</v>
      </c>
      <c r="E66" s="134" t="str">
        <f t="shared" si="9"/>
        <v/>
      </c>
      <c r="F66" s="134" t="str">
        <f t="shared" si="10"/>
        <v/>
      </c>
      <c r="G66" s="136"/>
      <c r="H66" s="137"/>
      <c r="I66" s="133" t="s">
        <v>135</v>
      </c>
      <c r="J66" s="137" t="s">
        <v>135</v>
      </c>
      <c r="K66" s="137" t="s">
        <v>135</v>
      </c>
      <c r="L66" s="140"/>
      <c r="M66" s="142">
        <v>54</v>
      </c>
      <c r="N66" s="142">
        <f t="shared" si="5"/>
        <v>153</v>
      </c>
      <c r="O66" s="142">
        <v>1.53</v>
      </c>
      <c r="P66" s="143">
        <v>23.068050749711599</v>
      </c>
      <c r="Q66" s="145" t="s">
        <v>58</v>
      </c>
      <c r="R66" s="142" t="s">
        <v>66</v>
      </c>
      <c r="S66" s="142">
        <v>81</v>
      </c>
      <c r="T66" s="146" t="s">
        <v>55</v>
      </c>
      <c r="U66" s="147" t="str">
        <f t="shared" si="6"/>
        <v>10/10</v>
      </c>
      <c r="V66" s="147" t="str">
        <f t="shared" si="7"/>
        <v>10/10</v>
      </c>
      <c r="W66" s="146" t="s">
        <v>56</v>
      </c>
    </row>
    <row r="67" spans="1:23" s="127" customFormat="1" x14ac:dyDescent="0.25">
      <c r="A67" s="14">
        <v>60</v>
      </c>
      <c r="B67" s="41" t="e">
        <f t="shared" si="8"/>
        <v>#VALUE!</v>
      </c>
      <c r="C67" s="42" t="e">
        <f t="shared" si="3"/>
        <v>#VALUE!</v>
      </c>
      <c r="D67" s="133" t="str">
        <f t="shared" si="4"/>
        <v>06/09/2013</v>
      </c>
      <c r="E67" s="134" t="str">
        <f t="shared" si="9"/>
        <v/>
      </c>
      <c r="F67" s="134" t="str">
        <f t="shared" si="10"/>
        <v/>
      </c>
      <c r="G67" s="136"/>
      <c r="H67" s="137"/>
      <c r="I67" s="133" t="s">
        <v>136</v>
      </c>
      <c r="J67" s="137" t="s">
        <v>136</v>
      </c>
      <c r="K67" s="137" t="s">
        <v>136</v>
      </c>
      <c r="L67" s="140"/>
      <c r="M67" s="142">
        <v>47</v>
      </c>
      <c r="N67" s="142">
        <f t="shared" si="5"/>
        <v>159</v>
      </c>
      <c r="O67" s="142">
        <v>1.59</v>
      </c>
      <c r="P67" s="143">
        <v>18.5910367469641</v>
      </c>
      <c r="Q67" s="145" t="s">
        <v>60</v>
      </c>
      <c r="R67" s="142" t="s">
        <v>66</v>
      </c>
      <c r="S67" s="142">
        <v>86</v>
      </c>
      <c r="T67" s="146" t="s">
        <v>137</v>
      </c>
      <c r="U67" s="147" t="str">
        <f t="shared" si="6"/>
        <v>7/6</v>
      </c>
      <c r="V67" s="147" t="str">
        <f t="shared" si="7"/>
        <v>MPT 7/6</v>
      </c>
      <c r="W67" s="146" t="s">
        <v>138</v>
      </c>
    </row>
    <row r="68" spans="1:23" s="127" customFormat="1" x14ac:dyDescent="0.25">
      <c r="A68" s="14">
        <v>61</v>
      </c>
      <c r="B68" s="41" t="e">
        <f t="shared" si="8"/>
        <v>#VALUE!</v>
      </c>
      <c r="C68" s="42" t="e">
        <f t="shared" si="3"/>
        <v>#VALUE!</v>
      </c>
      <c r="D68" s="133" t="str">
        <f t="shared" si="4"/>
        <v>08/07/2013</v>
      </c>
      <c r="E68" s="134" t="str">
        <f t="shared" si="9"/>
        <v/>
      </c>
      <c r="F68" s="134" t="str">
        <f t="shared" si="10"/>
        <v/>
      </c>
      <c r="G68" s="136"/>
      <c r="H68" s="137"/>
      <c r="I68" s="133" t="s">
        <v>139</v>
      </c>
      <c r="J68" s="137" t="s">
        <v>139</v>
      </c>
      <c r="K68" s="137" t="s">
        <v>139</v>
      </c>
      <c r="L68" s="140"/>
      <c r="M68" s="142">
        <v>42</v>
      </c>
      <c r="N68" s="142">
        <f t="shared" si="5"/>
        <v>150</v>
      </c>
      <c r="O68" s="142">
        <v>1.5</v>
      </c>
      <c r="P68" s="143">
        <v>18.6666666666667</v>
      </c>
      <c r="Q68" s="145" t="s">
        <v>60</v>
      </c>
      <c r="R68" s="142" t="s">
        <v>78</v>
      </c>
      <c r="S68" s="142">
        <v>83</v>
      </c>
      <c r="T68" s="146" t="s">
        <v>55</v>
      </c>
      <c r="U68" s="147" t="str">
        <f t="shared" si="6"/>
        <v>10/10</v>
      </c>
      <c r="V68" s="147" t="str">
        <f t="shared" si="7"/>
        <v>10/10</v>
      </c>
      <c r="W68" s="146" t="s">
        <v>56</v>
      </c>
    </row>
    <row r="69" spans="1:23" s="127" customFormat="1" x14ac:dyDescent="0.25">
      <c r="A69" s="14">
        <v>62</v>
      </c>
      <c r="B69" s="41" t="e">
        <f t="shared" si="8"/>
        <v>#VALUE!</v>
      </c>
      <c r="C69" s="42" t="e">
        <f t="shared" si="3"/>
        <v>#VALUE!</v>
      </c>
      <c r="D69" s="133" t="str">
        <f t="shared" si="4"/>
        <v>04/12/2011</v>
      </c>
      <c r="E69" s="134" t="str">
        <f t="shared" si="9"/>
        <v/>
      </c>
      <c r="F69" s="134" t="str">
        <f t="shared" si="10"/>
        <v/>
      </c>
      <c r="G69" s="136"/>
      <c r="H69" s="137"/>
      <c r="I69" s="133" t="s">
        <v>140</v>
      </c>
      <c r="J69" s="137" t="s">
        <v>140</v>
      </c>
      <c r="K69" s="137" t="s">
        <v>140</v>
      </c>
      <c r="L69" s="140"/>
      <c r="M69" s="142">
        <v>39</v>
      </c>
      <c r="N69" s="142">
        <f t="shared" si="5"/>
        <v>154</v>
      </c>
      <c r="O69" s="142">
        <v>1.54</v>
      </c>
      <c r="P69" s="143">
        <v>16.444594366672298</v>
      </c>
      <c r="Q69" s="145" t="s">
        <v>60</v>
      </c>
      <c r="R69" s="142" t="s">
        <v>54</v>
      </c>
      <c r="S69" s="142">
        <v>84</v>
      </c>
      <c r="T69" s="146" t="s">
        <v>55</v>
      </c>
      <c r="U69" s="147" t="str">
        <f t="shared" si="6"/>
        <v>10/10</v>
      </c>
      <c r="V69" s="147" t="str">
        <f t="shared" si="7"/>
        <v>10/10</v>
      </c>
      <c r="W69" s="146" t="s">
        <v>56</v>
      </c>
    </row>
    <row r="70" spans="1:23" s="127" customFormat="1" x14ac:dyDescent="0.25">
      <c r="A70" s="14">
        <v>63</v>
      </c>
      <c r="B70" s="41" t="e">
        <f t="shared" si="8"/>
        <v>#VALUE!</v>
      </c>
      <c r="C70" s="42" t="e">
        <f t="shared" si="3"/>
        <v>#VALUE!</v>
      </c>
      <c r="D70" s="133" t="str">
        <f t="shared" si="4"/>
        <v>03/07/2013</v>
      </c>
      <c r="E70" s="134" t="str">
        <f t="shared" si="9"/>
        <v/>
      </c>
      <c r="F70" s="134" t="str">
        <f t="shared" si="10"/>
        <v/>
      </c>
      <c r="G70" s="136"/>
      <c r="H70" s="137"/>
      <c r="I70" s="133" t="s">
        <v>141</v>
      </c>
      <c r="J70" s="137" t="s">
        <v>141</v>
      </c>
      <c r="K70" s="137" t="s">
        <v>141</v>
      </c>
      <c r="L70" s="140"/>
      <c r="M70" s="142">
        <v>34</v>
      </c>
      <c r="N70" s="142">
        <f t="shared" si="5"/>
        <v>149</v>
      </c>
      <c r="O70" s="142">
        <v>1.49</v>
      </c>
      <c r="P70" s="143">
        <v>15.314625467321299</v>
      </c>
      <c r="Q70" s="145" t="s">
        <v>60</v>
      </c>
      <c r="R70" s="142" t="s">
        <v>54</v>
      </c>
      <c r="S70" s="142">
        <v>82</v>
      </c>
      <c r="T70" s="146" t="s">
        <v>55</v>
      </c>
      <c r="U70" s="147" t="str">
        <f t="shared" si="6"/>
        <v>10/10</v>
      </c>
      <c r="V70" s="147" t="str">
        <f t="shared" si="7"/>
        <v>10/10</v>
      </c>
      <c r="W70" s="146" t="s">
        <v>56</v>
      </c>
    </row>
    <row r="71" spans="1:23" s="127" customFormat="1" x14ac:dyDescent="0.25">
      <c r="A71" s="14">
        <v>64</v>
      </c>
      <c r="B71" s="41" t="e">
        <f t="shared" si="8"/>
        <v>#VALUE!</v>
      </c>
      <c r="C71" s="42" t="e">
        <f t="shared" si="3"/>
        <v>#VALUE!</v>
      </c>
      <c r="D71" s="133" t="str">
        <f t="shared" si="4"/>
        <v>22/05/2013</v>
      </c>
      <c r="E71" s="134" t="str">
        <f t="shared" si="9"/>
        <v/>
      </c>
      <c r="F71" s="134" t="str">
        <f t="shared" si="10"/>
        <v/>
      </c>
      <c r="G71" s="136"/>
      <c r="H71" s="137"/>
      <c r="I71" s="133" t="s">
        <v>142</v>
      </c>
      <c r="J71" s="137" t="s">
        <v>142</v>
      </c>
      <c r="K71" s="137" t="s">
        <v>142</v>
      </c>
      <c r="L71" s="140"/>
      <c r="M71" s="142">
        <v>31</v>
      </c>
      <c r="N71" s="142">
        <f t="shared" si="5"/>
        <v>139</v>
      </c>
      <c r="O71" s="142">
        <v>1.39</v>
      </c>
      <c r="P71" s="143">
        <v>16.044718182288701</v>
      </c>
      <c r="Q71" s="145" t="s">
        <v>60</v>
      </c>
      <c r="R71" s="142" t="s">
        <v>78</v>
      </c>
      <c r="S71" s="142">
        <v>84</v>
      </c>
      <c r="T71" s="146" t="s">
        <v>55</v>
      </c>
      <c r="U71" s="147" t="str">
        <f t="shared" si="6"/>
        <v>10/10</v>
      </c>
      <c r="V71" s="147" t="str">
        <f t="shared" si="7"/>
        <v>10/10</v>
      </c>
      <c r="W71" s="146" t="s">
        <v>56</v>
      </c>
    </row>
    <row r="72" spans="1:23" s="127" customFormat="1" x14ac:dyDescent="0.25">
      <c r="A72" s="14">
        <v>65</v>
      </c>
      <c r="B72" s="41" t="e">
        <f t="shared" ref="B72" si="11">LEFT(H72,LEN(H72)-LEN(C72))</f>
        <v>#VALUE!</v>
      </c>
      <c r="C72" s="42" t="e">
        <f t="shared" si="3"/>
        <v>#VALUE!</v>
      </c>
      <c r="D72" s="133" t="str">
        <f t="shared" si="4"/>
        <v>11/07/2013</v>
      </c>
      <c r="E72" s="134" t="str">
        <f t="shared" si="9"/>
        <v/>
      </c>
      <c r="F72" s="134" t="str">
        <f t="shared" si="10"/>
        <v/>
      </c>
      <c r="G72" s="136"/>
      <c r="H72" s="137"/>
      <c r="I72" s="133" t="s">
        <v>143</v>
      </c>
      <c r="J72" s="137" t="s">
        <v>143</v>
      </c>
      <c r="K72" s="137" t="s">
        <v>143</v>
      </c>
      <c r="L72" s="140"/>
      <c r="M72" s="142">
        <v>34</v>
      </c>
      <c r="N72" s="142">
        <f t="shared" si="5"/>
        <v>150</v>
      </c>
      <c r="O72" s="142">
        <v>1.5</v>
      </c>
      <c r="P72" s="143">
        <v>15.1111111111111</v>
      </c>
      <c r="Q72" s="145" t="s">
        <v>60</v>
      </c>
      <c r="R72" s="142" t="s">
        <v>66</v>
      </c>
      <c r="S72" s="142">
        <v>82</v>
      </c>
      <c r="T72" s="146" t="s">
        <v>55</v>
      </c>
      <c r="U72" s="147" t="str">
        <f t="shared" si="6"/>
        <v>10/10</v>
      </c>
      <c r="V72" s="147" t="str">
        <f t="shared" si="7"/>
        <v>10/10</v>
      </c>
      <c r="W72" s="146" t="s">
        <v>56</v>
      </c>
    </row>
    <row r="73" spans="1:23" s="127" customFormat="1" x14ac:dyDescent="0.25">
      <c r="A73" s="14">
        <v>66</v>
      </c>
      <c r="B73" s="41" t="e">
        <f t="shared" ref="B73:B136" si="12">LEFT(H73,LEN(H73)-LEN(C73))</f>
        <v>#VALUE!</v>
      </c>
      <c r="C73" s="42" t="e">
        <f t="shared" ref="C73:C136" si="13">RIGHT(H73,LEN(H73)-FIND("@",SUBSTITUTE(H73," ","@",LEN(H73)-LEN(SUBSTITUTE(H73," ","")))))</f>
        <v>#VALUE!</v>
      </c>
      <c r="D73" s="133" t="str">
        <f t="shared" ref="D73:D136" si="14">TEXT(J73,"DD/MM/YYYY")</f>
        <v>29/01/2013</v>
      </c>
      <c r="E73" s="134" t="str">
        <f t="shared" ref="E73:E136" si="15">IF(TRIM(L73)="Nam","X","")</f>
        <v/>
      </c>
      <c r="F73" s="134" t="str">
        <f t="shared" ref="F73:F136" si="16">IF(TRIM(L73)="Nữ","X","")</f>
        <v/>
      </c>
      <c r="G73" s="136"/>
      <c r="H73" s="137"/>
      <c r="I73" s="133" t="s">
        <v>144</v>
      </c>
      <c r="J73" s="137" t="s">
        <v>144</v>
      </c>
      <c r="K73" s="137" t="s">
        <v>144</v>
      </c>
      <c r="L73" s="140"/>
      <c r="M73" s="142">
        <v>36</v>
      </c>
      <c r="N73" s="142">
        <f t="shared" ref="N73:N136" si="17">O73*100</f>
        <v>143</v>
      </c>
      <c r="O73" s="142">
        <v>1.43</v>
      </c>
      <c r="P73" s="143">
        <v>17.6047728495281</v>
      </c>
      <c r="Q73" s="145" t="s">
        <v>60</v>
      </c>
      <c r="R73" s="142" t="s">
        <v>78</v>
      </c>
      <c r="S73" s="142">
        <v>79</v>
      </c>
      <c r="T73" s="146" t="s">
        <v>55</v>
      </c>
      <c r="U73" s="147" t="str">
        <f t="shared" ref="U73:U136" si="18">REPLACE(T73,FIND(";",T73),1,"/")</f>
        <v>10/10</v>
      </c>
      <c r="V73" s="147" t="str">
        <f t="shared" ref="V73:V136" si="19">IF(U73="10/10",U73,"MPT "&amp;U73)</f>
        <v>10/10</v>
      </c>
      <c r="W73" s="146" t="s">
        <v>56</v>
      </c>
    </row>
    <row r="74" spans="1:23" s="127" customFormat="1" x14ac:dyDescent="0.25">
      <c r="A74" s="14">
        <v>67</v>
      </c>
      <c r="B74" s="41" t="e">
        <f t="shared" si="12"/>
        <v>#VALUE!</v>
      </c>
      <c r="C74" s="42" t="e">
        <f t="shared" si="13"/>
        <v>#VALUE!</v>
      </c>
      <c r="D74" s="133" t="str">
        <f t="shared" si="14"/>
        <v>06/11/2013</v>
      </c>
      <c r="E74" s="134" t="str">
        <f t="shared" si="15"/>
        <v/>
      </c>
      <c r="F74" s="134" t="str">
        <f t="shared" si="16"/>
        <v/>
      </c>
      <c r="G74" s="136"/>
      <c r="H74" s="137"/>
      <c r="I74" s="133" t="s">
        <v>145</v>
      </c>
      <c r="J74" s="137" t="s">
        <v>145</v>
      </c>
      <c r="K74" s="137" t="s">
        <v>145</v>
      </c>
      <c r="L74" s="140"/>
      <c r="M74" s="142">
        <v>35</v>
      </c>
      <c r="N74" s="142">
        <f t="shared" si="17"/>
        <v>152</v>
      </c>
      <c r="O74" s="142">
        <v>1.52</v>
      </c>
      <c r="P74" s="143">
        <v>15.148891966759001</v>
      </c>
      <c r="Q74" s="145" t="s">
        <v>60</v>
      </c>
      <c r="R74" s="142" t="s">
        <v>61</v>
      </c>
      <c r="S74" s="142">
        <v>79</v>
      </c>
      <c r="T74" s="146" t="s">
        <v>55</v>
      </c>
      <c r="U74" s="147" t="str">
        <f t="shared" si="18"/>
        <v>10/10</v>
      </c>
      <c r="V74" s="147" t="str">
        <f t="shared" si="19"/>
        <v>10/10</v>
      </c>
      <c r="W74" s="146" t="s">
        <v>56</v>
      </c>
    </row>
    <row r="75" spans="1:23" s="127" customFormat="1" x14ac:dyDescent="0.25">
      <c r="A75" s="14">
        <v>68</v>
      </c>
      <c r="B75" s="41" t="e">
        <f t="shared" si="12"/>
        <v>#VALUE!</v>
      </c>
      <c r="C75" s="42" t="e">
        <f t="shared" si="13"/>
        <v>#VALUE!</v>
      </c>
      <c r="D75" s="133" t="str">
        <f t="shared" si="14"/>
        <v>04/06/2013</v>
      </c>
      <c r="E75" s="134" t="str">
        <f t="shared" si="15"/>
        <v/>
      </c>
      <c r="F75" s="134" t="str">
        <f t="shared" si="16"/>
        <v/>
      </c>
      <c r="G75" s="136"/>
      <c r="H75" s="137"/>
      <c r="I75" s="133" t="s">
        <v>146</v>
      </c>
      <c r="J75" s="137" t="s">
        <v>146</v>
      </c>
      <c r="K75" s="137" t="s">
        <v>146</v>
      </c>
      <c r="L75" s="140"/>
      <c r="M75" s="142">
        <v>38</v>
      </c>
      <c r="N75" s="142">
        <f t="shared" si="17"/>
        <v>150</v>
      </c>
      <c r="O75" s="142">
        <v>1.5</v>
      </c>
      <c r="P75" s="143">
        <v>16.8888888888889</v>
      </c>
      <c r="Q75" s="145" t="s">
        <v>60</v>
      </c>
      <c r="R75" s="142" t="s">
        <v>54</v>
      </c>
      <c r="S75" s="142">
        <v>82</v>
      </c>
      <c r="T75" s="146" t="s">
        <v>55</v>
      </c>
      <c r="U75" s="147" t="str">
        <f t="shared" si="18"/>
        <v>10/10</v>
      </c>
      <c r="V75" s="147" t="str">
        <f t="shared" si="19"/>
        <v>10/10</v>
      </c>
      <c r="W75" s="146" t="s">
        <v>56</v>
      </c>
    </row>
    <row r="76" spans="1:23" s="127" customFormat="1" x14ac:dyDescent="0.25">
      <c r="A76" s="14">
        <v>69</v>
      </c>
      <c r="B76" s="41" t="e">
        <f t="shared" si="12"/>
        <v>#VALUE!</v>
      </c>
      <c r="C76" s="42" t="e">
        <f t="shared" si="13"/>
        <v>#VALUE!</v>
      </c>
      <c r="D76" s="133" t="str">
        <f t="shared" si="14"/>
        <v>14/10/2013</v>
      </c>
      <c r="E76" s="134" t="str">
        <f t="shared" si="15"/>
        <v/>
      </c>
      <c r="F76" s="134" t="str">
        <f t="shared" si="16"/>
        <v/>
      </c>
      <c r="G76" s="136"/>
      <c r="H76" s="137"/>
      <c r="I76" s="133" t="s">
        <v>75</v>
      </c>
      <c r="J76" s="137" t="s">
        <v>75</v>
      </c>
      <c r="K76" s="137" t="s">
        <v>75</v>
      </c>
      <c r="L76" s="140"/>
      <c r="M76" s="142">
        <v>43</v>
      </c>
      <c r="N76" s="142">
        <f t="shared" si="17"/>
        <v>135</v>
      </c>
      <c r="O76" s="142">
        <v>1.35</v>
      </c>
      <c r="P76" s="143">
        <v>23.593964334705099</v>
      </c>
      <c r="Q76" s="145" t="s">
        <v>58</v>
      </c>
      <c r="R76" s="142" t="s">
        <v>66</v>
      </c>
      <c r="S76" s="142">
        <v>81</v>
      </c>
      <c r="T76" s="146" t="s">
        <v>55</v>
      </c>
      <c r="U76" s="147" t="str">
        <f t="shared" si="18"/>
        <v>10/10</v>
      </c>
      <c r="V76" s="147" t="str">
        <f t="shared" si="19"/>
        <v>10/10</v>
      </c>
      <c r="W76" s="146" t="s">
        <v>56</v>
      </c>
    </row>
    <row r="77" spans="1:23" s="127" customFormat="1" x14ac:dyDescent="0.25">
      <c r="A77" s="14">
        <v>70</v>
      </c>
      <c r="B77" s="41" t="e">
        <f t="shared" si="12"/>
        <v>#VALUE!</v>
      </c>
      <c r="C77" s="42" t="e">
        <f t="shared" si="13"/>
        <v>#VALUE!</v>
      </c>
      <c r="D77" s="133" t="str">
        <f t="shared" si="14"/>
        <v>22/07/2013</v>
      </c>
      <c r="E77" s="134" t="str">
        <f t="shared" si="15"/>
        <v/>
      </c>
      <c r="F77" s="134" t="str">
        <f t="shared" si="16"/>
        <v/>
      </c>
      <c r="G77" s="136"/>
      <c r="H77" s="137"/>
      <c r="I77" s="133" t="s">
        <v>147</v>
      </c>
      <c r="J77" s="137" t="s">
        <v>147</v>
      </c>
      <c r="K77" s="137" t="s">
        <v>147</v>
      </c>
      <c r="L77" s="140"/>
      <c r="M77" s="142">
        <v>51</v>
      </c>
      <c r="N77" s="142">
        <f t="shared" si="17"/>
        <v>140</v>
      </c>
      <c r="O77" s="142">
        <v>1.4</v>
      </c>
      <c r="P77" s="143">
        <v>26.020408163265301</v>
      </c>
      <c r="Q77" s="145" t="s">
        <v>72</v>
      </c>
      <c r="R77" s="142" t="s">
        <v>54</v>
      </c>
      <c r="S77" s="142">
        <v>80</v>
      </c>
      <c r="T77" s="146" t="s">
        <v>55</v>
      </c>
      <c r="U77" s="147" t="str">
        <f t="shared" si="18"/>
        <v>10/10</v>
      </c>
      <c r="V77" s="147" t="str">
        <f t="shared" si="19"/>
        <v>10/10</v>
      </c>
      <c r="W77" s="146" t="s">
        <v>56</v>
      </c>
    </row>
    <row r="78" spans="1:23" s="127" customFormat="1" x14ac:dyDescent="0.25">
      <c r="A78" s="14">
        <v>71</v>
      </c>
      <c r="B78" s="41" t="e">
        <f t="shared" si="12"/>
        <v>#VALUE!</v>
      </c>
      <c r="C78" s="42" t="e">
        <f t="shared" si="13"/>
        <v>#VALUE!</v>
      </c>
      <c r="D78" s="133" t="str">
        <f t="shared" si="14"/>
        <v>09/05/2013</v>
      </c>
      <c r="E78" s="134" t="str">
        <f t="shared" si="15"/>
        <v/>
      </c>
      <c r="F78" s="134" t="str">
        <f t="shared" si="16"/>
        <v/>
      </c>
      <c r="G78" s="136"/>
      <c r="H78" s="137"/>
      <c r="I78" s="133" t="s">
        <v>148</v>
      </c>
      <c r="J78" s="137" t="s">
        <v>148</v>
      </c>
      <c r="K78" s="137" t="s">
        <v>148</v>
      </c>
      <c r="L78" s="140"/>
      <c r="M78" s="142">
        <v>70</v>
      </c>
      <c r="N78" s="142">
        <f t="shared" si="17"/>
        <v>156</v>
      </c>
      <c r="O78" s="142">
        <v>1.56</v>
      </c>
      <c r="P78" s="143">
        <v>28.763971071663399</v>
      </c>
      <c r="Q78" s="145" t="s">
        <v>72</v>
      </c>
      <c r="R78" s="142" t="s">
        <v>54</v>
      </c>
      <c r="S78" s="142">
        <v>81</v>
      </c>
      <c r="T78" s="146" t="s">
        <v>55</v>
      </c>
      <c r="U78" s="147" t="str">
        <f t="shared" si="18"/>
        <v>10/10</v>
      </c>
      <c r="V78" s="147" t="str">
        <f t="shared" si="19"/>
        <v>10/10</v>
      </c>
      <c r="W78" s="146" t="s">
        <v>56</v>
      </c>
    </row>
    <row r="79" spans="1:23" s="127" customFormat="1" x14ac:dyDescent="0.25">
      <c r="A79" s="14">
        <v>72</v>
      </c>
      <c r="B79" s="41" t="e">
        <f t="shared" si="12"/>
        <v>#VALUE!</v>
      </c>
      <c r="C79" s="42" t="e">
        <f t="shared" si="13"/>
        <v>#VALUE!</v>
      </c>
      <c r="D79" s="133" t="str">
        <f t="shared" si="14"/>
        <v>17/09/2013</v>
      </c>
      <c r="E79" s="134" t="str">
        <f t="shared" si="15"/>
        <v/>
      </c>
      <c r="F79" s="134" t="str">
        <f t="shared" si="16"/>
        <v/>
      </c>
      <c r="G79" s="136"/>
      <c r="H79" s="137"/>
      <c r="I79" s="133" t="s">
        <v>149</v>
      </c>
      <c r="J79" s="137" t="s">
        <v>149</v>
      </c>
      <c r="K79" s="137" t="s">
        <v>149</v>
      </c>
      <c r="L79" s="140"/>
      <c r="M79" s="142">
        <v>42</v>
      </c>
      <c r="N79" s="142">
        <f t="shared" si="17"/>
        <v>145</v>
      </c>
      <c r="O79" s="142">
        <v>1.45</v>
      </c>
      <c r="P79" s="143">
        <v>19.9762187871581</v>
      </c>
      <c r="Q79" s="145" t="s">
        <v>60</v>
      </c>
      <c r="R79" s="142" t="s">
        <v>66</v>
      </c>
      <c r="S79" s="142">
        <v>81</v>
      </c>
      <c r="T79" s="146" t="s">
        <v>55</v>
      </c>
      <c r="U79" s="147" t="str">
        <f t="shared" si="18"/>
        <v>10/10</v>
      </c>
      <c r="V79" s="147" t="str">
        <f t="shared" si="19"/>
        <v>10/10</v>
      </c>
      <c r="W79" s="146" t="s">
        <v>56</v>
      </c>
    </row>
    <row r="80" spans="1:23" s="127" customFormat="1" x14ac:dyDescent="0.25">
      <c r="A80" s="14">
        <v>73</v>
      </c>
      <c r="B80" s="41" t="e">
        <f t="shared" si="12"/>
        <v>#VALUE!</v>
      </c>
      <c r="C80" s="42" t="e">
        <f t="shared" si="13"/>
        <v>#VALUE!</v>
      </c>
      <c r="D80" s="133" t="str">
        <f t="shared" si="14"/>
        <v>18/03/2013</v>
      </c>
      <c r="E80" s="134" t="str">
        <f t="shared" si="15"/>
        <v/>
      </c>
      <c r="F80" s="134" t="str">
        <f t="shared" si="16"/>
        <v/>
      </c>
      <c r="G80" s="136"/>
      <c r="H80" s="137"/>
      <c r="I80" s="133" t="s">
        <v>150</v>
      </c>
      <c r="J80" s="137" t="s">
        <v>150</v>
      </c>
      <c r="K80" s="137" t="s">
        <v>150</v>
      </c>
      <c r="L80" s="140"/>
      <c r="M80" s="142">
        <v>38</v>
      </c>
      <c r="N80" s="142">
        <f t="shared" si="17"/>
        <v>149</v>
      </c>
      <c r="O80" s="142">
        <v>1.49</v>
      </c>
      <c r="P80" s="143">
        <v>17.116346110535599</v>
      </c>
      <c r="Q80" s="145" t="s">
        <v>60</v>
      </c>
      <c r="R80" s="142" t="s">
        <v>66</v>
      </c>
      <c r="S80" s="142">
        <v>82</v>
      </c>
      <c r="T80" s="146" t="s">
        <v>55</v>
      </c>
      <c r="U80" s="147" t="str">
        <f t="shared" si="18"/>
        <v>10/10</v>
      </c>
      <c r="V80" s="147" t="str">
        <f t="shared" si="19"/>
        <v>10/10</v>
      </c>
      <c r="W80" s="146" t="s">
        <v>56</v>
      </c>
    </row>
    <row r="81" spans="1:23" s="127" customFormat="1" x14ac:dyDescent="0.25">
      <c r="A81" s="14">
        <v>74</v>
      </c>
      <c r="B81" s="41" t="e">
        <f t="shared" si="12"/>
        <v>#VALUE!</v>
      </c>
      <c r="C81" s="42" t="e">
        <f t="shared" si="13"/>
        <v>#VALUE!</v>
      </c>
      <c r="D81" s="133" t="str">
        <f t="shared" si="14"/>
        <v>18/01/2013</v>
      </c>
      <c r="E81" s="134" t="str">
        <f t="shared" si="15"/>
        <v/>
      </c>
      <c r="F81" s="134" t="str">
        <f t="shared" si="16"/>
        <v/>
      </c>
      <c r="G81" s="136"/>
      <c r="H81" s="137"/>
      <c r="I81" s="133" t="s">
        <v>151</v>
      </c>
      <c r="J81" s="137" t="s">
        <v>151</v>
      </c>
      <c r="K81" s="137" t="s">
        <v>151</v>
      </c>
      <c r="L81" s="140"/>
      <c r="M81" s="142">
        <v>56</v>
      </c>
      <c r="N81" s="142">
        <f t="shared" si="17"/>
        <v>158</v>
      </c>
      <c r="O81" s="142">
        <v>1.58</v>
      </c>
      <c r="P81" s="143">
        <v>22.432302515622499</v>
      </c>
      <c r="Q81" s="145" t="s">
        <v>58</v>
      </c>
      <c r="R81" s="142" t="s">
        <v>54</v>
      </c>
      <c r="S81" s="142">
        <v>81</v>
      </c>
      <c r="T81" s="146" t="s">
        <v>90</v>
      </c>
      <c r="U81" s="147" t="str">
        <f t="shared" si="18"/>
        <v>8/8</v>
      </c>
      <c r="V81" s="147" t="str">
        <f t="shared" si="19"/>
        <v>MPT 8/8</v>
      </c>
      <c r="W81" s="146" t="s">
        <v>91</v>
      </c>
    </row>
    <row r="82" spans="1:23" s="127" customFormat="1" x14ac:dyDescent="0.25">
      <c r="A82" s="14">
        <v>75</v>
      </c>
      <c r="B82" s="41" t="e">
        <f t="shared" si="12"/>
        <v>#VALUE!</v>
      </c>
      <c r="C82" s="42" t="e">
        <f t="shared" si="13"/>
        <v>#VALUE!</v>
      </c>
      <c r="D82" s="133" t="str">
        <f t="shared" si="14"/>
        <v>17/04/2013</v>
      </c>
      <c r="E82" s="134" t="str">
        <f t="shared" si="15"/>
        <v/>
      </c>
      <c r="F82" s="134" t="str">
        <f t="shared" si="16"/>
        <v/>
      </c>
      <c r="G82" s="136"/>
      <c r="H82" s="137"/>
      <c r="I82" s="133" t="s">
        <v>152</v>
      </c>
      <c r="J82" s="137" t="s">
        <v>152</v>
      </c>
      <c r="K82" s="137" t="s">
        <v>152</v>
      </c>
      <c r="L82" s="140"/>
      <c r="M82" s="142">
        <v>40</v>
      </c>
      <c r="N82" s="142">
        <f t="shared" si="17"/>
        <v>150</v>
      </c>
      <c r="O82" s="142">
        <v>1.5</v>
      </c>
      <c r="P82" s="143">
        <v>17.7777777777778</v>
      </c>
      <c r="Q82" s="145" t="s">
        <v>60</v>
      </c>
      <c r="R82" s="142" t="s">
        <v>61</v>
      </c>
      <c r="S82" s="142">
        <v>84</v>
      </c>
      <c r="T82" s="146" t="s">
        <v>55</v>
      </c>
      <c r="U82" s="147" t="str">
        <f t="shared" si="18"/>
        <v>10/10</v>
      </c>
      <c r="V82" s="147" t="str">
        <f t="shared" si="19"/>
        <v>10/10</v>
      </c>
      <c r="W82" s="146" t="s">
        <v>56</v>
      </c>
    </row>
    <row r="83" spans="1:23" s="127" customFormat="1" x14ac:dyDescent="0.25">
      <c r="A83" s="14">
        <v>76</v>
      </c>
      <c r="B83" s="41" t="e">
        <f t="shared" si="12"/>
        <v>#VALUE!</v>
      </c>
      <c r="C83" s="42" t="e">
        <f t="shared" si="13"/>
        <v>#VALUE!</v>
      </c>
      <c r="D83" s="133" t="str">
        <f t="shared" si="14"/>
        <v>31/10/2013</v>
      </c>
      <c r="E83" s="134" t="str">
        <f t="shared" si="15"/>
        <v/>
      </c>
      <c r="F83" s="134" t="str">
        <f t="shared" si="16"/>
        <v/>
      </c>
      <c r="G83" s="136"/>
      <c r="H83" s="137"/>
      <c r="I83" s="133" t="s">
        <v>153</v>
      </c>
      <c r="J83" s="137" t="s">
        <v>153</v>
      </c>
      <c r="K83" s="137" t="s">
        <v>153</v>
      </c>
      <c r="L83" s="140"/>
      <c r="M83" s="142">
        <v>42</v>
      </c>
      <c r="N83" s="142">
        <f t="shared" si="17"/>
        <v>147</v>
      </c>
      <c r="O83" s="142">
        <v>1.47</v>
      </c>
      <c r="P83" s="143">
        <v>19.4363459669582</v>
      </c>
      <c r="Q83" s="145" t="s">
        <v>60</v>
      </c>
      <c r="R83" s="142" t="s">
        <v>78</v>
      </c>
      <c r="S83" s="142">
        <v>81</v>
      </c>
      <c r="T83" s="146" t="s">
        <v>55</v>
      </c>
      <c r="U83" s="147" t="str">
        <f t="shared" si="18"/>
        <v>10/10</v>
      </c>
      <c r="V83" s="147" t="str">
        <f t="shared" si="19"/>
        <v>10/10</v>
      </c>
      <c r="W83" s="146" t="s">
        <v>56</v>
      </c>
    </row>
    <row r="84" spans="1:23" s="127" customFormat="1" x14ac:dyDescent="0.25">
      <c r="A84" s="14">
        <v>77</v>
      </c>
      <c r="B84" s="41" t="e">
        <f t="shared" si="12"/>
        <v>#VALUE!</v>
      </c>
      <c r="C84" s="42" t="e">
        <f t="shared" si="13"/>
        <v>#VALUE!</v>
      </c>
      <c r="D84" s="133" t="str">
        <f t="shared" si="14"/>
        <v>14/05/2013</v>
      </c>
      <c r="E84" s="134" t="str">
        <f t="shared" si="15"/>
        <v/>
      </c>
      <c r="F84" s="134" t="str">
        <f t="shared" si="16"/>
        <v/>
      </c>
      <c r="G84" s="136"/>
      <c r="H84" s="137"/>
      <c r="I84" s="133" t="s">
        <v>154</v>
      </c>
      <c r="J84" s="137" t="s">
        <v>154</v>
      </c>
      <c r="K84" s="137" t="s">
        <v>154</v>
      </c>
      <c r="L84" s="140"/>
      <c r="M84" s="142">
        <v>32</v>
      </c>
      <c r="N84" s="142">
        <f t="shared" si="17"/>
        <v>138</v>
      </c>
      <c r="O84" s="142">
        <v>1.38</v>
      </c>
      <c r="P84" s="143">
        <v>16.803192606595299</v>
      </c>
      <c r="Q84" s="145" t="s">
        <v>60</v>
      </c>
      <c r="R84" s="142" t="s">
        <v>54</v>
      </c>
      <c r="S84" s="142">
        <v>79</v>
      </c>
      <c r="T84" s="146" t="s">
        <v>55</v>
      </c>
      <c r="U84" s="147" t="str">
        <f t="shared" si="18"/>
        <v>10/10</v>
      </c>
      <c r="V84" s="147" t="str">
        <f t="shared" si="19"/>
        <v>10/10</v>
      </c>
      <c r="W84" s="146" t="s">
        <v>56</v>
      </c>
    </row>
    <row r="85" spans="1:23" s="127" customFormat="1" x14ac:dyDescent="0.25">
      <c r="A85" s="14">
        <v>78</v>
      </c>
      <c r="B85" s="41" t="e">
        <f t="shared" si="12"/>
        <v>#VALUE!</v>
      </c>
      <c r="C85" s="42" t="e">
        <f t="shared" si="13"/>
        <v>#VALUE!</v>
      </c>
      <c r="D85" s="133" t="str">
        <f t="shared" si="14"/>
        <v>20/08/2013</v>
      </c>
      <c r="E85" s="134" t="str">
        <f t="shared" si="15"/>
        <v/>
      </c>
      <c r="F85" s="134" t="str">
        <f t="shared" si="16"/>
        <v/>
      </c>
      <c r="G85" s="136"/>
      <c r="H85" s="137"/>
      <c r="I85" s="133" t="s">
        <v>155</v>
      </c>
      <c r="J85" s="137" t="s">
        <v>155</v>
      </c>
      <c r="K85" s="137" t="s">
        <v>155</v>
      </c>
      <c r="L85" s="140"/>
      <c r="M85" s="142">
        <v>32</v>
      </c>
      <c r="N85" s="142">
        <f t="shared" si="17"/>
        <v>149</v>
      </c>
      <c r="O85" s="142">
        <v>1.49</v>
      </c>
      <c r="P85" s="143">
        <v>14.4137651457142</v>
      </c>
      <c r="Q85" s="145" t="s">
        <v>53</v>
      </c>
      <c r="R85" s="142" t="s">
        <v>66</v>
      </c>
      <c r="S85" s="142">
        <v>85</v>
      </c>
      <c r="T85" s="146" t="s">
        <v>55</v>
      </c>
      <c r="U85" s="147" t="str">
        <f t="shared" si="18"/>
        <v>10/10</v>
      </c>
      <c r="V85" s="147" t="str">
        <f t="shared" si="19"/>
        <v>10/10</v>
      </c>
      <c r="W85" s="146" t="s">
        <v>56</v>
      </c>
    </row>
    <row r="86" spans="1:23" s="127" customFormat="1" x14ac:dyDescent="0.25">
      <c r="A86" s="14">
        <v>79</v>
      </c>
      <c r="B86" s="41" t="e">
        <f t="shared" si="12"/>
        <v>#VALUE!</v>
      </c>
      <c r="C86" s="42" t="e">
        <f t="shared" si="13"/>
        <v>#VALUE!</v>
      </c>
      <c r="D86" s="133" t="str">
        <f t="shared" si="14"/>
        <v>06/07/2013</v>
      </c>
      <c r="E86" s="134" t="str">
        <f t="shared" si="15"/>
        <v/>
      </c>
      <c r="F86" s="134" t="str">
        <f t="shared" si="16"/>
        <v/>
      </c>
      <c r="G86" s="136"/>
      <c r="H86" s="137"/>
      <c r="I86" s="133" t="s">
        <v>156</v>
      </c>
      <c r="J86" s="137" t="s">
        <v>156</v>
      </c>
      <c r="K86" s="137" t="s">
        <v>156</v>
      </c>
      <c r="L86" s="140"/>
      <c r="M86" s="142">
        <v>50</v>
      </c>
      <c r="N86" s="142">
        <f t="shared" si="17"/>
        <v>150</v>
      </c>
      <c r="O86" s="142">
        <v>1.5</v>
      </c>
      <c r="P86" s="143">
        <v>22.2222222222222</v>
      </c>
      <c r="Q86" s="145" t="s">
        <v>58</v>
      </c>
      <c r="R86" s="142" t="s">
        <v>61</v>
      </c>
      <c r="S86" s="142">
        <v>79</v>
      </c>
      <c r="T86" s="146" t="s">
        <v>55</v>
      </c>
      <c r="U86" s="147" t="str">
        <f t="shared" si="18"/>
        <v>10/10</v>
      </c>
      <c r="V86" s="147" t="str">
        <f t="shared" si="19"/>
        <v>10/10</v>
      </c>
      <c r="W86" s="146" t="s">
        <v>56</v>
      </c>
    </row>
    <row r="87" spans="1:23" s="127" customFormat="1" x14ac:dyDescent="0.25">
      <c r="A87" s="14">
        <v>80</v>
      </c>
      <c r="B87" s="41" t="e">
        <f t="shared" si="12"/>
        <v>#VALUE!</v>
      </c>
      <c r="C87" s="42" t="e">
        <f t="shared" si="13"/>
        <v>#VALUE!</v>
      </c>
      <c r="D87" s="133" t="str">
        <f t="shared" si="14"/>
        <v>14/04/2013</v>
      </c>
      <c r="E87" s="134" t="str">
        <f t="shared" si="15"/>
        <v/>
      </c>
      <c r="F87" s="134" t="str">
        <f t="shared" si="16"/>
        <v/>
      </c>
      <c r="G87" s="136"/>
      <c r="H87" s="137"/>
      <c r="I87" s="133" t="s">
        <v>157</v>
      </c>
      <c r="J87" s="137" t="s">
        <v>157</v>
      </c>
      <c r="K87" s="137" t="s">
        <v>157</v>
      </c>
      <c r="L87" s="140"/>
      <c r="M87" s="142">
        <v>43</v>
      </c>
      <c r="N87" s="142">
        <f t="shared" si="17"/>
        <v>127</v>
      </c>
      <c r="O87" s="142">
        <v>1.27</v>
      </c>
      <c r="P87" s="143">
        <v>26.660053320106599</v>
      </c>
      <c r="Q87" s="145" t="s">
        <v>72</v>
      </c>
      <c r="R87" s="142" t="s">
        <v>61</v>
      </c>
      <c r="S87" s="142">
        <v>78</v>
      </c>
      <c r="T87" s="146" t="s">
        <v>55</v>
      </c>
      <c r="U87" s="147" t="str">
        <f t="shared" si="18"/>
        <v>10/10</v>
      </c>
      <c r="V87" s="147" t="str">
        <f t="shared" si="19"/>
        <v>10/10</v>
      </c>
      <c r="W87" s="146" t="s">
        <v>56</v>
      </c>
    </row>
    <row r="88" spans="1:23" s="127" customFormat="1" x14ac:dyDescent="0.25">
      <c r="A88" s="14">
        <v>81</v>
      </c>
      <c r="B88" s="41" t="e">
        <f t="shared" si="12"/>
        <v>#VALUE!</v>
      </c>
      <c r="C88" s="42" t="e">
        <f t="shared" si="13"/>
        <v>#VALUE!</v>
      </c>
      <c r="D88" s="133" t="str">
        <f t="shared" si="14"/>
        <v>04/06/2013</v>
      </c>
      <c r="E88" s="134" t="str">
        <f t="shared" si="15"/>
        <v/>
      </c>
      <c r="F88" s="134" t="str">
        <f t="shared" si="16"/>
        <v/>
      </c>
      <c r="G88" s="136"/>
      <c r="H88" s="137"/>
      <c r="I88" s="133" t="s">
        <v>146</v>
      </c>
      <c r="J88" s="137" t="s">
        <v>146</v>
      </c>
      <c r="K88" s="137" t="s">
        <v>146</v>
      </c>
      <c r="L88" s="140"/>
      <c r="M88" s="142">
        <v>32</v>
      </c>
      <c r="N88" s="142">
        <f t="shared" si="17"/>
        <v>148</v>
      </c>
      <c r="O88" s="142">
        <v>1.48</v>
      </c>
      <c r="P88" s="143">
        <v>14.609203798393001</v>
      </c>
      <c r="Q88" s="145" t="s">
        <v>53</v>
      </c>
      <c r="R88" s="142" t="s">
        <v>61</v>
      </c>
      <c r="S88" s="142">
        <v>83</v>
      </c>
      <c r="T88" s="146" t="s">
        <v>55</v>
      </c>
      <c r="U88" s="147" t="str">
        <f t="shared" si="18"/>
        <v>10/10</v>
      </c>
      <c r="V88" s="147" t="str">
        <f t="shared" si="19"/>
        <v>10/10</v>
      </c>
      <c r="W88" s="146" t="s">
        <v>56</v>
      </c>
    </row>
    <row r="89" spans="1:23" s="127" customFormat="1" x14ac:dyDescent="0.25">
      <c r="A89" s="14">
        <v>82</v>
      </c>
      <c r="B89" s="41" t="e">
        <f t="shared" si="12"/>
        <v>#VALUE!</v>
      </c>
      <c r="C89" s="42" t="e">
        <f t="shared" si="13"/>
        <v>#VALUE!</v>
      </c>
      <c r="D89" s="133" t="str">
        <f t="shared" si="14"/>
        <v>08/10/2013</v>
      </c>
      <c r="E89" s="134" t="str">
        <f t="shared" si="15"/>
        <v/>
      </c>
      <c r="F89" s="134" t="str">
        <f t="shared" si="16"/>
        <v/>
      </c>
      <c r="G89" s="136"/>
      <c r="H89" s="137"/>
      <c r="I89" s="133" t="s">
        <v>158</v>
      </c>
      <c r="J89" s="137" t="s">
        <v>158</v>
      </c>
      <c r="K89" s="137" t="s">
        <v>158</v>
      </c>
      <c r="L89" s="140"/>
      <c r="M89" s="142">
        <v>80</v>
      </c>
      <c r="N89" s="142">
        <f t="shared" si="17"/>
        <v>160</v>
      </c>
      <c r="O89" s="142">
        <v>1.6</v>
      </c>
      <c r="P89" s="143">
        <v>31.25</v>
      </c>
      <c r="Q89" s="145" t="s">
        <v>72</v>
      </c>
      <c r="R89" s="142" t="s">
        <v>54</v>
      </c>
      <c r="S89" s="142">
        <v>86</v>
      </c>
      <c r="T89" s="146" t="s">
        <v>55</v>
      </c>
      <c r="U89" s="147" t="str">
        <f t="shared" si="18"/>
        <v>10/10</v>
      </c>
      <c r="V89" s="147" t="str">
        <f t="shared" si="19"/>
        <v>10/10</v>
      </c>
      <c r="W89" s="146" t="s">
        <v>56</v>
      </c>
    </row>
    <row r="90" spans="1:23" s="127" customFormat="1" x14ac:dyDescent="0.25">
      <c r="A90" s="14">
        <v>83</v>
      </c>
      <c r="B90" s="41" t="e">
        <f t="shared" si="12"/>
        <v>#VALUE!</v>
      </c>
      <c r="C90" s="42" t="e">
        <f t="shared" si="13"/>
        <v>#VALUE!</v>
      </c>
      <c r="D90" s="133" t="str">
        <f t="shared" si="14"/>
        <v>25/04/2013</v>
      </c>
      <c r="E90" s="134" t="str">
        <f t="shared" si="15"/>
        <v/>
      </c>
      <c r="F90" s="134" t="str">
        <f t="shared" si="16"/>
        <v/>
      </c>
      <c r="G90" s="136"/>
      <c r="H90" s="137"/>
      <c r="I90" s="133" t="s">
        <v>159</v>
      </c>
      <c r="J90" s="137" t="s">
        <v>159</v>
      </c>
      <c r="K90" s="137" t="s">
        <v>159</v>
      </c>
      <c r="L90" s="140"/>
      <c r="M90" s="142">
        <v>52</v>
      </c>
      <c r="N90" s="142">
        <f t="shared" si="17"/>
        <v>155</v>
      </c>
      <c r="O90" s="142">
        <v>1.55</v>
      </c>
      <c r="P90" s="143">
        <v>21.644120707596301</v>
      </c>
      <c r="Q90" s="145" t="s">
        <v>58</v>
      </c>
      <c r="R90" s="142" t="s">
        <v>54</v>
      </c>
      <c r="S90" s="142">
        <v>81</v>
      </c>
      <c r="T90" s="146" t="s">
        <v>55</v>
      </c>
      <c r="U90" s="147" t="str">
        <f t="shared" si="18"/>
        <v>10/10</v>
      </c>
      <c r="V90" s="147" t="str">
        <f t="shared" si="19"/>
        <v>10/10</v>
      </c>
      <c r="W90" s="146" t="s">
        <v>56</v>
      </c>
    </row>
    <row r="91" spans="1:23" s="127" customFormat="1" x14ac:dyDescent="0.25">
      <c r="A91" s="14">
        <v>84</v>
      </c>
      <c r="B91" s="41" t="e">
        <f t="shared" si="12"/>
        <v>#VALUE!</v>
      </c>
      <c r="C91" s="42" t="e">
        <f t="shared" si="13"/>
        <v>#VALUE!</v>
      </c>
      <c r="D91" s="133" t="str">
        <f t="shared" si="14"/>
        <v>01/11/2013</v>
      </c>
      <c r="E91" s="134" t="str">
        <f t="shared" si="15"/>
        <v/>
      </c>
      <c r="F91" s="134" t="str">
        <f t="shared" si="16"/>
        <v/>
      </c>
      <c r="G91" s="136"/>
      <c r="H91" s="137"/>
      <c r="I91" s="133" t="s">
        <v>83</v>
      </c>
      <c r="J91" s="137" t="s">
        <v>83</v>
      </c>
      <c r="K91" s="137" t="s">
        <v>83</v>
      </c>
      <c r="L91" s="140"/>
      <c r="M91" s="142">
        <v>34</v>
      </c>
      <c r="N91" s="142">
        <f t="shared" si="17"/>
        <v>150</v>
      </c>
      <c r="O91" s="142">
        <v>1.5</v>
      </c>
      <c r="P91" s="143">
        <v>15.1111111111111</v>
      </c>
      <c r="Q91" s="145" t="s">
        <v>60</v>
      </c>
      <c r="R91" s="142" t="s">
        <v>54</v>
      </c>
      <c r="S91" s="142">
        <v>79</v>
      </c>
      <c r="T91" s="146" t="s">
        <v>55</v>
      </c>
      <c r="U91" s="147" t="str">
        <f t="shared" si="18"/>
        <v>10/10</v>
      </c>
      <c r="V91" s="147" t="str">
        <f t="shared" si="19"/>
        <v>10/10</v>
      </c>
      <c r="W91" s="146" t="s">
        <v>56</v>
      </c>
    </row>
    <row r="92" spans="1:23" s="127" customFormat="1" x14ac:dyDescent="0.25">
      <c r="A92" s="14">
        <v>85</v>
      </c>
      <c r="B92" s="41" t="e">
        <f t="shared" si="12"/>
        <v>#VALUE!</v>
      </c>
      <c r="C92" s="42" t="e">
        <f t="shared" si="13"/>
        <v>#VALUE!</v>
      </c>
      <c r="D92" s="133" t="str">
        <f t="shared" si="14"/>
        <v>26/10/2013</v>
      </c>
      <c r="E92" s="134" t="str">
        <f t="shared" si="15"/>
        <v/>
      </c>
      <c r="F92" s="134" t="str">
        <f t="shared" si="16"/>
        <v/>
      </c>
      <c r="G92" s="136"/>
      <c r="H92" s="137"/>
      <c r="I92" s="133" t="s">
        <v>93</v>
      </c>
      <c r="J92" s="137" t="s">
        <v>93</v>
      </c>
      <c r="K92" s="137" t="s">
        <v>93</v>
      </c>
      <c r="L92" s="140"/>
      <c r="M92" s="142">
        <v>37</v>
      </c>
      <c r="N92" s="142">
        <f t="shared" si="17"/>
        <v>150</v>
      </c>
      <c r="O92" s="142">
        <v>1.5</v>
      </c>
      <c r="P92" s="143">
        <v>16.4444444444444</v>
      </c>
      <c r="Q92" s="145" t="s">
        <v>60</v>
      </c>
      <c r="R92" s="142" t="s">
        <v>54</v>
      </c>
      <c r="S92" s="142">
        <v>80</v>
      </c>
      <c r="T92" s="146" t="s">
        <v>160</v>
      </c>
      <c r="U92" s="147" t="str">
        <f t="shared" si="18"/>
        <v>7/8</v>
      </c>
      <c r="V92" s="147" t="str">
        <f t="shared" si="19"/>
        <v>MPT 7/8</v>
      </c>
      <c r="W92" s="146" t="s">
        <v>161</v>
      </c>
    </row>
    <row r="93" spans="1:23" s="127" customFormat="1" x14ac:dyDescent="0.25">
      <c r="A93" s="14">
        <v>86</v>
      </c>
      <c r="B93" s="41" t="e">
        <f t="shared" si="12"/>
        <v>#VALUE!</v>
      </c>
      <c r="C93" s="42" t="e">
        <f t="shared" si="13"/>
        <v>#VALUE!</v>
      </c>
      <c r="D93" s="133" t="str">
        <f t="shared" si="14"/>
        <v>09/08/2013</v>
      </c>
      <c r="E93" s="134" t="str">
        <f t="shared" si="15"/>
        <v/>
      </c>
      <c r="F93" s="134" t="str">
        <f t="shared" si="16"/>
        <v/>
      </c>
      <c r="G93" s="136"/>
      <c r="H93" s="137"/>
      <c r="I93" s="133" t="s">
        <v>162</v>
      </c>
      <c r="J93" s="137" t="s">
        <v>162</v>
      </c>
      <c r="K93" s="137" t="s">
        <v>162</v>
      </c>
      <c r="L93" s="140"/>
      <c r="M93" s="142">
        <v>50</v>
      </c>
      <c r="N93" s="142">
        <f t="shared" si="17"/>
        <v>150</v>
      </c>
      <c r="O93" s="142">
        <v>1.5</v>
      </c>
      <c r="P93" s="143">
        <v>22.2222222222222</v>
      </c>
      <c r="Q93" s="145" t="s">
        <v>58</v>
      </c>
      <c r="R93" s="142" t="s">
        <v>66</v>
      </c>
      <c r="S93" s="142">
        <v>81</v>
      </c>
      <c r="T93" s="146" t="s">
        <v>55</v>
      </c>
      <c r="U93" s="147" t="str">
        <f t="shared" si="18"/>
        <v>10/10</v>
      </c>
      <c r="V93" s="147" t="str">
        <f t="shared" si="19"/>
        <v>10/10</v>
      </c>
      <c r="W93" s="146" t="s">
        <v>56</v>
      </c>
    </row>
    <row r="94" spans="1:23" s="127" customFormat="1" x14ac:dyDescent="0.25">
      <c r="A94" s="14">
        <v>87</v>
      </c>
      <c r="B94" s="41" t="e">
        <f t="shared" si="12"/>
        <v>#VALUE!</v>
      </c>
      <c r="C94" s="42" t="e">
        <f t="shared" si="13"/>
        <v>#VALUE!</v>
      </c>
      <c r="D94" s="133" t="str">
        <f t="shared" si="14"/>
        <v>24/11/2013</v>
      </c>
      <c r="E94" s="134" t="str">
        <f t="shared" si="15"/>
        <v/>
      </c>
      <c r="F94" s="134" t="str">
        <f t="shared" si="16"/>
        <v/>
      </c>
      <c r="G94" s="136"/>
      <c r="H94" s="137"/>
      <c r="I94" s="133" t="s">
        <v>163</v>
      </c>
      <c r="J94" s="137" t="s">
        <v>163</v>
      </c>
      <c r="K94" s="137" t="s">
        <v>163</v>
      </c>
      <c r="L94" s="140"/>
      <c r="M94" s="142">
        <v>40</v>
      </c>
      <c r="N94" s="142">
        <f t="shared" si="17"/>
        <v>135</v>
      </c>
      <c r="O94" s="142">
        <v>1.35</v>
      </c>
      <c r="P94" s="143">
        <v>21.947873799725599</v>
      </c>
      <c r="Q94" s="145" t="s">
        <v>58</v>
      </c>
      <c r="R94" s="142" t="s">
        <v>61</v>
      </c>
      <c r="S94" s="142">
        <v>83</v>
      </c>
      <c r="T94" s="146" t="s">
        <v>55</v>
      </c>
      <c r="U94" s="147" t="str">
        <f t="shared" si="18"/>
        <v>10/10</v>
      </c>
      <c r="V94" s="147" t="str">
        <f t="shared" si="19"/>
        <v>10/10</v>
      </c>
      <c r="W94" s="146" t="s">
        <v>56</v>
      </c>
    </row>
    <row r="95" spans="1:23" s="127" customFormat="1" x14ac:dyDescent="0.25">
      <c r="A95" s="14">
        <v>88</v>
      </c>
      <c r="B95" s="41" t="e">
        <f t="shared" si="12"/>
        <v>#VALUE!</v>
      </c>
      <c r="C95" s="42" t="e">
        <f t="shared" si="13"/>
        <v>#VALUE!</v>
      </c>
      <c r="D95" s="133" t="str">
        <f t="shared" si="14"/>
        <v>12/04/2013</v>
      </c>
      <c r="E95" s="134" t="str">
        <f t="shared" si="15"/>
        <v/>
      </c>
      <c r="F95" s="134" t="str">
        <f t="shared" si="16"/>
        <v/>
      </c>
      <c r="G95" s="136"/>
      <c r="H95" s="137"/>
      <c r="I95" s="133" t="s">
        <v>164</v>
      </c>
      <c r="J95" s="137" t="s">
        <v>164</v>
      </c>
      <c r="K95" s="137" t="s">
        <v>164</v>
      </c>
      <c r="L95" s="140"/>
      <c r="M95" s="142">
        <v>38</v>
      </c>
      <c r="N95" s="142">
        <f t="shared" si="17"/>
        <v>155</v>
      </c>
      <c r="O95" s="142">
        <v>1.55</v>
      </c>
      <c r="P95" s="143">
        <v>15.816857440166499</v>
      </c>
      <c r="Q95" s="145" t="s">
        <v>60</v>
      </c>
      <c r="R95" s="142" t="s">
        <v>78</v>
      </c>
      <c r="S95" s="142">
        <v>81</v>
      </c>
      <c r="T95" s="146" t="s">
        <v>55</v>
      </c>
      <c r="U95" s="147" t="str">
        <f t="shared" si="18"/>
        <v>10/10</v>
      </c>
      <c r="V95" s="147" t="str">
        <f t="shared" si="19"/>
        <v>10/10</v>
      </c>
      <c r="W95" s="146" t="s">
        <v>56</v>
      </c>
    </row>
    <row r="96" spans="1:23" s="127" customFormat="1" x14ac:dyDescent="0.25">
      <c r="A96" s="14">
        <v>89</v>
      </c>
      <c r="B96" s="41" t="e">
        <f t="shared" si="12"/>
        <v>#VALUE!</v>
      </c>
      <c r="C96" s="42" t="e">
        <f t="shared" si="13"/>
        <v>#VALUE!</v>
      </c>
      <c r="D96" s="133" t="str">
        <f t="shared" si="14"/>
        <v>01/10/2013</v>
      </c>
      <c r="E96" s="134" t="str">
        <f t="shared" si="15"/>
        <v/>
      </c>
      <c r="F96" s="134" t="str">
        <f t="shared" si="16"/>
        <v/>
      </c>
      <c r="G96" s="136"/>
      <c r="H96" s="137"/>
      <c r="I96" s="133" t="s">
        <v>165</v>
      </c>
      <c r="J96" s="137" t="s">
        <v>165</v>
      </c>
      <c r="K96" s="137" t="s">
        <v>165</v>
      </c>
      <c r="L96" s="140"/>
      <c r="M96" s="142">
        <v>46</v>
      </c>
      <c r="N96" s="142">
        <f t="shared" si="17"/>
        <v>135</v>
      </c>
      <c r="O96" s="142">
        <v>1.35</v>
      </c>
      <c r="P96" s="143">
        <v>25.240054869684499</v>
      </c>
      <c r="Q96" s="145" t="s">
        <v>72</v>
      </c>
      <c r="R96" s="142" t="s">
        <v>66</v>
      </c>
      <c r="S96" s="142">
        <v>84</v>
      </c>
      <c r="T96" s="146" t="s">
        <v>55</v>
      </c>
      <c r="U96" s="147" t="str">
        <f t="shared" si="18"/>
        <v>10/10</v>
      </c>
      <c r="V96" s="147" t="str">
        <f t="shared" si="19"/>
        <v>10/10</v>
      </c>
      <c r="W96" s="146" t="s">
        <v>56</v>
      </c>
    </row>
    <row r="97" spans="1:23" s="127" customFormat="1" x14ac:dyDescent="0.25">
      <c r="A97" s="14">
        <v>90</v>
      </c>
      <c r="B97" s="41" t="e">
        <f t="shared" si="12"/>
        <v>#VALUE!</v>
      </c>
      <c r="C97" s="42" t="e">
        <f t="shared" si="13"/>
        <v>#VALUE!</v>
      </c>
      <c r="D97" s="133" t="str">
        <f t="shared" si="14"/>
        <v>02/02/2013</v>
      </c>
      <c r="E97" s="134" t="str">
        <f t="shared" si="15"/>
        <v/>
      </c>
      <c r="F97" s="134" t="str">
        <f t="shared" si="16"/>
        <v/>
      </c>
      <c r="G97" s="136"/>
      <c r="H97" s="137"/>
      <c r="I97" s="133" t="s">
        <v>166</v>
      </c>
      <c r="J97" s="137" t="s">
        <v>166</v>
      </c>
      <c r="K97" s="137" t="s">
        <v>166</v>
      </c>
      <c r="L97" s="140"/>
      <c r="M97" s="142">
        <v>27</v>
      </c>
      <c r="N97" s="142">
        <f t="shared" si="17"/>
        <v>140</v>
      </c>
      <c r="O97" s="142">
        <v>1.4</v>
      </c>
      <c r="P97" s="143">
        <v>13.7755102040816</v>
      </c>
      <c r="Q97" s="145" t="s">
        <v>53</v>
      </c>
      <c r="R97" s="142" t="s">
        <v>78</v>
      </c>
      <c r="S97" s="142">
        <v>83</v>
      </c>
      <c r="T97" s="146" t="s">
        <v>55</v>
      </c>
      <c r="U97" s="147" t="str">
        <f t="shared" si="18"/>
        <v>10/10</v>
      </c>
      <c r="V97" s="147" t="str">
        <f t="shared" si="19"/>
        <v>10/10</v>
      </c>
      <c r="W97" s="146" t="s">
        <v>56</v>
      </c>
    </row>
    <row r="98" spans="1:23" s="127" customFormat="1" x14ac:dyDescent="0.25">
      <c r="A98" s="14">
        <v>91</v>
      </c>
      <c r="B98" s="41" t="e">
        <f t="shared" si="12"/>
        <v>#VALUE!</v>
      </c>
      <c r="C98" s="42" t="e">
        <f t="shared" si="13"/>
        <v>#VALUE!</v>
      </c>
      <c r="D98" s="133" t="str">
        <f t="shared" si="14"/>
        <v>06/08/2013</v>
      </c>
      <c r="E98" s="134" t="str">
        <f t="shared" si="15"/>
        <v/>
      </c>
      <c r="F98" s="134" t="str">
        <f t="shared" si="16"/>
        <v/>
      </c>
      <c r="G98" s="136"/>
      <c r="H98" s="137"/>
      <c r="I98" s="133" t="s">
        <v>167</v>
      </c>
      <c r="J98" s="137" t="s">
        <v>167</v>
      </c>
      <c r="K98" s="137" t="s">
        <v>167</v>
      </c>
      <c r="L98" s="140"/>
      <c r="M98" s="142">
        <v>39</v>
      </c>
      <c r="N98" s="142">
        <f t="shared" si="17"/>
        <v>142</v>
      </c>
      <c r="O98" s="142">
        <v>1.42</v>
      </c>
      <c r="P98" s="143">
        <v>19.341400515770701</v>
      </c>
      <c r="Q98" s="145" t="s">
        <v>60</v>
      </c>
      <c r="R98" s="142" t="s">
        <v>78</v>
      </c>
      <c r="S98" s="142">
        <v>81</v>
      </c>
      <c r="T98" s="146" t="s">
        <v>55</v>
      </c>
      <c r="U98" s="147" t="str">
        <f t="shared" si="18"/>
        <v>10/10</v>
      </c>
      <c r="V98" s="147" t="str">
        <f t="shared" si="19"/>
        <v>10/10</v>
      </c>
      <c r="W98" s="146" t="s">
        <v>56</v>
      </c>
    </row>
    <row r="99" spans="1:23" s="127" customFormat="1" x14ac:dyDescent="0.25">
      <c r="A99" s="14">
        <v>92</v>
      </c>
      <c r="B99" s="41" t="e">
        <f t="shared" si="12"/>
        <v>#VALUE!</v>
      </c>
      <c r="C99" s="42" t="e">
        <f t="shared" si="13"/>
        <v>#VALUE!</v>
      </c>
      <c r="D99" s="133" t="str">
        <f t="shared" si="14"/>
        <v>11/01/2013</v>
      </c>
      <c r="E99" s="134" t="str">
        <f t="shared" si="15"/>
        <v/>
      </c>
      <c r="F99" s="134" t="str">
        <f t="shared" si="16"/>
        <v/>
      </c>
      <c r="G99" s="136"/>
      <c r="H99" s="137"/>
      <c r="I99" s="133" t="s">
        <v>168</v>
      </c>
      <c r="J99" s="137" t="s">
        <v>168</v>
      </c>
      <c r="K99" s="137" t="s">
        <v>168</v>
      </c>
      <c r="L99" s="140"/>
      <c r="M99" s="142">
        <v>50</v>
      </c>
      <c r="N99" s="142">
        <f t="shared" si="17"/>
        <v>155</v>
      </c>
      <c r="O99" s="142">
        <v>1.55</v>
      </c>
      <c r="P99" s="143">
        <v>20.811654526534898</v>
      </c>
      <c r="Q99" s="145" t="s">
        <v>60</v>
      </c>
      <c r="R99" s="142" t="s">
        <v>66</v>
      </c>
      <c r="S99" s="142">
        <v>83</v>
      </c>
      <c r="T99" s="146" t="s">
        <v>55</v>
      </c>
      <c r="U99" s="147" t="str">
        <f t="shared" si="18"/>
        <v>10/10</v>
      </c>
      <c r="V99" s="147" t="str">
        <f t="shared" si="19"/>
        <v>10/10</v>
      </c>
      <c r="W99" s="146" t="s">
        <v>56</v>
      </c>
    </row>
    <row r="100" spans="1:23" s="127" customFormat="1" x14ac:dyDescent="0.25">
      <c r="A100" s="14">
        <v>93</v>
      </c>
      <c r="B100" s="41" t="e">
        <f t="shared" si="12"/>
        <v>#VALUE!</v>
      </c>
      <c r="C100" s="42" t="e">
        <f t="shared" si="13"/>
        <v>#VALUE!</v>
      </c>
      <c r="D100" s="133" t="str">
        <f t="shared" si="14"/>
        <v>20/10/2013</v>
      </c>
      <c r="E100" s="134" t="str">
        <f t="shared" si="15"/>
        <v/>
      </c>
      <c r="F100" s="134" t="str">
        <f t="shared" si="16"/>
        <v/>
      </c>
      <c r="G100" s="136"/>
      <c r="H100" s="137"/>
      <c r="I100" s="133" t="s">
        <v>169</v>
      </c>
      <c r="J100" s="137" t="s">
        <v>169</v>
      </c>
      <c r="K100" s="137" t="s">
        <v>169</v>
      </c>
      <c r="L100" s="140"/>
      <c r="M100" s="142">
        <v>33</v>
      </c>
      <c r="N100" s="142">
        <f t="shared" si="17"/>
        <v>141</v>
      </c>
      <c r="O100" s="142">
        <v>1.41</v>
      </c>
      <c r="P100" s="143">
        <v>16.5987626376943</v>
      </c>
      <c r="Q100" s="145" t="s">
        <v>60</v>
      </c>
      <c r="R100" s="142" t="s">
        <v>66</v>
      </c>
      <c r="S100" s="142">
        <v>82</v>
      </c>
      <c r="T100" s="146" t="s">
        <v>81</v>
      </c>
      <c r="U100" s="147" t="str">
        <f t="shared" si="18"/>
        <v>5/6</v>
      </c>
      <c r="V100" s="147" t="str">
        <f t="shared" si="19"/>
        <v>MPT 5/6</v>
      </c>
      <c r="W100" s="146" t="s">
        <v>82</v>
      </c>
    </row>
    <row r="101" spans="1:23" s="127" customFormat="1" x14ac:dyDescent="0.25">
      <c r="A101" s="14">
        <v>94</v>
      </c>
      <c r="B101" s="41" t="e">
        <f t="shared" si="12"/>
        <v>#VALUE!</v>
      </c>
      <c r="C101" s="42" t="e">
        <f t="shared" si="13"/>
        <v>#VALUE!</v>
      </c>
      <c r="D101" s="133" t="str">
        <f t="shared" si="14"/>
        <v>05/05/2013</v>
      </c>
      <c r="E101" s="134" t="str">
        <f t="shared" si="15"/>
        <v/>
      </c>
      <c r="F101" s="134" t="str">
        <f t="shared" si="16"/>
        <v/>
      </c>
      <c r="G101" s="136"/>
      <c r="H101" s="137"/>
      <c r="I101" s="133" t="s">
        <v>170</v>
      </c>
      <c r="J101" s="137" t="s">
        <v>170</v>
      </c>
      <c r="K101" s="137" t="s">
        <v>170</v>
      </c>
      <c r="L101" s="140"/>
      <c r="M101" s="142">
        <v>42</v>
      </c>
      <c r="N101" s="142">
        <f t="shared" si="17"/>
        <v>137</v>
      </c>
      <c r="O101" s="142">
        <v>1.37</v>
      </c>
      <c r="P101" s="143">
        <v>22.3773243113645</v>
      </c>
      <c r="Q101" s="145" t="s">
        <v>58</v>
      </c>
      <c r="R101" s="142" t="s">
        <v>66</v>
      </c>
      <c r="S101" s="142">
        <v>84</v>
      </c>
      <c r="T101" s="146" t="s">
        <v>55</v>
      </c>
      <c r="U101" s="147" t="str">
        <f t="shared" si="18"/>
        <v>10/10</v>
      </c>
      <c r="V101" s="147" t="str">
        <f t="shared" si="19"/>
        <v>10/10</v>
      </c>
      <c r="W101" s="146" t="s">
        <v>56</v>
      </c>
    </row>
    <row r="102" spans="1:23" s="127" customFormat="1" x14ac:dyDescent="0.25">
      <c r="A102" s="14">
        <v>95</v>
      </c>
      <c r="B102" s="41" t="e">
        <f t="shared" si="12"/>
        <v>#VALUE!</v>
      </c>
      <c r="C102" s="42" t="e">
        <f t="shared" si="13"/>
        <v>#VALUE!</v>
      </c>
      <c r="D102" s="133" t="str">
        <f t="shared" si="14"/>
        <v>02/05/2013</v>
      </c>
      <c r="E102" s="134" t="str">
        <f t="shared" si="15"/>
        <v/>
      </c>
      <c r="F102" s="134" t="str">
        <f t="shared" si="16"/>
        <v/>
      </c>
      <c r="G102" s="136"/>
      <c r="H102" s="137"/>
      <c r="I102" s="133" t="s">
        <v>171</v>
      </c>
      <c r="J102" s="137" t="s">
        <v>171</v>
      </c>
      <c r="K102" s="137" t="s">
        <v>171</v>
      </c>
      <c r="L102" s="140"/>
      <c r="M102" s="142">
        <v>52</v>
      </c>
      <c r="N102" s="142">
        <f t="shared" si="17"/>
        <v>152</v>
      </c>
      <c r="O102" s="142">
        <v>1.52</v>
      </c>
      <c r="P102" s="143">
        <v>22.506925207756201</v>
      </c>
      <c r="Q102" s="145" t="s">
        <v>58</v>
      </c>
      <c r="R102" s="142" t="s">
        <v>66</v>
      </c>
      <c r="S102" s="142">
        <v>81</v>
      </c>
      <c r="T102" s="146" t="s">
        <v>55</v>
      </c>
      <c r="U102" s="147" t="str">
        <f t="shared" si="18"/>
        <v>10/10</v>
      </c>
      <c r="V102" s="147" t="str">
        <f t="shared" si="19"/>
        <v>10/10</v>
      </c>
      <c r="W102" s="146" t="s">
        <v>56</v>
      </c>
    </row>
    <row r="103" spans="1:23" s="127" customFormat="1" x14ac:dyDescent="0.25">
      <c r="A103" s="14">
        <v>96</v>
      </c>
      <c r="B103" s="41" t="e">
        <f t="shared" si="12"/>
        <v>#VALUE!</v>
      </c>
      <c r="C103" s="42" t="e">
        <f t="shared" si="13"/>
        <v>#VALUE!</v>
      </c>
      <c r="D103" s="133" t="str">
        <f t="shared" si="14"/>
        <v>05/01/2013</v>
      </c>
      <c r="E103" s="134" t="str">
        <f t="shared" si="15"/>
        <v/>
      </c>
      <c r="F103" s="134" t="str">
        <f t="shared" si="16"/>
        <v/>
      </c>
      <c r="G103" s="136"/>
      <c r="H103" s="148"/>
      <c r="I103" s="133" t="s">
        <v>172</v>
      </c>
      <c r="J103" s="148" t="s">
        <v>172</v>
      </c>
      <c r="K103" s="148" t="s">
        <v>172</v>
      </c>
      <c r="L103" s="140"/>
      <c r="M103" s="142">
        <v>31</v>
      </c>
      <c r="N103" s="142">
        <f t="shared" si="17"/>
        <v>140</v>
      </c>
      <c r="O103" s="142">
        <v>1.4</v>
      </c>
      <c r="P103" s="143">
        <v>15.8163265306122</v>
      </c>
      <c r="Q103" s="145" t="s">
        <v>60</v>
      </c>
      <c r="R103" s="142" t="s">
        <v>66</v>
      </c>
      <c r="S103" s="142">
        <v>80</v>
      </c>
      <c r="T103" s="146" t="s">
        <v>55</v>
      </c>
      <c r="U103" s="147" t="str">
        <f t="shared" si="18"/>
        <v>10/10</v>
      </c>
      <c r="V103" s="147" t="str">
        <f t="shared" si="19"/>
        <v>10/10</v>
      </c>
      <c r="W103" s="146" t="s">
        <v>56</v>
      </c>
    </row>
    <row r="104" spans="1:23" s="127" customFormat="1" x14ac:dyDescent="0.25">
      <c r="A104" s="14">
        <v>97</v>
      </c>
      <c r="B104" s="41" t="e">
        <f t="shared" si="12"/>
        <v>#VALUE!</v>
      </c>
      <c r="C104" s="42" t="e">
        <f t="shared" si="13"/>
        <v>#VALUE!</v>
      </c>
      <c r="D104" s="133" t="str">
        <f t="shared" si="14"/>
        <v>24/08/2013</v>
      </c>
      <c r="E104" s="134" t="str">
        <f t="shared" si="15"/>
        <v/>
      </c>
      <c r="F104" s="134" t="str">
        <f t="shared" si="16"/>
        <v/>
      </c>
      <c r="G104" s="136"/>
      <c r="H104" s="148"/>
      <c r="I104" s="133" t="s">
        <v>173</v>
      </c>
      <c r="J104" s="148" t="s">
        <v>173</v>
      </c>
      <c r="K104" s="148" t="s">
        <v>173</v>
      </c>
      <c r="L104" s="140"/>
      <c r="M104" s="142">
        <v>40</v>
      </c>
      <c r="N104" s="142">
        <f t="shared" si="17"/>
        <v>152</v>
      </c>
      <c r="O104" s="142">
        <v>1.52</v>
      </c>
      <c r="P104" s="143">
        <v>17.313019390581701</v>
      </c>
      <c r="Q104" s="145" t="s">
        <v>60</v>
      </c>
      <c r="R104" s="142" t="s">
        <v>54</v>
      </c>
      <c r="S104" s="142">
        <v>82</v>
      </c>
      <c r="T104" s="146" t="s">
        <v>55</v>
      </c>
      <c r="U104" s="147" t="str">
        <f t="shared" si="18"/>
        <v>10/10</v>
      </c>
      <c r="V104" s="147" t="str">
        <f t="shared" si="19"/>
        <v>10/10</v>
      </c>
      <c r="W104" s="146" t="s">
        <v>56</v>
      </c>
    </row>
    <row r="105" spans="1:23" s="127" customFormat="1" x14ac:dyDescent="0.25">
      <c r="A105" s="14">
        <v>98</v>
      </c>
      <c r="B105" s="41" t="e">
        <f t="shared" si="12"/>
        <v>#VALUE!</v>
      </c>
      <c r="C105" s="42" t="e">
        <f t="shared" si="13"/>
        <v>#VALUE!</v>
      </c>
      <c r="D105" s="133" t="str">
        <f t="shared" si="14"/>
        <v>08/09/2013</v>
      </c>
      <c r="E105" s="134" t="str">
        <f t="shared" si="15"/>
        <v/>
      </c>
      <c r="F105" s="134" t="str">
        <f t="shared" si="16"/>
        <v/>
      </c>
      <c r="G105" s="136"/>
      <c r="H105" s="148"/>
      <c r="I105" s="133" t="s">
        <v>174</v>
      </c>
      <c r="J105" s="148" t="s">
        <v>174</v>
      </c>
      <c r="K105" s="148" t="s">
        <v>174</v>
      </c>
      <c r="L105" s="140"/>
      <c r="M105" s="142">
        <v>57</v>
      </c>
      <c r="N105" s="142">
        <f t="shared" si="17"/>
        <v>140</v>
      </c>
      <c r="O105" s="142">
        <v>1.4</v>
      </c>
      <c r="P105" s="143">
        <v>29.081632653061199</v>
      </c>
      <c r="Q105" s="145" t="s">
        <v>72</v>
      </c>
      <c r="R105" s="142" t="s">
        <v>78</v>
      </c>
      <c r="S105" s="142">
        <v>79</v>
      </c>
      <c r="T105" s="146" t="s">
        <v>55</v>
      </c>
      <c r="U105" s="147" t="str">
        <f t="shared" si="18"/>
        <v>10/10</v>
      </c>
      <c r="V105" s="147" t="str">
        <f t="shared" si="19"/>
        <v>10/10</v>
      </c>
      <c r="W105" s="146" t="s">
        <v>56</v>
      </c>
    </row>
    <row r="106" spans="1:23" s="127" customFormat="1" x14ac:dyDescent="0.25">
      <c r="A106" s="14">
        <v>99</v>
      </c>
      <c r="B106" s="41" t="e">
        <f t="shared" si="12"/>
        <v>#VALUE!</v>
      </c>
      <c r="C106" s="42" t="e">
        <f t="shared" si="13"/>
        <v>#VALUE!</v>
      </c>
      <c r="D106" s="133" t="str">
        <f t="shared" si="14"/>
        <v>05/05/2013</v>
      </c>
      <c r="E106" s="134" t="str">
        <f t="shared" si="15"/>
        <v/>
      </c>
      <c r="F106" s="134" t="str">
        <f t="shared" si="16"/>
        <v/>
      </c>
      <c r="G106" s="136"/>
      <c r="H106" s="148"/>
      <c r="I106" s="133" t="s">
        <v>170</v>
      </c>
      <c r="J106" s="148" t="s">
        <v>170</v>
      </c>
      <c r="K106" s="148" t="s">
        <v>170</v>
      </c>
      <c r="L106" s="140"/>
      <c r="M106" s="142">
        <v>45</v>
      </c>
      <c r="N106" s="142">
        <f t="shared" si="17"/>
        <v>155</v>
      </c>
      <c r="O106" s="142">
        <v>1.55</v>
      </c>
      <c r="P106" s="143">
        <v>18.730489073881401</v>
      </c>
      <c r="Q106" s="145" t="s">
        <v>60</v>
      </c>
      <c r="R106" s="142" t="s">
        <v>54</v>
      </c>
      <c r="S106" s="142">
        <v>80</v>
      </c>
      <c r="T106" s="146" t="s">
        <v>55</v>
      </c>
      <c r="U106" s="147" t="str">
        <f t="shared" si="18"/>
        <v>10/10</v>
      </c>
      <c r="V106" s="147" t="str">
        <f t="shared" si="19"/>
        <v>10/10</v>
      </c>
      <c r="W106" s="146" t="s">
        <v>56</v>
      </c>
    </row>
    <row r="107" spans="1:23" s="127" customFormat="1" x14ac:dyDescent="0.25">
      <c r="A107" s="14">
        <v>100</v>
      </c>
      <c r="B107" s="41" t="e">
        <f t="shared" si="12"/>
        <v>#VALUE!</v>
      </c>
      <c r="C107" s="42" t="e">
        <f t="shared" si="13"/>
        <v>#VALUE!</v>
      </c>
      <c r="D107" s="133" t="str">
        <f t="shared" si="14"/>
        <v>05/06/2013</v>
      </c>
      <c r="E107" s="134" t="str">
        <f t="shared" si="15"/>
        <v/>
      </c>
      <c r="F107" s="134" t="str">
        <f t="shared" si="16"/>
        <v/>
      </c>
      <c r="G107" s="136"/>
      <c r="H107" s="148"/>
      <c r="I107" s="133" t="s">
        <v>175</v>
      </c>
      <c r="J107" s="148" t="s">
        <v>175</v>
      </c>
      <c r="K107" s="148" t="s">
        <v>175</v>
      </c>
      <c r="L107" s="140"/>
      <c r="M107" s="142">
        <v>38</v>
      </c>
      <c r="N107" s="142">
        <f t="shared" si="17"/>
        <v>150</v>
      </c>
      <c r="O107" s="142">
        <v>1.5</v>
      </c>
      <c r="P107" s="143">
        <v>16.8888888888889</v>
      </c>
      <c r="Q107" s="145" t="s">
        <v>60</v>
      </c>
      <c r="R107" s="142" t="s">
        <v>61</v>
      </c>
      <c r="S107" s="142">
        <v>79</v>
      </c>
      <c r="T107" s="146" t="s">
        <v>55</v>
      </c>
      <c r="U107" s="147" t="str">
        <f t="shared" si="18"/>
        <v>10/10</v>
      </c>
      <c r="V107" s="147" t="str">
        <f t="shared" si="19"/>
        <v>10/10</v>
      </c>
      <c r="W107" s="146" t="s">
        <v>56</v>
      </c>
    </row>
    <row r="108" spans="1:23" s="127" customFormat="1" x14ac:dyDescent="0.25">
      <c r="A108" s="14">
        <v>101</v>
      </c>
      <c r="B108" s="41" t="e">
        <f t="shared" si="12"/>
        <v>#VALUE!</v>
      </c>
      <c r="C108" s="42" t="e">
        <f t="shared" si="13"/>
        <v>#VALUE!</v>
      </c>
      <c r="D108" s="133" t="str">
        <f t="shared" si="14"/>
        <v>26/08/2013</v>
      </c>
      <c r="E108" s="134" t="str">
        <f t="shared" si="15"/>
        <v/>
      </c>
      <c r="F108" s="134" t="str">
        <f t="shared" si="16"/>
        <v/>
      </c>
      <c r="G108" s="136"/>
      <c r="H108" s="148"/>
      <c r="I108" s="133" t="s">
        <v>176</v>
      </c>
      <c r="J108" s="148" t="s">
        <v>176</v>
      </c>
      <c r="K108" s="148" t="s">
        <v>176</v>
      </c>
      <c r="L108" s="140"/>
      <c r="M108" s="142">
        <v>43</v>
      </c>
      <c r="N108" s="142">
        <f t="shared" si="17"/>
        <v>160</v>
      </c>
      <c r="O108" s="142">
        <v>1.6</v>
      </c>
      <c r="P108" s="143">
        <v>16.796875</v>
      </c>
      <c r="Q108" s="145" t="s">
        <v>60</v>
      </c>
      <c r="R108" s="142" t="s">
        <v>54</v>
      </c>
      <c r="S108" s="142">
        <v>78</v>
      </c>
      <c r="T108" s="146" t="s">
        <v>55</v>
      </c>
      <c r="U108" s="147" t="str">
        <f t="shared" si="18"/>
        <v>10/10</v>
      </c>
      <c r="V108" s="147" t="str">
        <f t="shared" si="19"/>
        <v>10/10</v>
      </c>
      <c r="W108" s="146" t="s">
        <v>56</v>
      </c>
    </row>
    <row r="109" spans="1:23" s="127" customFormat="1" x14ac:dyDescent="0.25">
      <c r="A109" s="14">
        <v>102</v>
      </c>
      <c r="B109" s="41" t="e">
        <f t="shared" si="12"/>
        <v>#VALUE!</v>
      </c>
      <c r="C109" s="42" t="e">
        <f t="shared" si="13"/>
        <v>#VALUE!</v>
      </c>
      <c r="D109" s="133" t="str">
        <f t="shared" si="14"/>
        <v>09/01/2013</v>
      </c>
      <c r="E109" s="134" t="str">
        <f t="shared" si="15"/>
        <v/>
      </c>
      <c r="F109" s="134" t="str">
        <f t="shared" si="16"/>
        <v/>
      </c>
      <c r="G109" s="136"/>
      <c r="H109" s="148"/>
      <c r="I109" s="133" t="s">
        <v>177</v>
      </c>
      <c r="J109" s="148" t="s">
        <v>177</v>
      </c>
      <c r="K109" s="148" t="s">
        <v>177</v>
      </c>
      <c r="L109" s="140"/>
      <c r="M109" s="142">
        <v>27</v>
      </c>
      <c r="N109" s="142">
        <f t="shared" si="17"/>
        <v>144</v>
      </c>
      <c r="O109" s="142">
        <v>1.44</v>
      </c>
      <c r="P109" s="143">
        <v>13.0208333333333</v>
      </c>
      <c r="Q109" s="145" t="s">
        <v>53</v>
      </c>
      <c r="R109" s="142" t="s">
        <v>78</v>
      </c>
      <c r="S109" s="142">
        <v>79</v>
      </c>
      <c r="T109" s="146" t="s">
        <v>55</v>
      </c>
      <c r="U109" s="147" t="str">
        <f t="shared" si="18"/>
        <v>10/10</v>
      </c>
      <c r="V109" s="147" t="str">
        <f t="shared" si="19"/>
        <v>10/10</v>
      </c>
      <c r="W109" s="146" t="s">
        <v>56</v>
      </c>
    </row>
    <row r="110" spans="1:23" s="127" customFormat="1" x14ac:dyDescent="0.25">
      <c r="A110" s="14">
        <v>103</v>
      </c>
      <c r="B110" s="41" t="e">
        <f t="shared" si="12"/>
        <v>#VALUE!</v>
      </c>
      <c r="C110" s="42" t="e">
        <f t="shared" si="13"/>
        <v>#VALUE!</v>
      </c>
      <c r="D110" s="133" t="str">
        <f t="shared" si="14"/>
        <v>19/11/2013</v>
      </c>
      <c r="E110" s="134" t="str">
        <f t="shared" si="15"/>
        <v/>
      </c>
      <c r="F110" s="134" t="str">
        <f t="shared" si="16"/>
        <v/>
      </c>
      <c r="G110" s="136"/>
      <c r="H110" s="148"/>
      <c r="I110" s="133" t="s">
        <v>178</v>
      </c>
      <c r="J110" s="148" t="s">
        <v>178</v>
      </c>
      <c r="K110" s="148" t="s">
        <v>178</v>
      </c>
      <c r="L110" s="140"/>
      <c r="M110" s="142">
        <v>50</v>
      </c>
      <c r="N110" s="142">
        <f t="shared" si="17"/>
        <v>150</v>
      </c>
      <c r="O110" s="142">
        <v>1.5</v>
      </c>
      <c r="P110" s="143">
        <v>22.2222222222222</v>
      </c>
      <c r="Q110" s="145" t="s">
        <v>58</v>
      </c>
      <c r="R110" s="142" t="s">
        <v>66</v>
      </c>
      <c r="S110" s="142">
        <v>82</v>
      </c>
      <c r="T110" s="146" t="s">
        <v>55</v>
      </c>
      <c r="U110" s="147" t="str">
        <f t="shared" si="18"/>
        <v>10/10</v>
      </c>
      <c r="V110" s="147" t="str">
        <f t="shared" si="19"/>
        <v>10/10</v>
      </c>
      <c r="W110" s="146" t="s">
        <v>56</v>
      </c>
    </row>
    <row r="111" spans="1:23" s="127" customFormat="1" x14ac:dyDescent="0.25">
      <c r="A111" s="14">
        <v>104</v>
      </c>
      <c r="B111" s="41" t="e">
        <f t="shared" si="12"/>
        <v>#VALUE!</v>
      </c>
      <c r="C111" s="42" t="e">
        <f t="shared" si="13"/>
        <v>#VALUE!</v>
      </c>
      <c r="D111" s="133" t="str">
        <f t="shared" si="14"/>
        <v>31/10/2013</v>
      </c>
      <c r="E111" s="134" t="str">
        <f t="shared" si="15"/>
        <v/>
      </c>
      <c r="F111" s="134" t="str">
        <f t="shared" si="16"/>
        <v/>
      </c>
      <c r="G111" s="136"/>
      <c r="H111" s="148"/>
      <c r="I111" s="133" t="s">
        <v>153</v>
      </c>
      <c r="J111" s="148" t="s">
        <v>153</v>
      </c>
      <c r="K111" s="148" t="s">
        <v>153</v>
      </c>
      <c r="L111" s="140"/>
      <c r="M111" s="142">
        <v>40</v>
      </c>
      <c r="N111" s="142">
        <f t="shared" si="17"/>
        <v>154</v>
      </c>
      <c r="O111" s="142">
        <v>1.54</v>
      </c>
      <c r="P111" s="143">
        <v>16.866250632484402</v>
      </c>
      <c r="Q111" s="145" t="s">
        <v>60</v>
      </c>
      <c r="R111" s="142" t="s">
        <v>78</v>
      </c>
      <c r="S111" s="142">
        <v>84</v>
      </c>
      <c r="T111" s="146" t="s">
        <v>62</v>
      </c>
      <c r="U111" s="147" t="str">
        <f t="shared" si="18"/>
        <v>8/7</v>
      </c>
      <c r="V111" s="147" t="str">
        <f t="shared" si="19"/>
        <v>MPT 8/7</v>
      </c>
      <c r="W111" s="146" t="s">
        <v>63</v>
      </c>
    </row>
    <row r="112" spans="1:23" s="127" customFormat="1" x14ac:dyDescent="0.25">
      <c r="A112" s="14">
        <v>105</v>
      </c>
      <c r="B112" s="41" t="e">
        <f t="shared" si="12"/>
        <v>#VALUE!</v>
      </c>
      <c r="C112" s="42" t="e">
        <f t="shared" si="13"/>
        <v>#VALUE!</v>
      </c>
      <c r="D112" s="133" t="str">
        <f t="shared" si="14"/>
        <v>08/02/2013</v>
      </c>
      <c r="E112" s="134" t="str">
        <f t="shared" si="15"/>
        <v/>
      </c>
      <c r="F112" s="134" t="str">
        <f t="shared" si="16"/>
        <v/>
      </c>
      <c r="G112" s="136"/>
      <c r="H112" s="148"/>
      <c r="I112" s="133" t="s">
        <v>179</v>
      </c>
      <c r="J112" s="148" t="s">
        <v>179</v>
      </c>
      <c r="K112" s="148" t="s">
        <v>179</v>
      </c>
      <c r="L112" s="140"/>
      <c r="M112" s="142">
        <v>48</v>
      </c>
      <c r="N112" s="142">
        <f t="shared" si="17"/>
        <v>159</v>
      </c>
      <c r="O112" s="142">
        <v>1.59</v>
      </c>
      <c r="P112" s="143">
        <v>18.986590720303798</v>
      </c>
      <c r="Q112" s="145" t="s">
        <v>60</v>
      </c>
      <c r="R112" s="142" t="s">
        <v>61</v>
      </c>
      <c r="S112" s="142">
        <v>78</v>
      </c>
      <c r="T112" s="146" t="s">
        <v>115</v>
      </c>
      <c r="U112" s="147" t="str">
        <f t="shared" si="18"/>
        <v>9/8</v>
      </c>
      <c r="V112" s="147" t="str">
        <f t="shared" si="19"/>
        <v>MPT 9/8</v>
      </c>
      <c r="W112" s="146" t="s">
        <v>116</v>
      </c>
    </row>
    <row r="113" spans="1:23" s="127" customFormat="1" x14ac:dyDescent="0.25">
      <c r="A113" s="14">
        <v>106</v>
      </c>
      <c r="B113" s="41" t="e">
        <f t="shared" si="12"/>
        <v>#VALUE!</v>
      </c>
      <c r="C113" s="42" t="e">
        <f t="shared" si="13"/>
        <v>#VALUE!</v>
      </c>
      <c r="D113" s="133" t="str">
        <f t="shared" si="14"/>
        <v>03/01/2013</v>
      </c>
      <c r="E113" s="134" t="str">
        <f t="shared" si="15"/>
        <v/>
      </c>
      <c r="F113" s="134" t="str">
        <f t="shared" si="16"/>
        <v/>
      </c>
      <c r="G113" s="136"/>
      <c r="H113" s="148"/>
      <c r="I113" s="133" t="s">
        <v>59</v>
      </c>
      <c r="J113" s="148" t="s">
        <v>59</v>
      </c>
      <c r="K113" s="148" t="s">
        <v>59</v>
      </c>
      <c r="L113" s="140"/>
      <c r="M113" s="142">
        <v>40</v>
      </c>
      <c r="N113" s="142">
        <f t="shared" si="17"/>
        <v>155</v>
      </c>
      <c r="O113" s="142">
        <v>1.55</v>
      </c>
      <c r="P113" s="143">
        <v>16.6493236212279</v>
      </c>
      <c r="Q113" s="145" t="s">
        <v>60</v>
      </c>
      <c r="R113" s="142" t="s">
        <v>61</v>
      </c>
      <c r="S113" s="142">
        <v>78</v>
      </c>
      <c r="T113" s="146" t="s">
        <v>180</v>
      </c>
      <c r="U113" s="147" t="str">
        <f t="shared" si="18"/>
        <v>6/5</v>
      </c>
      <c r="V113" s="147" t="str">
        <f t="shared" si="19"/>
        <v>MPT 6/5</v>
      </c>
      <c r="W113" s="146" t="s">
        <v>181</v>
      </c>
    </row>
    <row r="114" spans="1:23" s="127" customFormat="1" x14ac:dyDescent="0.25">
      <c r="A114" s="14">
        <v>107</v>
      </c>
      <c r="B114" s="41" t="e">
        <f t="shared" si="12"/>
        <v>#VALUE!</v>
      </c>
      <c r="C114" s="42" t="e">
        <f t="shared" si="13"/>
        <v>#VALUE!</v>
      </c>
      <c r="D114" s="133" t="str">
        <f t="shared" si="14"/>
        <v>02/12/2013</v>
      </c>
      <c r="E114" s="134" t="str">
        <f t="shared" si="15"/>
        <v/>
      </c>
      <c r="F114" s="134" t="str">
        <f t="shared" si="16"/>
        <v/>
      </c>
      <c r="G114" s="136"/>
      <c r="H114" s="148"/>
      <c r="I114" s="133" t="s">
        <v>182</v>
      </c>
      <c r="J114" s="148" t="s">
        <v>182</v>
      </c>
      <c r="K114" s="148" t="s">
        <v>182</v>
      </c>
      <c r="L114" s="140"/>
      <c r="M114" s="142">
        <v>35</v>
      </c>
      <c r="N114" s="142">
        <f t="shared" si="17"/>
        <v>140</v>
      </c>
      <c r="O114" s="142">
        <v>1.4</v>
      </c>
      <c r="P114" s="143">
        <v>17.8571428571429</v>
      </c>
      <c r="Q114" s="145" t="s">
        <v>60</v>
      </c>
      <c r="R114" s="142" t="s">
        <v>54</v>
      </c>
      <c r="S114" s="142">
        <v>79</v>
      </c>
      <c r="T114" s="146" t="s">
        <v>55</v>
      </c>
      <c r="U114" s="147" t="str">
        <f t="shared" si="18"/>
        <v>10/10</v>
      </c>
      <c r="V114" s="147" t="str">
        <f t="shared" si="19"/>
        <v>10/10</v>
      </c>
      <c r="W114" s="146" t="s">
        <v>56</v>
      </c>
    </row>
    <row r="115" spans="1:23" s="127" customFormat="1" x14ac:dyDescent="0.25">
      <c r="A115" s="14">
        <v>108</v>
      </c>
      <c r="B115" s="41" t="e">
        <f t="shared" si="12"/>
        <v>#VALUE!</v>
      </c>
      <c r="C115" s="42" t="e">
        <f t="shared" si="13"/>
        <v>#VALUE!</v>
      </c>
      <c r="D115" s="133" t="str">
        <f t="shared" si="14"/>
        <v>13/11/2013</v>
      </c>
      <c r="E115" s="134" t="str">
        <f t="shared" si="15"/>
        <v/>
      </c>
      <c r="F115" s="134" t="str">
        <f t="shared" si="16"/>
        <v/>
      </c>
      <c r="G115" s="136"/>
      <c r="H115" s="148"/>
      <c r="I115" s="133" t="s">
        <v>183</v>
      </c>
      <c r="J115" s="148" t="s">
        <v>183</v>
      </c>
      <c r="K115" s="148" t="s">
        <v>183</v>
      </c>
      <c r="L115" s="140"/>
      <c r="M115" s="142">
        <v>55</v>
      </c>
      <c r="N115" s="142">
        <f t="shared" si="17"/>
        <v>150</v>
      </c>
      <c r="O115" s="142">
        <v>1.5</v>
      </c>
      <c r="P115" s="143">
        <v>24.4444444444444</v>
      </c>
      <c r="Q115" s="145" t="s">
        <v>72</v>
      </c>
      <c r="R115" s="142" t="s">
        <v>66</v>
      </c>
      <c r="S115" s="142">
        <v>82</v>
      </c>
      <c r="T115" s="146" t="s">
        <v>55</v>
      </c>
      <c r="U115" s="147" t="str">
        <f t="shared" si="18"/>
        <v>10/10</v>
      </c>
      <c r="V115" s="147" t="str">
        <f t="shared" si="19"/>
        <v>10/10</v>
      </c>
      <c r="W115" s="146" t="s">
        <v>56</v>
      </c>
    </row>
    <row r="116" spans="1:23" s="127" customFormat="1" x14ac:dyDescent="0.25">
      <c r="A116" s="14">
        <v>109</v>
      </c>
      <c r="B116" s="41" t="e">
        <f t="shared" si="12"/>
        <v>#VALUE!</v>
      </c>
      <c r="C116" s="42" t="e">
        <f t="shared" si="13"/>
        <v>#VALUE!</v>
      </c>
      <c r="D116" s="133" t="str">
        <f t="shared" si="14"/>
        <v>18/11/2013</v>
      </c>
      <c r="E116" s="134" t="str">
        <f t="shared" si="15"/>
        <v/>
      </c>
      <c r="F116" s="134" t="str">
        <f t="shared" si="16"/>
        <v/>
      </c>
      <c r="G116" s="136"/>
      <c r="H116" s="148"/>
      <c r="I116" s="133" t="s">
        <v>184</v>
      </c>
      <c r="J116" s="148" t="s">
        <v>184</v>
      </c>
      <c r="K116" s="148" t="s">
        <v>184</v>
      </c>
      <c r="L116" s="140"/>
      <c r="M116" s="142">
        <v>28</v>
      </c>
      <c r="N116" s="142">
        <f t="shared" si="17"/>
        <v>140</v>
      </c>
      <c r="O116" s="142">
        <v>1.4</v>
      </c>
      <c r="P116" s="143">
        <v>14.285714285714301</v>
      </c>
      <c r="Q116" s="145" t="s">
        <v>53</v>
      </c>
      <c r="R116" s="142" t="s">
        <v>185</v>
      </c>
      <c r="S116" s="142">
        <v>80</v>
      </c>
      <c r="T116" s="146" t="s">
        <v>160</v>
      </c>
      <c r="U116" s="147" t="str">
        <f t="shared" si="18"/>
        <v>7/8</v>
      </c>
      <c r="V116" s="147" t="str">
        <f t="shared" si="19"/>
        <v>MPT 7/8</v>
      </c>
      <c r="W116" s="146" t="s">
        <v>161</v>
      </c>
    </row>
    <row r="117" spans="1:23" s="127" customFormat="1" x14ac:dyDescent="0.25">
      <c r="A117" s="14">
        <v>110</v>
      </c>
      <c r="B117" s="41" t="e">
        <f t="shared" si="12"/>
        <v>#VALUE!</v>
      </c>
      <c r="C117" s="42" t="e">
        <f t="shared" si="13"/>
        <v>#VALUE!</v>
      </c>
      <c r="D117" s="133" t="str">
        <f t="shared" si="14"/>
        <v>15/07/2013</v>
      </c>
      <c r="E117" s="134" t="str">
        <f t="shared" si="15"/>
        <v/>
      </c>
      <c r="F117" s="134" t="str">
        <f t="shared" si="16"/>
        <v/>
      </c>
      <c r="G117" s="136"/>
      <c r="H117" s="148"/>
      <c r="I117" s="133" t="s">
        <v>122</v>
      </c>
      <c r="J117" s="148" t="s">
        <v>122</v>
      </c>
      <c r="K117" s="148" t="s">
        <v>122</v>
      </c>
      <c r="L117" s="140"/>
      <c r="M117" s="142">
        <v>50</v>
      </c>
      <c r="N117" s="142">
        <f t="shared" si="17"/>
        <v>145</v>
      </c>
      <c r="O117" s="142">
        <v>1.45</v>
      </c>
      <c r="P117" s="143">
        <v>23.781212841854899</v>
      </c>
      <c r="Q117" s="145" t="s">
        <v>58</v>
      </c>
      <c r="R117" s="142" t="s">
        <v>66</v>
      </c>
      <c r="S117" s="142">
        <v>81</v>
      </c>
      <c r="T117" s="146" t="s">
        <v>55</v>
      </c>
      <c r="U117" s="147" t="str">
        <f t="shared" si="18"/>
        <v>10/10</v>
      </c>
      <c r="V117" s="147" t="str">
        <f t="shared" si="19"/>
        <v>10/10</v>
      </c>
      <c r="W117" s="146" t="s">
        <v>56</v>
      </c>
    </row>
    <row r="118" spans="1:23" s="127" customFormat="1" x14ac:dyDescent="0.25">
      <c r="A118" s="14">
        <v>111</v>
      </c>
      <c r="B118" s="41" t="e">
        <f t="shared" si="12"/>
        <v>#VALUE!</v>
      </c>
      <c r="C118" s="42" t="e">
        <f t="shared" si="13"/>
        <v>#VALUE!</v>
      </c>
      <c r="D118" s="133" t="str">
        <f t="shared" si="14"/>
        <v>18/12/2013</v>
      </c>
      <c r="E118" s="134" t="str">
        <f t="shared" si="15"/>
        <v/>
      </c>
      <c r="F118" s="134" t="str">
        <f t="shared" si="16"/>
        <v/>
      </c>
      <c r="G118" s="136"/>
      <c r="H118" s="148"/>
      <c r="I118" s="133" t="s">
        <v>186</v>
      </c>
      <c r="J118" s="148" t="s">
        <v>186</v>
      </c>
      <c r="K118" s="148" t="s">
        <v>186</v>
      </c>
      <c r="L118" s="140"/>
      <c r="M118" s="142">
        <v>43</v>
      </c>
      <c r="N118" s="142">
        <f t="shared" si="17"/>
        <v>147</v>
      </c>
      <c r="O118" s="142">
        <v>1.47</v>
      </c>
      <c r="P118" s="143">
        <v>19.899116109028601</v>
      </c>
      <c r="Q118" s="145" t="s">
        <v>60</v>
      </c>
      <c r="R118" s="142" t="s">
        <v>66</v>
      </c>
      <c r="S118" s="142">
        <v>80</v>
      </c>
      <c r="T118" s="146" t="s">
        <v>55</v>
      </c>
      <c r="U118" s="147" t="str">
        <f t="shared" si="18"/>
        <v>10/10</v>
      </c>
      <c r="V118" s="147" t="str">
        <f t="shared" si="19"/>
        <v>10/10</v>
      </c>
      <c r="W118" s="146" t="s">
        <v>56</v>
      </c>
    </row>
    <row r="119" spans="1:23" s="127" customFormat="1" x14ac:dyDescent="0.25">
      <c r="A119" s="14">
        <v>112</v>
      </c>
      <c r="B119" s="41" t="e">
        <f t="shared" si="12"/>
        <v>#VALUE!</v>
      </c>
      <c r="C119" s="42" t="e">
        <f t="shared" si="13"/>
        <v>#VALUE!</v>
      </c>
      <c r="D119" s="133" t="str">
        <f t="shared" si="14"/>
        <v>09/02/2013</v>
      </c>
      <c r="E119" s="134" t="str">
        <f t="shared" si="15"/>
        <v/>
      </c>
      <c r="F119" s="134" t="str">
        <f t="shared" si="16"/>
        <v/>
      </c>
      <c r="G119" s="136"/>
      <c r="H119" s="148"/>
      <c r="I119" s="133" t="s">
        <v>187</v>
      </c>
      <c r="J119" s="148" t="s">
        <v>187</v>
      </c>
      <c r="K119" s="148" t="s">
        <v>187</v>
      </c>
      <c r="L119" s="140"/>
      <c r="M119" s="142">
        <v>55</v>
      </c>
      <c r="N119" s="142">
        <f t="shared" si="17"/>
        <v>150</v>
      </c>
      <c r="O119" s="142">
        <v>1.5</v>
      </c>
      <c r="P119" s="143">
        <v>24.4444444444444</v>
      </c>
      <c r="Q119" s="145" t="s">
        <v>72</v>
      </c>
      <c r="R119" s="142" t="s">
        <v>66</v>
      </c>
      <c r="S119" s="142">
        <v>79</v>
      </c>
      <c r="T119" s="146" t="s">
        <v>55</v>
      </c>
      <c r="U119" s="147" t="str">
        <f t="shared" si="18"/>
        <v>10/10</v>
      </c>
      <c r="V119" s="147" t="str">
        <f t="shared" si="19"/>
        <v>10/10</v>
      </c>
      <c r="W119" s="146" t="s">
        <v>56</v>
      </c>
    </row>
    <row r="120" spans="1:23" s="127" customFormat="1" x14ac:dyDescent="0.25">
      <c r="A120" s="14">
        <v>113</v>
      </c>
      <c r="B120" s="41" t="e">
        <f t="shared" si="12"/>
        <v>#VALUE!</v>
      </c>
      <c r="C120" s="42" t="e">
        <f t="shared" si="13"/>
        <v>#VALUE!</v>
      </c>
      <c r="D120" s="133" t="str">
        <f t="shared" si="14"/>
        <v>08/02/2013</v>
      </c>
      <c r="E120" s="134" t="str">
        <f t="shared" si="15"/>
        <v/>
      </c>
      <c r="F120" s="134" t="str">
        <f t="shared" si="16"/>
        <v/>
      </c>
      <c r="G120" s="136"/>
      <c r="H120" s="148"/>
      <c r="I120" s="133" t="s">
        <v>179</v>
      </c>
      <c r="J120" s="148" t="s">
        <v>179</v>
      </c>
      <c r="K120" s="148" t="s">
        <v>179</v>
      </c>
      <c r="L120" s="140"/>
      <c r="M120" s="142">
        <v>38</v>
      </c>
      <c r="N120" s="142">
        <f t="shared" si="17"/>
        <v>144</v>
      </c>
      <c r="O120" s="142">
        <v>1.44</v>
      </c>
      <c r="P120" s="143">
        <v>18.325617283950599</v>
      </c>
      <c r="Q120" s="145" t="s">
        <v>60</v>
      </c>
      <c r="R120" s="142" t="s">
        <v>54</v>
      </c>
      <c r="S120" s="142">
        <v>81</v>
      </c>
      <c r="T120" s="146" t="s">
        <v>55</v>
      </c>
      <c r="U120" s="147" t="str">
        <f t="shared" si="18"/>
        <v>10/10</v>
      </c>
      <c r="V120" s="147" t="str">
        <f t="shared" si="19"/>
        <v>10/10</v>
      </c>
      <c r="W120" s="146" t="s">
        <v>56</v>
      </c>
    </row>
    <row r="121" spans="1:23" s="127" customFormat="1" x14ac:dyDescent="0.25">
      <c r="A121" s="14">
        <v>114</v>
      </c>
      <c r="B121" s="41" t="e">
        <f t="shared" si="12"/>
        <v>#VALUE!</v>
      </c>
      <c r="C121" s="42" t="e">
        <f t="shared" si="13"/>
        <v>#VALUE!</v>
      </c>
      <c r="D121" s="133" t="str">
        <f t="shared" si="14"/>
        <v>06/10/2013</v>
      </c>
      <c r="E121" s="134" t="str">
        <f t="shared" si="15"/>
        <v/>
      </c>
      <c r="F121" s="134" t="str">
        <f t="shared" si="16"/>
        <v/>
      </c>
      <c r="G121" s="136"/>
      <c r="H121" s="148"/>
      <c r="I121" s="133" t="s">
        <v>188</v>
      </c>
      <c r="J121" s="148" t="s">
        <v>188</v>
      </c>
      <c r="K121" s="148" t="s">
        <v>188</v>
      </c>
      <c r="L121" s="140"/>
      <c r="M121" s="142">
        <v>58</v>
      </c>
      <c r="N121" s="142">
        <f t="shared" si="17"/>
        <v>152</v>
      </c>
      <c r="O121" s="142">
        <v>1.52</v>
      </c>
      <c r="P121" s="143">
        <v>25.103878116343498</v>
      </c>
      <c r="Q121" s="145" t="s">
        <v>72</v>
      </c>
      <c r="R121" s="142" t="s">
        <v>61</v>
      </c>
      <c r="S121" s="142">
        <v>84</v>
      </c>
      <c r="T121" s="146" t="s">
        <v>137</v>
      </c>
      <c r="U121" s="147" t="str">
        <f t="shared" si="18"/>
        <v>7/6</v>
      </c>
      <c r="V121" s="147" t="str">
        <f t="shared" si="19"/>
        <v>MPT 7/6</v>
      </c>
      <c r="W121" s="146" t="s">
        <v>189</v>
      </c>
    </row>
    <row r="122" spans="1:23" s="127" customFormat="1" x14ac:dyDescent="0.25">
      <c r="A122" s="14">
        <v>115</v>
      </c>
      <c r="B122" s="41" t="e">
        <f t="shared" si="12"/>
        <v>#VALUE!</v>
      </c>
      <c r="C122" s="42" t="e">
        <f t="shared" si="13"/>
        <v>#VALUE!</v>
      </c>
      <c r="D122" s="133" t="str">
        <f t="shared" si="14"/>
        <v>09/06/2013</v>
      </c>
      <c r="E122" s="134" t="str">
        <f t="shared" si="15"/>
        <v/>
      </c>
      <c r="F122" s="134" t="str">
        <f t="shared" si="16"/>
        <v/>
      </c>
      <c r="G122" s="136"/>
      <c r="H122" s="148"/>
      <c r="I122" s="133" t="s">
        <v>190</v>
      </c>
      <c r="J122" s="148" t="s">
        <v>190</v>
      </c>
      <c r="K122" s="148" t="s">
        <v>190</v>
      </c>
      <c r="L122" s="140"/>
      <c r="M122" s="142">
        <v>40</v>
      </c>
      <c r="N122" s="142">
        <f t="shared" si="17"/>
        <v>153</v>
      </c>
      <c r="O122" s="142">
        <v>1.53</v>
      </c>
      <c r="P122" s="143">
        <v>17.087444999786399</v>
      </c>
      <c r="Q122" s="145" t="s">
        <v>60</v>
      </c>
      <c r="R122" s="142" t="s">
        <v>78</v>
      </c>
      <c r="S122" s="142">
        <v>79</v>
      </c>
      <c r="T122" s="146" t="s">
        <v>55</v>
      </c>
      <c r="U122" s="147" t="str">
        <f t="shared" si="18"/>
        <v>10/10</v>
      </c>
      <c r="V122" s="147" t="str">
        <f t="shared" si="19"/>
        <v>10/10</v>
      </c>
      <c r="W122" s="146" t="s">
        <v>56</v>
      </c>
    </row>
    <row r="123" spans="1:23" s="127" customFormat="1" x14ac:dyDescent="0.25">
      <c r="A123" s="14">
        <v>116</v>
      </c>
      <c r="B123" s="41" t="e">
        <f t="shared" si="12"/>
        <v>#VALUE!</v>
      </c>
      <c r="C123" s="42" t="e">
        <f t="shared" si="13"/>
        <v>#VALUE!</v>
      </c>
      <c r="D123" s="133" t="str">
        <f t="shared" si="14"/>
        <v>03/11/2013</v>
      </c>
      <c r="E123" s="134" t="str">
        <f t="shared" si="15"/>
        <v/>
      </c>
      <c r="F123" s="134" t="str">
        <f t="shared" si="16"/>
        <v/>
      </c>
      <c r="G123" s="136"/>
      <c r="H123" s="148"/>
      <c r="I123" s="133" t="s">
        <v>191</v>
      </c>
      <c r="J123" s="148" t="s">
        <v>191</v>
      </c>
      <c r="K123" s="148" t="s">
        <v>191</v>
      </c>
      <c r="L123" s="140"/>
      <c r="M123" s="142">
        <v>30</v>
      </c>
      <c r="N123" s="142">
        <f t="shared" si="17"/>
        <v>140</v>
      </c>
      <c r="O123" s="142">
        <v>1.4</v>
      </c>
      <c r="P123" s="143">
        <v>15.3061224489796</v>
      </c>
      <c r="Q123" s="145" t="s">
        <v>60</v>
      </c>
      <c r="R123" s="142" t="s">
        <v>54</v>
      </c>
      <c r="S123" s="142">
        <v>84</v>
      </c>
      <c r="T123" s="146" t="s">
        <v>55</v>
      </c>
      <c r="U123" s="147" t="str">
        <f t="shared" si="18"/>
        <v>10/10</v>
      </c>
      <c r="V123" s="147" t="str">
        <f t="shared" si="19"/>
        <v>10/10</v>
      </c>
      <c r="W123" s="146" t="s">
        <v>56</v>
      </c>
    </row>
    <row r="124" spans="1:23" s="127" customFormat="1" x14ac:dyDescent="0.25">
      <c r="A124" s="14">
        <v>117</v>
      </c>
      <c r="B124" s="41" t="e">
        <f t="shared" si="12"/>
        <v>#VALUE!</v>
      </c>
      <c r="C124" s="42" t="e">
        <f t="shared" si="13"/>
        <v>#VALUE!</v>
      </c>
      <c r="D124" s="133" t="str">
        <f t="shared" si="14"/>
        <v>28/08/2013</v>
      </c>
      <c r="E124" s="134" t="str">
        <f t="shared" si="15"/>
        <v/>
      </c>
      <c r="F124" s="134" t="str">
        <f t="shared" si="16"/>
        <v/>
      </c>
      <c r="G124" s="136"/>
      <c r="H124" s="148"/>
      <c r="I124" s="133" t="s">
        <v>192</v>
      </c>
      <c r="J124" s="148" t="s">
        <v>192</v>
      </c>
      <c r="K124" s="148" t="s">
        <v>192</v>
      </c>
      <c r="L124" s="140"/>
      <c r="M124" s="142">
        <v>40</v>
      </c>
      <c r="N124" s="142">
        <f t="shared" si="17"/>
        <v>155</v>
      </c>
      <c r="O124" s="142">
        <v>1.55</v>
      </c>
      <c r="P124" s="143">
        <v>16.6493236212279</v>
      </c>
      <c r="Q124" s="145" t="s">
        <v>60</v>
      </c>
      <c r="R124" s="142" t="s">
        <v>66</v>
      </c>
      <c r="S124" s="142">
        <v>81</v>
      </c>
      <c r="T124" s="146" t="s">
        <v>55</v>
      </c>
      <c r="U124" s="147" t="str">
        <f t="shared" si="18"/>
        <v>10/10</v>
      </c>
      <c r="V124" s="147" t="str">
        <f t="shared" si="19"/>
        <v>10/10</v>
      </c>
      <c r="W124" s="146" t="s">
        <v>56</v>
      </c>
    </row>
    <row r="125" spans="1:23" s="127" customFormat="1" x14ac:dyDescent="0.25">
      <c r="A125" s="14">
        <v>118</v>
      </c>
      <c r="B125" s="41" t="e">
        <f t="shared" si="12"/>
        <v>#VALUE!</v>
      </c>
      <c r="C125" s="42" t="e">
        <f t="shared" si="13"/>
        <v>#VALUE!</v>
      </c>
      <c r="D125" s="133" t="str">
        <f t="shared" si="14"/>
        <v>08/03/2013</v>
      </c>
      <c r="E125" s="134" t="str">
        <f t="shared" si="15"/>
        <v/>
      </c>
      <c r="F125" s="134" t="str">
        <f t="shared" si="16"/>
        <v/>
      </c>
      <c r="G125" s="136"/>
      <c r="H125" s="148"/>
      <c r="I125" s="133" t="s">
        <v>193</v>
      </c>
      <c r="J125" s="148" t="s">
        <v>193</v>
      </c>
      <c r="K125" s="148" t="s">
        <v>193</v>
      </c>
      <c r="L125" s="140"/>
      <c r="M125" s="142">
        <v>30</v>
      </c>
      <c r="N125" s="142">
        <f t="shared" si="17"/>
        <v>143</v>
      </c>
      <c r="O125" s="142">
        <v>1.43</v>
      </c>
      <c r="P125" s="143">
        <v>14.6706440412734</v>
      </c>
      <c r="Q125" s="145" t="s">
        <v>60</v>
      </c>
      <c r="R125" s="142" t="s">
        <v>61</v>
      </c>
      <c r="S125" s="142">
        <v>82</v>
      </c>
      <c r="T125" s="146" t="s">
        <v>55</v>
      </c>
      <c r="U125" s="147" t="str">
        <f t="shared" si="18"/>
        <v>10/10</v>
      </c>
      <c r="V125" s="147" t="str">
        <f t="shared" si="19"/>
        <v>10/10</v>
      </c>
      <c r="W125" s="146" t="s">
        <v>56</v>
      </c>
    </row>
    <row r="126" spans="1:23" s="127" customFormat="1" x14ac:dyDescent="0.25">
      <c r="A126" s="14">
        <v>119</v>
      </c>
      <c r="B126" s="41" t="e">
        <f t="shared" si="12"/>
        <v>#VALUE!</v>
      </c>
      <c r="C126" s="42" t="e">
        <f t="shared" si="13"/>
        <v>#VALUE!</v>
      </c>
      <c r="D126" s="133" t="str">
        <f t="shared" si="14"/>
        <v>28/05/2013</v>
      </c>
      <c r="E126" s="134" t="str">
        <f t="shared" si="15"/>
        <v/>
      </c>
      <c r="F126" s="134" t="str">
        <f t="shared" si="16"/>
        <v/>
      </c>
      <c r="G126" s="136"/>
      <c r="H126" s="148"/>
      <c r="I126" s="133" t="s">
        <v>194</v>
      </c>
      <c r="J126" s="148" t="s">
        <v>194</v>
      </c>
      <c r="K126" s="148" t="s">
        <v>194</v>
      </c>
      <c r="L126" s="140"/>
      <c r="M126" s="142">
        <v>45</v>
      </c>
      <c r="N126" s="142">
        <f t="shared" si="17"/>
        <v>153</v>
      </c>
      <c r="O126" s="142">
        <v>1.53</v>
      </c>
      <c r="P126" s="143">
        <v>19.223375624759701</v>
      </c>
      <c r="Q126" s="145" t="s">
        <v>60</v>
      </c>
      <c r="R126" s="142" t="s">
        <v>54</v>
      </c>
      <c r="S126" s="142">
        <v>86</v>
      </c>
      <c r="T126" s="146" t="s">
        <v>55</v>
      </c>
      <c r="U126" s="147" t="str">
        <f t="shared" si="18"/>
        <v>10/10</v>
      </c>
      <c r="V126" s="147" t="str">
        <f t="shared" si="19"/>
        <v>10/10</v>
      </c>
      <c r="W126" s="146" t="s">
        <v>56</v>
      </c>
    </row>
    <row r="127" spans="1:23" s="127" customFormat="1" x14ac:dyDescent="0.25">
      <c r="A127" s="14">
        <v>120</v>
      </c>
      <c r="B127" s="41" t="e">
        <f t="shared" si="12"/>
        <v>#VALUE!</v>
      </c>
      <c r="C127" s="42" t="e">
        <f t="shared" si="13"/>
        <v>#VALUE!</v>
      </c>
      <c r="D127" s="133" t="str">
        <f t="shared" si="14"/>
        <v>08/11/2013</v>
      </c>
      <c r="E127" s="134" t="str">
        <f t="shared" si="15"/>
        <v/>
      </c>
      <c r="F127" s="134" t="str">
        <f t="shared" si="16"/>
        <v/>
      </c>
      <c r="G127" s="136"/>
      <c r="H127" s="148"/>
      <c r="I127" s="133" t="s">
        <v>125</v>
      </c>
      <c r="J127" s="148" t="s">
        <v>125</v>
      </c>
      <c r="K127" s="148" t="s">
        <v>125</v>
      </c>
      <c r="L127" s="140"/>
      <c r="M127" s="142">
        <v>44</v>
      </c>
      <c r="N127" s="142">
        <f t="shared" si="17"/>
        <v>143</v>
      </c>
      <c r="O127" s="142">
        <v>1.43</v>
      </c>
      <c r="P127" s="143">
        <v>21.516944593867699</v>
      </c>
      <c r="Q127" s="145" t="s">
        <v>58</v>
      </c>
      <c r="R127" s="142" t="s">
        <v>54</v>
      </c>
      <c r="S127" s="142">
        <v>81</v>
      </c>
      <c r="T127" s="146" t="s">
        <v>55</v>
      </c>
      <c r="U127" s="147" t="str">
        <f t="shared" si="18"/>
        <v>10/10</v>
      </c>
      <c r="V127" s="147" t="str">
        <f t="shared" si="19"/>
        <v>10/10</v>
      </c>
      <c r="W127" s="146" t="s">
        <v>56</v>
      </c>
    </row>
    <row r="128" spans="1:23" s="127" customFormat="1" x14ac:dyDescent="0.25">
      <c r="A128" s="14">
        <v>121</v>
      </c>
      <c r="B128" s="41" t="e">
        <f t="shared" si="12"/>
        <v>#VALUE!</v>
      </c>
      <c r="C128" s="42" t="e">
        <f t="shared" si="13"/>
        <v>#VALUE!</v>
      </c>
      <c r="D128" s="133" t="str">
        <f t="shared" si="14"/>
        <v>02/07/2013</v>
      </c>
      <c r="E128" s="134" t="str">
        <f t="shared" si="15"/>
        <v/>
      </c>
      <c r="F128" s="134" t="str">
        <f t="shared" si="16"/>
        <v/>
      </c>
      <c r="G128" s="136"/>
      <c r="H128" s="148"/>
      <c r="I128" s="133" t="s">
        <v>195</v>
      </c>
      <c r="J128" s="148" t="s">
        <v>195</v>
      </c>
      <c r="K128" s="148" t="s">
        <v>195</v>
      </c>
      <c r="L128" s="140"/>
      <c r="M128" s="142">
        <v>29</v>
      </c>
      <c r="N128" s="142">
        <f t="shared" si="17"/>
        <v>136</v>
      </c>
      <c r="O128" s="142">
        <v>1.36</v>
      </c>
      <c r="P128" s="143">
        <v>15.6790657439446</v>
      </c>
      <c r="Q128" s="145" t="s">
        <v>60</v>
      </c>
      <c r="R128" s="142" t="s">
        <v>54</v>
      </c>
      <c r="S128" s="142">
        <v>81</v>
      </c>
      <c r="T128" s="146" t="s">
        <v>55</v>
      </c>
      <c r="U128" s="147" t="str">
        <f t="shared" si="18"/>
        <v>10/10</v>
      </c>
      <c r="V128" s="147" t="str">
        <f t="shared" si="19"/>
        <v>10/10</v>
      </c>
      <c r="W128" s="146" t="s">
        <v>56</v>
      </c>
    </row>
    <row r="129" spans="1:23" s="127" customFormat="1" x14ac:dyDescent="0.25">
      <c r="A129" s="14">
        <v>122</v>
      </c>
      <c r="B129" s="41" t="e">
        <f t="shared" si="12"/>
        <v>#VALUE!</v>
      </c>
      <c r="C129" s="42" t="e">
        <f t="shared" si="13"/>
        <v>#VALUE!</v>
      </c>
      <c r="D129" s="133" t="str">
        <f t="shared" si="14"/>
        <v>16/06/2013</v>
      </c>
      <c r="E129" s="134" t="str">
        <f t="shared" si="15"/>
        <v/>
      </c>
      <c r="F129" s="134" t="str">
        <f t="shared" si="16"/>
        <v/>
      </c>
      <c r="G129" s="136"/>
      <c r="H129" s="148"/>
      <c r="I129" s="133" t="s">
        <v>77</v>
      </c>
      <c r="J129" s="148" t="s">
        <v>77</v>
      </c>
      <c r="K129" s="148" t="s">
        <v>77</v>
      </c>
      <c r="L129" s="140"/>
      <c r="M129" s="142">
        <v>33</v>
      </c>
      <c r="N129" s="142">
        <f t="shared" si="17"/>
        <v>145</v>
      </c>
      <c r="O129" s="142">
        <v>1.45</v>
      </c>
      <c r="P129" s="143">
        <v>15.6956004756243</v>
      </c>
      <c r="Q129" s="145" t="s">
        <v>60</v>
      </c>
      <c r="R129" s="142" t="s">
        <v>66</v>
      </c>
      <c r="S129" s="142">
        <v>82</v>
      </c>
      <c r="T129" s="146" t="s">
        <v>55</v>
      </c>
      <c r="U129" s="147" t="str">
        <f t="shared" si="18"/>
        <v>10/10</v>
      </c>
      <c r="V129" s="147" t="str">
        <f t="shared" si="19"/>
        <v>10/10</v>
      </c>
      <c r="W129" s="146" t="s">
        <v>56</v>
      </c>
    </row>
    <row r="130" spans="1:23" s="127" customFormat="1" x14ac:dyDescent="0.25">
      <c r="A130" s="14">
        <v>123</v>
      </c>
      <c r="B130" s="41" t="e">
        <f t="shared" si="12"/>
        <v>#VALUE!</v>
      </c>
      <c r="C130" s="42" t="e">
        <f t="shared" si="13"/>
        <v>#VALUE!</v>
      </c>
      <c r="D130" s="133" t="str">
        <f t="shared" si="14"/>
        <v>30/05/2013</v>
      </c>
      <c r="E130" s="134" t="str">
        <f t="shared" si="15"/>
        <v/>
      </c>
      <c r="F130" s="134" t="str">
        <f t="shared" si="16"/>
        <v/>
      </c>
      <c r="G130" s="136"/>
      <c r="H130" s="148"/>
      <c r="I130" s="133" t="s">
        <v>196</v>
      </c>
      <c r="J130" s="148" t="s">
        <v>196</v>
      </c>
      <c r="K130" s="148" t="s">
        <v>196</v>
      </c>
      <c r="L130" s="140"/>
      <c r="M130" s="142">
        <v>61</v>
      </c>
      <c r="N130" s="142">
        <f t="shared" si="17"/>
        <v>150</v>
      </c>
      <c r="O130" s="142">
        <v>1.5</v>
      </c>
      <c r="P130" s="143">
        <v>27.1111111111111</v>
      </c>
      <c r="Q130" s="145" t="s">
        <v>72</v>
      </c>
      <c r="R130" s="142" t="s">
        <v>61</v>
      </c>
      <c r="S130" s="142">
        <v>79</v>
      </c>
      <c r="T130" s="146" t="s">
        <v>55</v>
      </c>
      <c r="U130" s="147" t="str">
        <f t="shared" si="18"/>
        <v>10/10</v>
      </c>
      <c r="V130" s="147" t="str">
        <f t="shared" si="19"/>
        <v>10/10</v>
      </c>
      <c r="W130" s="146" t="s">
        <v>56</v>
      </c>
    </row>
    <row r="131" spans="1:23" s="127" customFormat="1" x14ac:dyDescent="0.25">
      <c r="A131" s="14">
        <v>124</v>
      </c>
      <c r="B131" s="41" t="e">
        <f t="shared" si="12"/>
        <v>#VALUE!</v>
      </c>
      <c r="C131" s="42" t="e">
        <f t="shared" si="13"/>
        <v>#VALUE!</v>
      </c>
      <c r="D131" s="133" t="str">
        <f t="shared" si="14"/>
        <v>20/07/2013</v>
      </c>
      <c r="E131" s="134" t="str">
        <f t="shared" si="15"/>
        <v/>
      </c>
      <c r="F131" s="134" t="str">
        <f t="shared" si="16"/>
        <v/>
      </c>
      <c r="G131" s="136"/>
      <c r="H131" s="148"/>
      <c r="I131" s="133" t="s">
        <v>197</v>
      </c>
      <c r="J131" s="148" t="s">
        <v>197</v>
      </c>
      <c r="K131" s="148" t="s">
        <v>197</v>
      </c>
      <c r="L131" s="140"/>
      <c r="M131" s="142">
        <v>58</v>
      </c>
      <c r="N131" s="142">
        <f t="shared" si="17"/>
        <v>147</v>
      </c>
      <c r="O131" s="142">
        <v>1.47</v>
      </c>
      <c r="P131" s="143">
        <v>26.840668240085201</v>
      </c>
      <c r="Q131" s="145" t="s">
        <v>72</v>
      </c>
      <c r="R131" s="142" t="s">
        <v>78</v>
      </c>
      <c r="S131" s="142">
        <v>80</v>
      </c>
      <c r="T131" s="146" t="s">
        <v>55</v>
      </c>
      <c r="U131" s="147" t="str">
        <f t="shared" si="18"/>
        <v>10/10</v>
      </c>
      <c r="V131" s="147" t="str">
        <f t="shared" si="19"/>
        <v>10/10</v>
      </c>
      <c r="W131" s="146" t="s">
        <v>56</v>
      </c>
    </row>
    <row r="132" spans="1:23" s="127" customFormat="1" x14ac:dyDescent="0.25">
      <c r="A132" s="14">
        <v>125</v>
      </c>
      <c r="B132" s="41" t="e">
        <f t="shared" si="12"/>
        <v>#VALUE!</v>
      </c>
      <c r="C132" s="42" t="e">
        <f t="shared" si="13"/>
        <v>#VALUE!</v>
      </c>
      <c r="D132" s="133" t="str">
        <f t="shared" si="14"/>
        <v>31/10/2013</v>
      </c>
      <c r="E132" s="134" t="str">
        <f t="shared" si="15"/>
        <v/>
      </c>
      <c r="F132" s="134" t="str">
        <f t="shared" si="16"/>
        <v/>
      </c>
      <c r="G132" s="136"/>
      <c r="H132" s="148"/>
      <c r="I132" s="133" t="s">
        <v>153</v>
      </c>
      <c r="J132" s="148" t="s">
        <v>153</v>
      </c>
      <c r="K132" s="148" t="s">
        <v>153</v>
      </c>
      <c r="L132" s="140"/>
      <c r="M132" s="142">
        <v>31</v>
      </c>
      <c r="N132" s="142">
        <f t="shared" si="17"/>
        <v>149</v>
      </c>
      <c r="O132" s="142">
        <v>1.49</v>
      </c>
      <c r="P132" s="143">
        <v>13.963334984910601</v>
      </c>
      <c r="Q132" s="145" t="s">
        <v>53</v>
      </c>
      <c r="R132" s="142" t="s">
        <v>66</v>
      </c>
      <c r="S132" s="142">
        <v>81</v>
      </c>
      <c r="T132" s="146" t="s">
        <v>55</v>
      </c>
      <c r="U132" s="147" t="str">
        <f t="shared" si="18"/>
        <v>10/10</v>
      </c>
      <c r="V132" s="147" t="str">
        <f t="shared" si="19"/>
        <v>10/10</v>
      </c>
      <c r="W132" s="146" t="s">
        <v>56</v>
      </c>
    </row>
    <row r="133" spans="1:23" s="127" customFormat="1" x14ac:dyDescent="0.25">
      <c r="A133" s="14">
        <v>126</v>
      </c>
      <c r="B133" s="41" t="e">
        <f t="shared" si="12"/>
        <v>#VALUE!</v>
      </c>
      <c r="C133" s="42" t="e">
        <f t="shared" si="13"/>
        <v>#VALUE!</v>
      </c>
      <c r="D133" s="133" t="str">
        <f t="shared" si="14"/>
        <v>11/09/2012</v>
      </c>
      <c r="E133" s="134" t="str">
        <f t="shared" si="15"/>
        <v/>
      </c>
      <c r="F133" s="134" t="str">
        <f t="shared" si="16"/>
        <v/>
      </c>
      <c r="G133" s="136"/>
      <c r="H133" s="148"/>
      <c r="I133" s="133" t="s">
        <v>198</v>
      </c>
      <c r="J133" s="148" t="s">
        <v>198</v>
      </c>
      <c r="K133" s="148" t="s">
        <v>198</v>
      </c>
      <c r="L133" s="140"/>
      <c r="M133" s="142">
        <v>45</v>
      </c>
      <c r="N133" s="142">
        <f t="shared" si="17"/>
        <v>165</v>
      </c>
      <c r="O133" s="142">
        <v>1.65</v>
      </c>
      <c r="P133" s="143">
        <v>16.528925619834698</v>
      </c>
      <c r="Q133" s="145" t="s">
        <v>60</v>
      </c>
      <c r="R133" s="142" t="s">
        <v>78</v>
      </c>
      <c r="S133" s="142">
        <v>83</v>
      </c>
      <c r="T133" s="146" t="s">
        <v>55</v>
      </c>
      <c r="U133" s="147" t="str">
        <f t="shared" si="18"/>
        <v>10/10</v>
      </c>
      <c r="V133" s="147" t="str">
        <f t="shared" si="19"/>
        <v>10/10</v>
      </c>
      <c r="W133" s="146" t="s">
        <v>56</v>
      </c>
    </row>
    <row r="134" spans="1:23" s="127" customFormat="1" x14ac:dyDescent="0.25">
      <c r="A134" s="14">
        <v>127</v>
      </c>
      <c r="B134" s="41" t="e">
        <f t="shared" si="12"/>
        <v>#VALUE!</v>
      </c>
      <c r="C134" s="42" t="e">
        <f t="shared" si="13"/>
        <v>#VALUE!</v>
      </c>
      <c r="D134" s="133" t="str">
        <f t="shared" si="14"/>
        <v>07/07/2013</v>
      </c>
      <c r="E134" s="134" t="str">
        <f t="shared" si="15"/>
        <v/>
      </c>
      <c r="F134" s="134" t="str">
        <f t="shared" si="16"/>
        <v/>
      </c>
      <c r="G134" s="136"/>
      <c r="H134" s="148"/>
      <c r="I134" s="133" t="s">
        <v>135</v>
      </c>
      <c r="J134" s="148" t="s">
        <v>135</v>
      </c>
      <c r="K134" s="148" t="s">
        <v>135</v>
      </c>
      <c r="L134" s="140"/>
      <c r="M134" s="142">
        <v>41</v>
      </c>
      <c r="N134" s="142">
        <f t="shared" si="17"/>
        <v>145</v>
      </c>
      <c r="O134" s="142">
        <v>1.45</v>
      </c>
      <c r="P134" s="143">
        <v>19.500594530320999</v>
      </c>
      <c r="Q134" s="145" t="s">
        <v>60</v>
      </c>
      <c r="R134" s="142" t="s">
        <v>78</v>
      </c>
      <c r="S134" s="142">
        <v>84</v>
      </c>
      <c r="T134" s="146" t="s">
        <v>55</v>
      </c>
      <c r="U134" s="147" t="str">
        <f t="shared" si="18"/>
        <v>10/10</v>
      </c>
      <c r="V134" s="147" t="str">
        <f t="shared" si="19"/>
        <v>10/10</v>
      </c>
      <c r="W134" s="146" t="s">
        <v>56</v>
      </c>
    </row>
    <row r="135" spans="1:23" s="127" customFormat="1" x14ac:dyDescent="0.25">
      <c r="A135" s="14">
        <v>128</v>
      </c>
      <c r="B135" s="41" t="e">
        <f t="shared" si="12"/>
        <v>#VALUE!</v>
      </c>
      <c r="C135" s="42" t="e">
        <f t="shared" si="13"/>
        <v>#VALUE!</v>
      </c>
      <c r="D135" s="133" t="str">
        <f t="shared" si="14"/>
        <v>28/07/2013</v>
      </c>
      <c r="E135" s="134" t="str">
        <f t="shared" si="15"/>
        <v/>
      </c>
      <c r="F135" s="134" t="str">
        <f t="shared" si="16"/>
        <v/>
      </c>
      <c r="G135" s="136"/>
      <c r="H135" s="148"/>
      <c r="I135" s="133" t="s">
        <v>199</v>
      </c>
      <c r="J135" s="148" t="s">
        <v>199</v>
      </c>
      <c r="K135" s="148" t="s">
        <v>199</v>
      </c>
      <c r="L135" s="140"/>
      <c r="M135" s="142">
        <v>30</v>
      </c>
      <c r="N135" s="142">
        <f t="shared" si="17"/>
        <v>140</v>
      </c>
      <c r="O135" s="142">
        <v>1.4</v>
      </c>
      <c r="P135" s="143">
        <v>15.3061224489796</v>
      </c>
      <c r="Q135" s="145" t="s">
        <v>60</v>
      </c>
      <c r="R135" s="142" t="s">
        <v>66</v>
      </c>
      <c r="S135" s="142">
        <v>82</v>
      </c>
      <c r="T135" s="146" t="s">
        <v>55</v>
      </c>
      <c r="U135" s="147" t="str">
        <f t="shared" si="18"/>
        <v>10/10</v>
      </c>
      <c r="V135" s="147" t="str">
        <f t="shared" si="19"/>
        <v>10/10</v>
      </c>
      <c r="W135" s="146" t="s">
        <v>56</v>
      </c>
    </row>
    <row r="136" spans="1:23" s="127" customFormat="1" x14ac:dyDescent="0.25">
      <c r="A136" s="14">
        <v>129</v>
      </c>
      <c r="B136" s="41" t="e">
        <f t="shared" si="12"/>
        <v>#VALUE!</v>
      </c>
      <c r="C136" s="42" t="e">
        <f t="shared" si="13"/>
        <v>#VALUE!</v>
      </c>
      <c r="D136" s="133" t="str">
        <f t="shared" si="14"/>
        <v>17/09/2013</v>
      </c>
      <c r="E136" s="134" t="str">
        <f t="shared" si="15"/>
        <v/>
      </c>
      <c r="F136" s="134" t="str">
        <f t="shared" si="16"/>
        <v/>
      </c>
      <c r="G136" s="136"/>
      <c r="H136" s="148"/>
      <c r="I136" s="133" t="s">
        <v>149</v>
      </c>
      <c r="J136" s="148" t="s">
        <v>149</v>
      </c>
      <c r="K136" s="148" t="s">
        <v>149</v>
      </c>
      <c r="L136" s="140"/>
      <c r="M136" s="142">
        <v>49</v>
      </c>
      <c r="N136" s="142">
        <f t="shared" si="17"/>
        <v>158</v>
      </c>
      <c r="O136" s="142">
        <v>1.58</v>
      </c>
      <c r="P136" s="143">
        <v>19.628264701169702</v>
      </c>
      <c r="Q136" s="145" t="s">
        <v>60</v>
      </c>
      <c r="R136" s="142" t="s">
        <v>66</v>
      </c>
      <c r="S136" s="142">
        <v>79</v>
      </c>
      <c r="T136" s="146" t="s">
        <v>55</v>
      </c>
      <c r="U136" s="147" t="str">
        <f t="shared" si="18"/>
        <v>10/10</v>
      </c>
      <c r="V136" s="147" t="str">
        <f t="shared" si="19"/>
        <v>10/10</v>
      </c>
      <c r="W136" s="146" t="s">
        <v>56</v>
      </c>
    </row>
    <row r="137" spans="1:23" s="127" customFormat="1" x14ac:dyDescent="0.25">
      <c r="A137" s="14">
        <v>130</v>
      </c>
      <c r="B137" s="41" t="e">
        <f t="shared" ref="B137:B200" si="20">LEFT(H137,LEN(H137)-LEN(C137))</f>
        <v>#VALUE!</v>
      </c>
      <c r="C137" s="42" t="e">
        <f t="shared" ref="C137:C200" si="21">RIGHT(H137,LEN(H137)-FIND("@",SUBSTITUTE(H137," ","@",LEN(H137)-LEN(SUBSTITUTE(H137," ","")))))</f>
        <v>#VALUE!</v>
      </c>
      <c r="D137" s="133" t="str">
        <f t="shared" ref="D137:D200" si="22">TEXT(J137,"DD/MM/YYYY")</f>
        <v>16/11/2013</v>
      </c>
      <c r="E137" s="134" t="str">
        <f t="shared" ref="E137:E200" si="23">IF(TRIM(L137)="Nam","X","")</f>
        <v/>
      </c>
      <c r="F137" s="134" t="str">
        <f t="shared" ref="F137:F200" si="24">IF(TRIM(L137)="Nữ","X","")</f>
        <v/>
      </c>
      <c r="G137" s="136"/>
      <c r="H137" s="148"/>
      <c r="I137" s="133" t="s">
        <v>200</v>
      </c>
      <c r="J137" s="148" t="s">
        <v>200</v>
      </c>
      <c r="K137" s="148" t="s">
        <v>200</v>
      </c>
      <c r="L137" s="140"/>
      <c r="M137" s="142">
        <v>46</v>
      </c>
      <c r="N137" s="142">
        <f t="shared" ref="N137:N200" si="25">O137*100</f>
        <v>155</v>
      </c>
      <c r="O137" s="142">
        <v>1.55</v>
      </c>
      <c r="P137" s="143">
        <v>19.1467221644121</v>
      </c>
      <c r="Q137" s="145" t="s">
        <v>60</v>
      </c>
      <c r="R137" s="142" t="s">
        <v>54</v>
      </c>
      <c r="S137" s="142">
        <v>81</v>
      </c>
      <c r="T137" s="146" t="s">
        <v>55</v>
      </c>
      <c r="U137" s="147" t="str">
        <f t="shared" ref="U137:U200" si="26">REPLACE(T137,FIND(";",T137),1,"/")</f>
        <v>10/10</v>
      </c>
      <c r="V137" s="147" t="str">
        <f t="shared" ref="V137:V200" si="27">IF(U137="10/10",U137,"MPT "&amp;U137)</f>
        <v>10/10</v>
      </c>
      <c r="W137" s="146" t="s">
        <v>56</v>
      </c>
    </row>
    <row r="138" spans="1:23" s="127" customFormat="1" x14ac:dyDescent="0.25">
      <c r="A138" s="14">
        <v>131</v>
      </c>
      <c r="B138" s="41" t="e">
        <f t="shared" si="20"/>
        <v>#VALUE!</v>
      </c>
      <c r="C138" s="42" t="e">
        <f t="shared" si="21"/>
        <v>#VALUE!</v>
      </c>
      <c r="D138" s="133" t="str">
        <f t="shared" si="22"/>
        <v>30/12/2013</v>
      </c>
      <c r="E138" s="134" t="str">
        <f t="shared" si="23"/>
        <v/>
      </c>
      <c r="F138" s="134" t="str">
        <f t="shared" si="24"/>
        <v/>
      </c>
      <c r="G138" s="136"/>
      <c r="H138" s="148"/>
      <c r="I138" s="133" t="s">
        <v>201</v>
      </c>
      <c r="J138" s="148" t="s">
        <v>201</v>
      </c>
      <c r="K138" s="148" t="s">
        <v>201</v>
      </c>
      <c r="L138" s="140"/>
      <c r="M138" s="142">
        <v>50</v>
      </c>
      <c r="N138" s="142">
        <f t="shared" si="25"/>
        <v>149</v>
      </c>
      <c r="O138" s="142">
        <v>1.49</v>
      </c>
      <c r="P138" s="143">
        <v>22.5215080401784</v>
      </c>
      <c r="Q138" s="145" t="s">
        <v>58</v>
      </c>
      <c r="R138" s="142" t="s">
        <v>78</v>
      </c>
      <c r="S138" s="142">
        <v>80</v>
      </c>
      <c r="T138" s="146" t="s">
        <v>55</v>
      </c>
      <c r="U138" s="147" t="str">
        <f t="shared" si="26"/>
        <v>10/10</v>
      </c>
      <c r="V138" s="147" t="str">
        <f t="shared" si="27"/>
        <v>10/10</v>
      </c>
      <c r="W138" s="146" t="s">
        <v>56</v>
      </c>
    </row>
    <row r="139" spans="1:23" s="127" customFormat="1" x14ac:dyDescent="0.25">
      <c r="A139" s="14">
        <v>132</v>
      </c>
      <c r="B139" s="41" t="e">
        <f t="shared" si="20"/>
        <v>#VALUE!</v>
      </c>
      <c r="C139" s="42" t="e">
        <f t="shared" si="21"/>
        <v>#VALUE!</v>
      </c>
      <c r="D139" s="133" t="str">
        <f t="shared" si="22"/>
        <v>17/08/2013</v>
      </c>
      <c r="E139" s="134" t="str">
        <f t="shared" si="23"/>
        <v/>
      </c>
      <c r="F139" s="134" t="str">
        <f t="shared" si="24"/>
        <v/>
      </c>
      <c r="G139" s="136"/>
      <c r="H139" s="148"/>
      <c r="I139" s="133" t="s">
        <v>202</v>
      </c>
      <c r="J139" s="148" t="s">
        <v>202</v>
      </c>
      <c r="K139" s="148" t="s">
        <v>202</v>
      </c>
      <c r="L139" s="140"/>
      <c r="M139" s="142">
        <v>34</v>
      </c>
      <c r="N139" s="142">
        <f t="shared" si="25"/>
        <v>136</v>
      </c>
      <c r="O139" s="142">
        <v>1.36</v>
      </c>
      <c r="P139" s="143">
        <v>18.382352941176499</v>
      </c>
      <c r="Q139" s="145" t="s">
        <v>60</v>
      </c>
      <c r="R139" s="142" t="s">
        <v>54</v>
      </c>
      <c r="S139" s="142">
        <v>83</v>
      </c>
      <c r="T139" s="146" t="s">
        <v>203</v>
      </c>
      <c r="U139" s="147" t="str">
        <f t="shared" si="26"/>
        <v>7/9</v>
      </c>
      <c r="V139" s="147" t="str">
        <f t="shared" si="27"/>
        <v>MPT 7/9</v>
      </c>
      <c r="W139" s="146" t="s">
        <v>204</v>
      </c>
    </row>
    <row r="140" spans="1:23" s="127" customFormat="1" x14ac:dyDescent="0.25">
      <c r="A140" s="14">
        <v>133</v>
      </c>
      <c r="B140" s="41" t="e">
        <f t="shared" si="20"/>
        <v>#VALUE!</v>
      </c>
      <c r="C140" s="42" t="e">
        <f t="shared" si="21"/>
        <v>#VALUE!</v>
      </c>
      <c r="D140" s="133" t="str">
        <f t="shared" si="22"/>
        <v>05/02/2013</v>
      </c>
      <c r="E140" s="134" t="str">
        <f t="shared" si="23"/>
        <v/>
      </c>
      <c r="F140" s="134" t="str">
        <f t="shared" si="24"/>
        <v/>
      </c>
      <c r="G140" s="136"/>
      <c r="H140" s="148"/>
      <c r="I140" s="133" t="s">
        <v>205</v>
      </c>
      <c r="J140" s="148" t="s">
        <v>205</v>
      </c>
      <c r="K140" s="148" t="s">
        <v>205</v>
      </c>
      <c r="L140" s="140"/>
      <c r="M140" s="142">
        <v>40</v>
      </c>
      <c r="N140" s="142">
        <f t="shared" si="25"/>
        <v>142</v>
      </c>
      <c r="O140" s="142">
        <v>1.42</v>
      </c>
      <c r="P140" s="143">
        <v>19.837333862328901</v>
      </c>
      <c r="Q140" s="145" t="s">
        <v>60</v>
      </c>
      <c r="R140" s="142" t="s">
        <v>61</v>
      </c>
      <c r="S140" s="142">
        <v>81</v>
      </c>
      <c r="T140" s="146" t="s">
        <v>55</v>
      </c>
      <c r="U140" s="147" t="str">
        <f t="shared" si="26"/>
        <v>10/10</v>
      </c>
      <c r="V140" s="147" t="str">
        <f t="shared" si="27"/>
        <v>10/10</v>
      </c>
      <c r="W140" s="146" t="s">
        <v>56</v>
      </c>
    </row>
    <row r="141" spans="1:23" s="127" customFormat="1" x14ac:dyDescent="0.25">
      <c r="A141" s="14">
        <v>134</v>
      </c>
      <c r="B141" s="41" t="e">
        <f t="shared" si="20"/>
        <v>#VALUE!</v>
      </c>
      <c r="C141" s="42" t="e">
        <f t="shared" si="21"/>
        <v>#VALUE!</v>
      </c>
      <c r="D141" s="133" t="str">
        <f t="shared" si="22"/>
        <v>12/12/2013</v>
      </c>
      <c r="E141" s="134" t="str">
        <f t="shared" si="23"/>
        <v/>
      </c>
      <c r="F141" s="134" t="str">
        <f t="shared" si="24"/>
        <v/>
      </c>
      <c r="G141" s="136"/>
      <c r="H141" s="148"/>
      <c r="I141" s="133" t="s">
        <v>206</v>
      </c>
      <c r="J141" s="148" t="s">
        <v>206</v>
      </c>
      <c r="K141" s="148" t="s">
        <v>206</v>
      </c>
      <c r="L141" s="140"/>
      <c r="M141" s="142">
        <v>41</v>
      </c>
      <c r="N141" s="142">
        <f t="shared" si="25"/>
        <v>145</v>
      </c>
      <c r="O141" s="142">
        <v>1.45</v>
      </c>
      <c r="P141" s="143">
        <v>19.500594530320999</v>
      </c>
      <c r="Q141" s="145" t="s">
        <v>60</v>
      </c>
      <c r="R141" s="142" t="s">
        <v>54</v>
      </c>
      <c r="S141" s="142">
        <v>84</v>
      </c>
      <c r="T141" s="146" t="s">
        <v>55</v>
      </c>
      <c r="U141" s="147" t="str">
        <f t="shared" si="26"/>
        <v>10/10</v>
      </c>
      <c r="V141" s="147" t="str">
        <f t="shared" si="27"/>
        <v>10/10</v>
      </c>
      <c r="W141" s="146" t="s">
        <v>56</v>
      </c>
    </row>
    <row r="142" spans="1:23" s="127" customFormat="1" x14ac:dyDescent="0.25">
      <c r="A142" s="14">
        <v>135</v>
      </c>
      <c r="B142" s="41" t="e">
        <f t="shared" si="20"/>
        <v>#VALUE!</v>
      </c>
      <c r="C142" s="42" t="e">
        <f t="shared" si="21"/>
        <v>#VALUE!</v>
      </c>
      <c r="D142" s="133" t="str">
        <f t="shared" si="22"/>
        <v>11/09/2012</v>
      </c>
      <c r="E142" s="134" t="str">
        <f t="shared" si="23"/>
        <v/>
      </c>
      <c r="F142" s="134" t="str">
        <f t="shared" si="24"/>
        <v/>
      </c>
      <c r="G142" s="136"/>
      <c r="H142" s="148"/>
      <c r="I142" s="133" t="s">
        <v>198</v>
      </c>
      <c r="J142" s="148" t="s">
        <v>198</v>
      </c>
      <c r="K142" s="148" t="s">
        <v>198</v>
      </c>
      <c r="L142" s="140"/>
      <c r="M142" s="142">
        <v>35</v>
      </c>
      <c r="N142" s="142">
        <f t="shared" si="25"/>
        <v>149</v>
      </c>
      <c r="O142" s="142">
        <v>1.49</v>
      </c>
      <c r="P142" s="143">
        <v>15.7650556281249</v>
      </c>
      <c r="Q142" s="145" t="s">
        <v>60</v>
      </c>
      <c r="R142" s="142" t="s">
        <v>78</v>
      </c>
      <c r="S142" s="142">
        <v>83</v>
      </c>
      <c r="T142" s="146" t="s">
        <v>55</v>
      </c>
      <c r="U142" s="147" t="str">
        <f t="shared" si="26"/>
        <v>10/10</v>
      </c>
      <c r="V142" s="147" t="str">
        <f t="shared" si="27"/>
        <v>10/10</v>
      </c>
      <c r="W142" s="146" t="s">
        <v>56</v>
      </c>
    </row>
    <row r="143" spans="1:23" s="127" customFormat="1" x14ac:dyDescent="0.25">
      <c r="A143" s="14">
        <v>136</v>
      </c>
      <c r="B143" s="41" t="e">
        <f t="shared" si="20"/>
        <v>#VALUE!</v>
      </c>
      <c r="C143" s="42" t="e">
        <f t="shared" si="21"/>
        <v>#VALUE!</v>
      </c>
      <c r="D143" s="133" t="str">
        <f t="shared" si="22"/>
        <v>14/12/2013</v>
      </c>
      <c r="E143" s="134" t="str">
        <f t="shared" si="23"/>
        <v/>
      </c>
      <c r="F143" s="134" t="str">
        <f t="shared" si="24"/>
        <v/>
      </c>
      <c r="G143" s="136"/>
      <c r="H143" s="148"/>
      <c r="I143" s="133" t="s">
        <v>126</v>
      </c>
      <c r="J143" s="148" t="s">
        <v>126</v>
      </c>
      <c r="K143" s="148" t="s">
        <v>126</v>
      </c>
      <c r="L143" s="140"/>
      <c r="M143" s="142">
        <v>33</v>
      </c>
      <c r="N143" s="142">
        <f t="shared" si="25"/>
        <v>150</v>
      </c>
      <c r="O143" s="142">
        <v>1.5</v>
      </c>
      <c r="P143" s="143">
        <v>14.6666666666667</v>
      </c>
      <c r="Q143" s="145" t="s">
        <v>53</v>
      </c>
      <c r="R143" s="142" t="s">
        <v>66</v>
      </c>
      <c r="S143" s="142">
        <v>81</v>
      </c>
      <c r="T143" s="146" t="s">
        <v>55</v>
      </c>
      <c r="U143" s="147" t="str">
        <f t="shared" si="26"/>
        <v>10/10</v>
      </c>
      <c r="V143" s="147" t="str">
        <f t="shared" si="27"/>
        <v>10/10</v>
      </c>
      <c r="W143" s="146" t="s">
        <v>56</v>
      </c>
    </row>
    <row r="144" spans="1:23" s="127" customFormat="1" x14ac:dyDescent="0.25">
      <c r="A144" s="14">
        <v>137</v>
      </c>
      <c r="B144" s="41" t="e">
        <f t="shared" si="20"/>
        <v>#VALUE!</v>
      </c>
      <c r="C144" s="42" t="e">
        <f t="shared" si="21"/>
        <v>#VALUE!</v>
      </c>
      <c r="D144" s="133" t="str">
        <f t="shared" si="22"/>
        <v>11/09/2013</v>
      </c>
      <c r="E144" s="134" t="str">
        <f t="shared" si="23"/>
        <v/>
      </c>
      <c r="F144" s="134" t="str">
        <f t="shared" si="24"/>
        <v/>
      </c>
      <c r="G144" s="136"/>
      <c r="H144" s="148"/>
      <c r="I144" s="133" t="s">
        <v>207</v>
      </c>
      <c r="J144" s="148" t="s">
        <v>207</v>
      </c>
      <c r="K144" s="148" t="s">
        <v>207</v>
      </c>
      <c r="L144" s="140"/>
      <c r="M144" s="142">
        <v>52</v>
      </c>
      <c r="N144" s="142">
        <f t="shared" si="25"/>
        <v>150</v>
      </c>
      <c r="O144" s="142">
        <v>1.5</v>
      </c>
      <c r="P144" s="143">
        <v>23.1111111111111</v>
      </c>
      <c r="Q144" s="145" t="s">
        <v>58</v>
      </c>
      <c r="R144" s="142" t="s">
        <v>78</v>
      </c>
      <c r="S144" s="142">
        <v>83</v>
      </c>
      <c r="T144" s="146" t="s">
        <v>55</v>
      </c>
      <c r="U144" s="147" t="str">
        <f t="shared" si="26"/>
        <v>10/10</v>
      </c>
      <c r="V144" s="147" t="str">
        <f t="shared" si="27"/>
        <v>10/10</v>
      </c>
      <c r="W144" s="146" t="s">
        <v>56</v>
      </c>
    </row>
    <row r="145" spans="1:23" s="127" customFormat="1" x14ac:dyDescent="0.25">
      <c r="A145" s="14">
        <v>138</v>
      </c>
      <c r="B145" s="41" t="e">
        <f t="shared" si="20"/>
        <v>#VALUE!</v>
      </c>
      <c r="C145" s="42" t="e">
        <f t="shared" si="21"/>
        <v>#VALUE!</v>
      </c>
      <c r="D145" s="133" t="str">
        <f t="shared" si="22"/>
        <v>23/01/2013</v>
      </c>
      <c r="E145" s="134" t="str">
        <f t="shared" si="23"/>
        <v/>
      </c>
      <c r="F145" s="134" t="str">
        <f t="shared" si="24"/>
        <v/>
      </c>
      <c r="G145" s="136"/>
      <c r="H145" s="148"/>
      <c r="I145" s="133" t="s">
        <v>110</v>
      </c>
      <c r="J145" s="148" t="s">
        <v>110</v>
      </c>
      <c r="K145" s="148" t="s">
        <v>110</v>
      </c>
      <c r="L145" s="140"/>
      <c r="M145" s="142">
        <v>28</v>
      </c>
      <c r="N145" s="142">
        <f t="shared" si="25"/>
        <v>131</v>
      </c>
      <c r="O145" s="142">
        <v>1.31</v>
      </c>
      <c r="P145" s="143">
        <v>16.3160654973486</v>
      </c>
      <c r="Q145" s="145" t="s">
        <v>60</v>
      </c>
      <c r="R145" s="142" t="s">
        <v>61</v>
      </c>
      <c r="S145" s="142">
        <v>84</v>
      </c>
      <c r="T145" s="146" t="s">
        <v>55</v>
      </c>
      <c r="U145" s="147" t="str">
        <f t="shared" si="26"/>
        <v>10/10</v>
      </c>
      <c r="V145" s="147" t="str">
        <f t="shared" si="27"/>
        <v>10/10</v>
      </c>
      <c r="W145" s="146" t="s">
        <v>56</v>
      </c>
    </row>
    <row r="146" spans="1:23" s="127" customFormat="1" x14ac:dyDescent="0.25">
      <c r="A146" s="14">
        <v>139</v>
      </c>
      <c r="B146" s="41" t="e">
        <f t="shared" si="20"/>
        <v>#VALUE!</v>
      </c>
      <c r="C146" s="42" t="e">
        <f t="shared" si="21"/>
        <v>#VALUE!</v>
      </c>
      <c r="D146" s="133" t="str">
        <f t="shared" si="22"/>
        <v>26/11/2013</v>
      </c>
      <c r="E146" s="134" t="str">
        <f t="shared" si="23"/>
        <v/>
      </c>
      <c r="F146" s="134" t="str">
        <f t="shared" si="24"/>
        <v/>
      </c>
      <c r="G146" s="136"/>
      <c r="H146" s="148"/>
      <c r="I146" s="133" t="s">
        <v>208</v>
      </c>
      <c r="J146" s="148" t="s">
        <v>208</v>
      </c>
      <c r="K146" s="148" t="s">
        <v>208</v>
      </c>
      <c r="L146" s="140"/>
      <c r="M146" s="142">
        <v>48</v>
      </c>
      <c r="N146" s="142">
        <f t="shared" si="25"/>
        <v>160</v>
      </c>
      <c r="O146" s="142">
        <v>1.6</v>
      </c>
      <c r="P146" s="143">
        <v>18.75</v>
      </c>
      <c r="Q146" s="145" t="s">
        <v>60</v>
      </c>
      <c r="R146" s="142" t="s">
        <v>66</v>
      </c>
      <c r="S146" s="142">
        <v>80</v>
      </c>
      <c r="T146" s="146" t="s">
        <v>55</v>
      </c>
      <c r="U146" s="147" t="str">
        <f t="shared" si="26"/>
        <v>10/10</v>
      </c>
      <c r="V146" s="147" t="str">
        <f t="shared" si="27"/>
        <v>10/10</v>
      </c>
      <c r="W146" s="146" t="s">
        <v>56</v>
      </c>
    </row>
    <row r="147" spans="1:23" s="127" customFormat="1" x14ac:dyDescent="0.25">
      <c r="A147" s="14">
        <v>140</v>
      </c>
      <c r="B147" s="41" t="e">
        <f t="shared" si="20"/>
        <v>#VALUE!</v>
      </c>
      <c r="C147" s="42" t="e">
        <f t="shared" si="21"/>
        <v>#VALUE!</v>
      </c>
      <c r="D147" s="133" t="str">
        <f t="shared" si="22"/>
        <v>27/10/2013</v>
      </c>
      <c r="E147" s="134" t="str">
        <f t="shared" si="23"/>
        <v/>
      </c>
      <c r="F147" s="134" t="str">
        <f t="shared" si="24"/>
        <v/>
      </c>
      <c r="G147" s="136"/>
      <c r="H147" s="148"/>
      <c r="I147" s="133" t="s">
        <v>209</v>
      </c>
      <c r="J147" s="148" t="s">
        <v>209</v>
      </c>
      <c r="K147" s="148" t="s">
        <v>209</v>
      </c>
      <c r="L147" s="140"/>
      <c r="M147" s="142">
        <v>36</v>
      </c>
      <c r="N147" s="142">
        <f t="shared" si="25"/>
        <v>130</v>
      </c>
      <c r="O147" s="142">
        <v>1.3</v>
      </c>
      <c r="P147" s="143">
        <v>21.301775147929</v>
      </c>
      <c r="Q147" s="145" t="s">
        <v>58</v>
      </c>
      <c r="R147" s="142" t="s">
        <v>66</v>
      </c>
      <c r="S147" s="142">
        <v>83</v>
      </c>
      <c r="T147" s="146" t="s">
        <v>55</v>
      </c>
      <c r="U147" s="147" t="str">
        <f t="shared" si="26"/>
        <v>10/10</v>
      </c>
      <c r="V147" s="147" t="str">
        <f t="shared" si="27"/>
        <v>10/10</v>
      </c>
      <c r="W147" s="146" t="s">
        <v>56</v>
      </c>
    </row>
    <row r="148" spans="1:23" s="127" customFormat="1" x14ac:dyDescent="0.25">
      <c r="A148" s="14">
        <v>141</v>
      </c>
      <c r="B148" s="41" t="e">
        <f t="shared" si="20"/>
        <v>#VALUE!</v>
      </c>
      <c r="C148" s="42" t="e">
        <f t="shared" si="21"/>
        <v>#VALUE!</v>
      </c>
      <c r="D148" s="133" t="str">
        <f t="shared" si="22"/>
        <v>15/05/2013</v>
      </c>
      <c r="E148" s="134" t="str">
        <f t="shared" si="23"/>
        <v/>
      </c>
      <c r="F148" s="134" t="str">
        <f t="shared" si="24"/>
        <v/>
      </c>
      <c r="G148" s="136"/>
      <c r="H148" s="149"/>
      <c r="I148" s="133" t="s">
        <v>210</v>
      </c>
      <c r="J148" s="149" t="s">
        <v>210</v>
      </c>
      <c r="K148" s="149" t="s">
        <v>210</v>
      </c>
      <c r="L148" s="140"/>
      <c r="M148" s="142">
        <v>42</v>
      </c>
      <c r="N148" s="142">
        <f t="shared" si="25"/>
        <v>148</v>
      </c>
      <c r="O148" s="142">
        <v>1.48</v>
      </c>
      <c r="P148" s="143">
        <v>19.1745799853908</v>
      </c>
      <c r="Q148" s="145" t="s">
        <v>60</v>
      </c>
      <c r="R148" s="142" t="s">
        <v>66</v>
      </c>
      <c r="S148" s="142">
        <v>81</v>
      </c>
      <c r="T148" s="146" t="s">
        <v>55</v>
      </c>
      <c r="U148" s="147" t="str">
        <f t="shared" si="26"/>
        <v>10/10</v>
      </c>
      <c r="V148" s="147" t="str">
        <f t="shared" si="27"/>
        <v>10/10</v>
      </c>
      <c r="W148" s="146" t="s">
        <v>56</v>
      </c>
    </row>
    <row r="149" spans="1:23" s="127" customFormat="1" x14ac:dyDescent="0.25">
      <c r="A149" s="14">
        <v>142</v>
      </c>
      <c r="B149" s="41" t="e">
        <f t="shared" si="20"/>
        <v>#VALUE!</v>
      </c>
      <c r="C149" s="42" t="e">
        <f t="shared" si="21"/>
        <v>#VALUE!</v>
      </c>
      <c r="D149" s="133" t="str">
        <f t="shared" si="22"/>
        <v>25/06/2013</v>
      </c>
      <c r="E149" s="134" t="str">
        <f t="shared" si="23"/>
        <v/>
      </c>
      <c r="F149" s="134" t="str">
        <f t="shared" si="24"/>
        <v/>
      </c>
      <c r="G149" s="136"/>
      <c r="H149" s="149"/>
      <c r="I149" s="133" t="s">
        <v>87</v>
      </c>
      <c r="J149" s="149" t="s">
        <v>87</v>
      </c>
      <c r="K149" s="149" t="s">
        <v>87</v>
      </c>
      <c r="L149" s="140"/>
      <c r="M149" s="142">
        <v>53</v>
      </c>
      <c r="N149" s="142">
        <f t="shared" si="25"/>
        <v>147</v>
      </c>
      <c r="O149" s="142">
        <v>1.47</v>
      </c>
      <c r="P149" s="143">
        <v>24.526817529733002</v>
      </c>
      <c r="Q149" s="145" t="s">
        <v>72</v>
      </c>
      <c r="R149" s="142" t="s">
        <v>66</v>
      </c>
      <c r="S149" s="142">
        <v>80</v>
      </c>
      <c r="T149" s="146" t="s">
        <v>55</v>
      </c>
      <c r="U149" s="147" t="str">
        <f t="shared" si="26"/>
        <v>10/10</v>
      </c>
      <c r="V149" s="147" t="str">
        <f t="shared" si="27"/>
        <v>10/10</v>
      </c>
      <c r="W149" s="146" t="s">
        <v>56</v>
      </c>
    </row>
    <row r="150" spans="1:23" s="127" customFormat="1" x14ac:dyDescent="0.25">
      <c r="A150" s="14">
        <v>143</v>
      </c>
      <c r="B150" s="41" t="e">
        <f t="shared" si="20"/>
        <v>#VALUE!</v>
      </c>
      <c r="C150" s="42" t="e">
        <f t="shared" si="21"/>
        <v>#VALUE!</v>
      </c>
      <c r="D150" s="133" t="str">
        <f t="shared" si="22"/>
        <v>26/09/2013</v>
      </c>
      <c r="E150" s="134" t="str">
        <f t="shared" si="23"/>
        <v/>
      </c>
      <c r="F150" s="134" t="str">
        <f t="shared" si="24"/>
        <v/>
      </c>
      <c r="G150" s="136"/>
      <c r="H150" s="149"/>
      <c r="I150" s="133" t="s">
        <v>211</v>
      </c>
      <c r="J150" s="149" t="s">
        <v>211</v>
      </c>
      <c r="K150" s="149" t="s">
        <v>211</v>
      </c>
      <c r="L150" s="140"/>
      <c r="M150" s="142">
        <v>48</v>
      </c>
      <c r="N150" s="142">
        <f t="shared" si="25"/>
        <v>148</v>
      </c>
      <c r="O150" s="142">
        <v>1.48</v>
      </c>
      <c r="P150" s="143">
        <v>21.913805697589499</v>
      </c>
      <c r="Q150" s="145" t="s">
        <v>60</v>
      </c>
      <c r="R150" s="142" t="s">
        <v>66</v>
      </c>
      <c r="S150" s="142">
        <v>80</v>
      </c>
      <c r="T150" s="146" t="s">
        <v>55</v>
      </c>
      <c r="U150" s="147" t="str">
        <f t="shared" si="26"/>
        <v>10/10</v>
      </c>
      <c r="V150" s="147" t="str">
        <f t="shared" si="27"/>
        <v>10/10</v>
      </c>
      <c r="W150" s="146" t="s">
        <v>56</v>
      </c>
    </row>
    <row r="151" spans="1:23" s="127" customFormat="1" x14ac:dyDescent="0.25">
      <c r="A151" s="14">
        <v>144</v>
      </c>
      <c r="B151" s="41" t="e">
        <f t="shared" si="20"/>
        <v>#VALUE!</v>
      </c>
      <c r="C151" s="42" t="e">
        <f t="shared" si="21"/>
        <v>#VALUE!</v>
      </c>
      <c r="D151" s="133" t="str">
        <f t="shared" si="22"/>
        <v>14/02/2013</v>
      </c>
      <c r="E151" s="134" t="str">
        <f t="shared" si="23"/>
        <v/>
      </c>
      <c r="F151" s="134" t="str">
        <f t="shared" si="24"/>
        <v/>
      </c>
      <c r="G151" s="136"/>
      <c r="H151" s="149"/>
      <c r="I151" s="133" t="s">
        <v>212</v>
      </c>
      <c r="J151" s="149" t="s">
        <v>212</v>
      </c>
      <c r="K151" s="149" t="s">
        <v>212</v>
      </c>
      <c r="L151" s="140"/>
      <c r="M151" s="142">
        <v>54</v>
      </c>
      <c r="N151" s="142">
        <f t="shared" si="25"/>
        <v>145</v>
      </c>
      <c r="O151" s="142">
        <v>1.45</v>
      </c>
      <c r="P151" s="143">
        <v>25.683709869203302</v>
      </c>
      <c r="Q151" s="145" t="s">
        <v>72</v>
      </c>
      <c r="R151" s="142" t="s">
        <v>66</v>
      </c>
      <c r="S151" s="142">
        <v>79</v>
      </c>
      <c r="T151" s="146" t="s">
        <v>55</v>
      </c>
      <c r="U151" s="147" t="str">
        <f t="shared" si="26"/>
        <v>10/10</v>
      </c>
      <c r="V151" s="147" t="str">
        <f t="shared" si="27"/>
        <v>10/10</v>
      </c>
      <c r="W151" s="146" t="s">
        <v>56</v>
      </c>
    </row>
    <row r="152" spans="1:23" s="127" customFormat="1" x14ac:dyDescent="0.25">
      <c r="A152" s="14">
        <v>145</v>
      </c>
      <c r="B152" s="41" t="e">
        <f t="shared" si="20"/>
        <v>#VALUE!</v>
      </c>
      <c r="C152" s="42" t="e">
        <f t="shared" si="21"/>
        <v>#VALUE!</v>
      </c>
      <c r="D152" s="133" t="str">
        <f t="shared" si="22"/>
        <v>16/05/2013</v>
      </c>
      <c r="E152" s="134" t="str">
        <f t="shared" si="23"/>
        <v/>
      </c>
      <c r="F152" s="134" t="str">
        <f t="shared" si="24"/>
        <v/>
      </c>
      <c r="G152" s="136"/>
      <c r="H152" s="149"/>
      <c r="I152" s="133" t="s">
        <v>213</v>
      </c>
      <c r="J152" s="149" t="s">
        <v>213</v>
      </c>
      <c r="K152" s="149" t="s">
        <v>213</v>
      </c>
      <c r="L152" s="140"/>
      <c r="M152" s="142">
        <v>47</v>
      </c>
      <c r="N152" s="142">
        <f t="shared" si="25"/>
        <v>157</v>
      </c>
      <c r="O152" s="142">
        <v>1.57</v>
      </c>
      <c r="P152" s="143">
        <v>19.067710657633199</v>
      </c>
      <c r="Q152" s="145" t="s">
        <v>60</v>
      </c>
      <c r="R152" s="142" t="s">
        <v>66</v>
      </c>
      <c r="S152" s="142">
        <v>81</v>
      </c>
      <c r="T152" s="146" t="s">
        <v>90</v>
      </c>
      <c r="U152" s="147" t="str">
        <f t="shared" si="26"/>
        <v>8/8</v>
      </c>
      <c r="V152" s="147" t="str">
        <f t="shared" si="27"/>
        <v>MPT 8/8</v>
      </c>
      <c r="W152" s="146" t="s">
        <v>91</v>
      </c>
    </row>
    <row r="153" spans="1:23" s="127" customFormat="1" x14ac:dyDescent="0.25">
      <c r="A153" s="14">
        <v>146</v>
      </c>
      <c r="B153" s="41" t="e">
        <f t="shared" si="20"/>
        <v>#VALUE!</v>
      </c>
      <c r="C153" s="42" t="e">
        <f t="shared" si="21"/>
        <v>#VALUE!</v>
      </c>
      <c r="D153" s="133" t="str">
        <f t="shared" si="22"/>
        <v>26/02/2013</v>
      </c>
      <c r="E153" s="134" t="str">
        <f t="shared" si="23"/>
        <v/>
      </c>
      <c r="F153" s="134" t="str">
        <f t="shared" si="24"/>
        <v/>
      </c>
      <c r="G153" s="136"/>
      <c r="H153" s="149"/>
      <c r="I153" s="133" t="s">
        <v>214</v>
      </c>
      <c r="J153" s="149" t="s">
        <v>214</v>
      </c>
      <c r="K153" s="149" t="s">
        <v>214</v>
      </c>
      <c r="L153" s="140"/>
      <c r="M153" s="142">
        <v>44</v>
      </c>
      <c r="N153" s="142">
        <f t="shared" si="25"/>
        <v>147</v>
      </c>
      <c r="O153" s="142">
        <v>1.47</v>
      </c>
      <c r="P153" s="143">
        <v>20.361886251099101</v>
      </c>
      <c r="Q153" s="145" t="s">
        <v>60</v>
      </c>
      <c r="R153" s="142" t="s">
        <v>61</v>
      </c>
      <c r="S153" s="142">
        <v>76</v>
      </c>
      <c r="T153" s="146" t="s">
        <v>55</v>
      </c>
      <c r="U153" s="147" t="str">
        <f t="shared" si="26"/>
        <v>10/10</v>
      </c>
      <c r="V153" s="147" t="str">
        <f t="shared" si="27"/>
        <v>10/10</v>
      </c>
      <c r="W153" s="146" t="s">
        <v>56</v>
      </c>
    </row>
    <row r="154" spans="1:23" s="127" customFormat="1" x14ac:dyDescent="0.25">
      <c r="A154" s="14">
        <v>147</v>
      </c>
      <c r="B154" s="41" t="e">
        <f t="shared" si="20"/>
        <v>#VALUE!</v>
      </c>
      <c r="C154" s="42" t="e">
        <f t="shared" si="21"/>
        <v>#VALUE!</v>
      </c>
      <c r="D154" s="133" t="str">
        <f t="shared" si="22"/>
        <v>08/12/2013</v>
      </c>
      <c r="E154" s="134" t="str">
        <f t="shared" si="23"/>
        <v/>
      </c>
      <c r="F154" s="134" t="str">
        <f t="shared" si="24"/>
        <v/>
      </c>
      <c r="G154" s="136"/>
      <c r="H154" s="149"/>
      <c r="I154" s="133" t="s">
        <v>215</v>
      </c>
      <c r="J154" s="149" t="s">
        <v>215</v>
      </c>
      <c r="K154" s="149" t="s">
        <v>215</v>
      </c>
      <c r="L154" s="140"/>
      <c r="M154" s="142">
        <v>60</v>
      </c>
      <c r="N154" s="142">
        <f t="shared" si="25"/>
        <v>155</v>
      </c>
      <c r="O154" s="142">
        <v>1.55</v>
      </c>
      <c r="P154" s="143">
        <v>24.9739854318418</v>
      </c>
      <c r="Q154" s="145" t="s">
        <v>216</v>
      </c>
      <c r="R154" s="142" t="s">
        <v>66</v>
      </c>
      <c r="S154" s="142">
        <v>82</v>
      </c>
      <c r="T154" s="146" t="s">
        <v>217</v>
      </c>
      <c r="U154" s="147" t="str">
        <f t="shared" si="26"/>
        <v>6/7</v>
      </c>
      <c r="V154" s="147" t="str">
        <f t="shared" si="27"/>
        <v>MPT 6/7</v>
      </c>
      <c r="W154" s="146" t="s">
        <v>218</v>
      </c>
    </row>
    <row r="155" spans="1:23" s="127" customFormat="1" x14ac:dyDescent="0.25">
      <c r="A155" s="14">
        <v>148</v>
      </c>
      <c r="B155" s="41" t="e">
        <f t="shared" si="20"/>
        <v>#VALUE!</v>
      </c>
      <c r="C155" s="42" t="e">
        <f t="shared" si="21"/>
        <v>#VALUE!</v>
      </c>
      <c r="D155" s="133" t="str">
        <f t="shared" si="22"/>
        <v>06/10/2013</v>
      </c>
      <c r="E155" s="134" t="str">
        <f t="shared" si="23"/>
        <v/>
      </c>
      <c r="F155" s="134" t="str">
        <f t="shared" si="24"/>
        <v/>
      </c>
      <c r="G155" s="136"/>
      <c r="H155" s="149"/>
      <c r="I155" s="133" t="s">
        <v>188</v>
      </c>
      <c r="J155" s="149" t="s">
        <v>188</v>
      </c>
      <c r="K155" s="149" t="s">
        <v>188</v>
      </c>
      <c r="L155" s="140"/>
      <c r="M155" s="142">
        <v>37</v>
      </c>
      <c r="N155" s="142">
        <f t="shared" si="25"/>
        <v>145</v>
      </c>
      <c r="O155" s="142">
        <v>1.45</v>
      </c>
      <c r="P155" s="143">
        <v>17.598097502972699</v>
      </c>
      <c r="Q155" s="145" t="s">
        <v>60</v>
      </c>
      <c r="R155" s="142" t="s">
        <v>61</v>
      </c>
      <c r="S155" s="142">
        <v>78</v>
      </c>
      <c r="T155" s="146" t="s">
        <v>55</v>
      </c>
      <c r="U155" s="147" t="str">
        <f t="shared" si="26"/>
        <v>10/10</v>
      </c>
      <c r="V155" s="147" t="str">
        <f t="shared" si="27"/>
        <v>10/10</v>
      </c>
      <c r="W155" s="146" t="s">
        <v>56</v>
      </c>
    </row>
    <row r="156" spans="1:23" s="127" customFormat="1" x14ac:dyDescent="0.25">
      <c r="A156" s="14">
        <v>149</v>
      </c>
      <c r="B156" s="41" t="e">
        <f t="shared" si="20"/>
        <v>#VALUE!</v>
      </c>
      <c r="C156" s="42" t="e">
        <f t="shared" si="21"/>
        <v>#VALUE!</v>
      </c>
      <c r="D156" s="133" t="str">
        <f t="shared" si="22"/>
        <v>13/10/2013</v>
      </c>
      <c r="E156" s="134" t="str">
        <f t="shared" si="23"/>
        <v/>
      </c>
      <c r="F156" s="134" t="str">
        <f t="shared" si="24"/>
        <v/>
      </c>
      <c r="G156" s="136"/>
      <c r="H156" s="149"/>
      <c r="I156" s="133" t="s">
        <v>121</v>
      </c>
      <c r="J156" s="149" t="s">
        <v>121</v>
      </c>
      <c r="K156" s="149" t="s">
        <v>121</v>
      </c>
      <c r="L156" s="140"/>
      <c r="M156" s="142">
        <v>57</v>
      </c>
      <c r="N156" s="142">
        <f t="shared" si="25"/>
        <v>155</v>
      </c>
      <c r="O156" s="142">
        <v>1.55</v>
      </c>
      <c r="P156" s="143">
        <v>23.725286160249698</v>
      </c>
      <c r="Q156" s="145" t="s">
        <v>58</v>
      </c>
      <c r="R156" s="142" t="s">
        <v>219</v>
      </c>
      <c r="S156" s="142">
        <v>85</v>
      </c>
      <c r="T156" s="146" t="s">
        <v>55</v>
      </c>
      <c r="U156" s="147" t="str">
        <f t="shared" si="26"/>
        <v>10/10</v>
      </c>
      <c r="V156" s="147" t="str">
        <f t="shared" si="27"/>
        <v>10/10</v>
      </c>
      <c r="W156" s="146" t="s">
        <v>56</v>
      </c>
    </row>
    <row r="157" spans="1:23" s="127" customFormat="1" x14ac:dyDescent="0.25">
      <c r="A157" s="14">
        <v>150</v>
      </c>
      <c r="B157" s="41" t="e">
        <f t="shared" si="20"/>
        <v>#VALUE!</v>
      </c>
      <c r="C157" s="42" t="e">
        <f t="shared" si="21"/>
        <v>#VALUE!</v>
      </c>
      <c r="D157" s="133" t="str">
        <f t="shared" si="22"/>
        <v>07/09/2013</v>
      </c>
      <c r="E157" s="134" t="str">
        <f t="shared" si="23"/>
        <v/>
      </c>
      <c r="F157" s="134" t="str">
        <f t="shared" si="24"/>
        <v/>
      </c>
      <c r="G157" s="136"/>
      <c r="H157" s="149"/>
      <c r="I157" s="133" t="s">
        <v>220</v>
      </c>
      <c r="J157" s="149" t="s">
        <v>220</v>
      </c>
      <c r="K157" s="149" t="s">
        <v>220</v>
      </c>
      <c r="L157" s="140"/>
      <c r="M157" s="142">
        <v>32</v>
      </c>
      <c r="N157" s="142">
        <f t="shared" si="25"/>
        <v>137</v>
      </c>
      <c r="O157" s="142">
        <v>1.37</v>
      </c>
      <c r="P157" s="143">
        <v>17.049389951515799</v>
      </c>
      <c r="Q157" s="145" t="s">
        <v>60</v>
      </c>
      <c r="R157" s="142" t="s">
        <v>66</v>
      </c>
      <c r="S157" s="142">
        <v>79</v>
      </c>
      <c r="T157" s="146" t="s">
        <v>108</v>
      </c>
      <c r="U157" s="147" t="str">
        <f t="shared" si="26"/>
        <v>6/6</v>
      </c>
      <c r="V157" s="147" t="str">
        <f t="shared" si="27"/>
        <v>MPT 6/6</v>
      </c>
      <c r="W157" s="146" t="s">
        <v>109</v>
      </c>
    </row>
    <row r="158" spans="1:23" s="127" customFormat="1" x14ac:dyDescent="0.25">
      <c r="A158" s="14">
        <v>151</v>
      </c>
      <c r="B158" s="41" t="e">
        <f t="shared" si="20"/>
        <v>#VALUE!</v>
      </c>
      <c r="C158" s="42" t="e">
        <f t="shared" si="21"/>
        <v>#VALUE!</v>
      </c>
      <c r="D158" s="133" t="str">
        <f t="shared" si="22"/>
        <v>04/08/2013</v>
      </c>
      <c r="E158" s="134" t="str">
        <f t="shared" si="23"/>
        <v/>
      </c>
      <c r="F158" s="134" t="str">
        <f t="shared" si="24"/>
        <v/>
      </c>
      <c r="G158" s="136"/>
      <c r="H158" s="149"/>
      <c r="I158" s="133" t="s">
        <v>221</v>
      </c>
      <c r="J158" s="149" t="s">
        <v>221</v>
      </c>
      <c r="K158" s="149" t="s">
        <v>221</v>
      </c>
      <c r="L158" s="140"/>
      <c r="M158" s="142">
        <v>40</v>
      </c>
      <c r="N158" s="142">
        <f t="shared" si="25"/>
        <v>149</v>
      </c>
      <c r="O158" s="142">
        <v>1.49</v>
      </c>
      <c r="P158" s="143">
        <v>18.0172064321427</v>
      </c>
      <c r="Q158" s="145" t="s">
        <v>60</v>
      </c>
      <c r="R158" s="142" t="s">
        <v>54</v>
      </c>
      <c r="S158" s="142">
        <v>86</v>
      </c>
      <c r="T158" s="146" t="s">
        <v>55</v>
      </c>
      <c r="U158" s="147" t="str">
        <f t="shared" si="26"/>
        <v>10/10</v>
      </c>
      <c r="V158" s="147" t="str">
        <f t="shared" si="27"/>
        <v>10/10</v>
      </c>
      <c r="W158" s="146" t="s">
        <v>56</v>
      </c>
    </row>
    <row r="159" spans="1:23" s="127" customFormat="1" x14ac:dyDescent="0.25">
      <c r="A159" s="14">
        <v>152</v>
      </c>
      <c r="B159" s="41" t="e">
        <f t="shared" si="20"/>
        <v>#VALUE!</v>
      </c>
      <c r="C159" s="42" t="e">
        <f t="shared" si="21"/>
        <v>#VALUE!</v>
      </c>
      <c r="D159" s="133" t="str">
        <f t="shared" si="22"/>
        <v>15/06/2013</v>
      </c>
      <c r="E159" s="134" t="str">
        <f t="shared" si="23"/>
        <v/>
      </c>
      <c r="F159" s="134" t="str">
        <f t="shared" si="24"/>
        <v/>
      </c>
      <c r="G159" s="136"/>
      <c r="H159" s="149"/>
      <c r="I159" s="133" t="s">
        <v>222</v>
      </c>
      <c r="J159" s="149" t="s">
        <v>222</v>
      </c>
      <c r="K159" s="149" t="s">
        <v>222</v>
      </c>
      <c r="L159" s="140"/>
      <c r="M159" s="142">
        <v>38</v>
      </c>
      <c r="N159" s="142">
        <f t="shared" si="25"/>
        <v>142</v>
      </c>
      <c r="O159" s="142">
        <v>1.42</v>
      </c>
      <c r="P159" s="143">
        <v>18.845467169212501</v>
      </c>
      <c r="Q159" s="145" t="s">
        <v>60</v>
      </c>
      <c r="R159" s="142" t="s">
        <v>78</v>
      </c>
      <c r="S159" s="142">
        <v>80</v>
      </c>
      <c r="T159" s="146" t="s">
        <v>55</v>
      </c>
      <c r="U159" s="147" t="str">
        <f t="shared" si="26"/>
        <v>10/10</v>
      </c>
      <c r="V159" s="147" t="str">
        <f t="shared" si="27"/>
        <v>10/10</v>
      </c>
      <c r="W159" s="146" t="s">
        <v>56</v>
      </c>
    </row>
    <row r="160" spans="1:23" s="127" customFormat="1" x14ac:dyDescent="0.25">
      <c r="A160" s="14">
        <v>153</v>
      </c>
      <c r="B160" s="41" t="e">
        <f t="shared" si="20"/>
        <v>#VALUE!</v>
      </c>
      <c r="C160" s="42" t="e">
        <f t="shared" si="21"/>
        <v>#VALUE!</v>
      </c>
      <c r="D160" s="133" t="str">
        <f t="shared" si="22"/>
        <v>15/06/2013</v>
      </c>
      <c r="E160" s="134" t="str">
        <f t="shared" si="23"/>
        <v/>
      </c>
      <c r="F160" s="134" t="str">
        <f t="shared" si="24"/>
        <v/>
      </c>
      <c r="G160" s="136"/>
      <c r="H160" s="149"/>
      <c r="I160" s="133" t="s">
        <v>222</v>
      </c>
      <c r="J160" s="149" t="s">
        <v>222</v>
      </c>
      <c r="K160" s="149" t="s">
        <v>222</v>
      </c>
      <c r="L160" s="140"/>
      <c r="M160" s="142">
        <v>52</v>
      </c>
      <c r="N160" s="142">
        <f t="shared" si="25"/>
        <v>148</v>
      </c>
      <c r="O160" s="142">
        <v>1.48</v>
      </c>
      <c r="P160" s="143">
        <v>23.739956172388599</v>
      </c>
      <c r="Q160" s="145" t="s">
        <v>58</v>
      </c>
      <c r="R160" s="142" t="s">
        <v>66</v>
      </c>
      <c r="S160" s="142">
        <v>79</v>
      </c>
      <c r="T160" s="146" t="s">
        <v>55</v>
      </c>
      <c r="U160" s="147" t="str">
        <f t="shared" si="26"/>
        <v>10/10</v>
      </c>
      <c r="V160" s="147" t="str">
        <f t="shared" si="27"/>
        <v>10/10</v>
      </c>
      <c r="W160" s="146" t="s">
        <v>56</v>
      </c>
    </row>
    <row r="161" spans="1:23" s="127" customFormat="1" x14ac:dyDescent="0.25">
      <c r="A161" s="14">
        <v>154</v>
      </c>
      <c r="B161" s="41" t="e">
        <f t="shared" si="20"/>
        <v>#VALUE!</v>
      </c>
      <c r="C161" s="42" t="e">
        <f t="shared" si="21"/>
        <v>#VALUE!</v>
      </c>
      <c r="D161" s="133" t="str">
        <f t="shared" si="22"/>
        <v>01/10/2013</v>
      </c>
      <c r="E161" s="134" t="str">
        <f t="shared" si="23"/>
        <v/>
      </c>
      <c r="F161" s="134" t="str">
        <f t="shared" si="24"/>
        <v/>
      </c>
      <c r="G161" s="136"/>
      <c r="H161" s="149"/>
      <c r="I161" s="133" t="s">
        <v>165</v>
      </c>
      <c r="J161" s="149" t="s">
        <v>165</v>
      </c>
      <c r="K161" s="149" t="s">
        <v>165</v>
      </c>
      <c r="L161" s="140"/>
      <c r="M161" s="142">
        <v>39</v>
      </c>
      <c r="N161" s="142">
        <f t="shared" si="25"/>
        <v>144</v>
      </c>
      <c r="O161" s="142">
        <v>1.44</v>
      </c>
      <c r="P161" s="143">
        <v>18.807870370370399</v>
      </c>
      <c r="Q161" s="145" t="s">
        <v>60</v>
      </c>
      <c r="R161" s="142" t="s">
        <v>54</v>
      </c>
      <c r="S161" s="142">
        <v>81</v>
      </c>
      <c r="T161" s="146" t="s">
        <v>55</v>
      </c>
      <c r="U161" s="147" t="str">
        <f t="shared" si="26"/>
        <v>10/10</v>
      </c>
      <c r="V161" s="147" t="str">
        <f t="shared" si="27"/>
        <v>10/10</v>
      </c>
      <c r="W161" s="146" t="s">
        <v>56</v>
      </c>
    </row>
    <row r="162" spans="1:23" s="127" customFormat="1" x14ac:dyDescent="0.25">
      <c r="A162" s="14">
        <v>155</v>
      </c>
      <c r="B162" s="41" t="e">
        <f t="shared" si="20"/>
        <v>#VALUE!</v>
      </c>
      <c r="C162" s="42" t="e">
        <f t="shared" si="21"/>
        <v>#VALUE!</v>
      </c>
      <c r="D162" s="133" t="str">
        <f t="shared" si="22"/>
        <v>06/07/2013</v>
      </c>
      <c r="E162" s="134" t="str">
        <f t="shared" si="23"/>
        <v/>
      </c>
      <c r="F162" s="134" t="str">
        <f t="shared" si="24"/>
        <v/>
      </c>
      <c r="G162" s="136"/>
      <c r="H162" s="149"/>
      <c r="I162" s="133" t="s">
        <v>156</v>
      </c>
      <c r="J162" s="149" t="s">
        <v>156</v>
      </c>
      <c r="K162" s="149" t="s">
        <v>156</v>
      </c>
      <c r="L162" s="140"/>
      <c r="M162" s="142">
        <v>49</v>
      </c>
      <c r="N162" s="142">
        <f t="shared" si="25"/>
        <v>152</v>
      </c>
      <c r="O162" s="142">
        <v>1.52</v>
      </c>
      <c r="P162" s="143">
        <v>21.208448753462601</v>
      </c>
      <c r="Q162" s="145" t="s">
        <v>60</v>
      </c>
      <c r="R162" s="142" t="s">
        <v>78</v>
      </c>
      <c r="S162" s="142">
        <v>85</v>
      </c>
      <c r="T162" s="146" t="s">
        <v>55</v>
      </c>
      <c r="U162" s="147" t="str">
        <f t="shared" si="26"/>
        <v>10/10</v>
      </c>
      <c r="V162" s="147" t="str">
        <f t="shared" si="27"/>
        <v>10/10</v>
      </c>
      <c r="W162" s="146" t="s">
        <v>56</v>
      </c>
    </row>
    <row r="163" spans="1:23" s="127" customFormat="1" x14ac:dyDescent="0.25">
      <c r="A163" s="14">
        <v>156</v>
      </c>
      <c r="B163" s="41" t="e">
        <f t="shared" si="20"/>
        <v>#VALUE!</v>
      </c>
      <c r="C163" s="42" t="e">
        <f t="shared" si="21"/>
        <v>#VALUE!</v>
      </c>
      <c r="D163" s="133" t="str">
        <f t="shared" si="22"/>
        <v>17/06/2013</v>
      </c>
      <c r="E163" s="134" t="str">
        <f t="shared" si="23"/>
        <v/>
      </c>
      <c r="F163" s="134" t="str">
        <f t="shared" si="24"/>
        <v/>
      </c>
      <c r="G163" s="136"/>
      <c r="H163" s="149"/>
      <c r="I163" s="133" t="s">
        <v>223</v>
      </c>
      <c r="J163" s="149" t="s">
        <v>223</v>
      </c>
      <c r="K163" s="149" t="s">
        <v>223</v>
      </c>
      <c r="L163" s="140"/>
      <c r="M163" s="142">
        <v>42</v>
      </c>
      <c r="N163" s="142">
        <f t="shared" si="25"/>
        <v>153</v>
      </c>
      <c r="O163" s="142">
        <v>1.53</v>
      </c>
      <c r="P163" s="143">
        <v>17.941817249775699</v>
      </c>
      <c r="Q163" s="145" t="s">
        <v>60</v>
      </c>
      <c r="R163" s="142" t="s">
        <v>66</v>
      </c>
      <c r="S163" s="142">
        <v>82</v>
      </c>
      <c r="T163" s="146" t="s">
        <v>108</v>
      </c>
      <c r="U163" s="147" t="str">
        <f t="shared" si="26"/>
        <v>6/6</v>
      </c>
      <c r="V163" s="147" t="str">
        <f t="shared" si="27"/>
        <v>MPT 6/6</v>
      </c>
      <c r="W163" s="146" t="s">
        <v>109</v>
      </c>
    </row>
    <row r="164" spans="1:23" s="127" customFormat="1" x14ac:dyDescent="0.25">
      <c r="A164" s="14">
        <v>157</v>
      </c>
      <c r="B164" s="41" t="e">
        <f t="shared" si="20"/>
        <v>#VALUE!</v>
      </c>
      <c r="C164" s="42" t="e">
        <f t="shared" si="21"/>
        <v>#VALUE!</v>
      </c>
      <c r="D164" s="133" t="str">
        <f t="shared" si="22"/>
        <v>01/02/2013</v>
      </c>
      <c r="E164" s="134" t="str">
        <f t="shared" si="23"/>
        <v/>
      </c>
      <c r="F164" s="134" t="str">
        <f t="shared" si="24"/>
        <v/>
      </c>
      <c r="G164" s="136"/>
      <c r="H164" s="149"/>
      <c r="I164" s="133" t="s">
        <v>224</v>
      </c>
      <c r="J164" s="149" t="s">
        <v>224</v>
      </c>
      <c r="K164" s="149" t="s">
        <v>224</v>
      </c>
      <c r="L164" s="140"/>
      <c r="M164" s="142">
        <v>47</v>
      </c>
      <c r="N164" s="142">
        <f t="shared" si="25"/>
        <v>145</v>
      </c>
      <c r="O164" s="142">
        <v>1.45</v>
      </c>
      <c r="P164" s="143">
        <v>22.3543400713436</v>
      </c>
      <c r="Q164" s="145" t="s">
        <v>58</v>
      </c>
      <c r="R164" s="142" t="s">
        <v>66</v>
      </c>
      <c r="S164" s="142">
        <v>79</v>
      </c>
      <c r="T164" s="146" t="s">
        <v>55</v>
      </c>
      <c r="U164" s="147" t="str">
        <f t="shared" si="26"/>
        <v>10/10</v>
      </c>
      <c r="V164" s="147" t="str">
        <f t="shared" si="27"/>
        <v>10/10</v>
      </c>
      <c r="W164" s="146" t="s">
        <v>56</v>
      </c>
    </row>
    <row r="165" spans="1:23" s="127" customFormat="1" x14ac:dyDescent="0.25">
      <c r="A165" s="14">
        <v>158</v>
      </c>
      <c r="B165" s="41" t="e">
        <f t="shared" si="20"/>
        <v>#VALUE!</v>
      </c>
      <c r="C165" s="42" t="e">
        <f t="shared" si="21"/>
        <v>#VALUE!</v>
      </c>
      <c r="D165" s="133" t="str">
        <f t="shared" si="22"/>
        <v>30/01/2013</v>
      </c>
      <c r="E165" s="134" t="str">
        <f t="shared" si="23"/>
        <v/>
      </c>
      <c r="F165" s="134" t="str">
        <f t="shared" si="24"/>
        <v/>
      </c>
      <c r="G165" s="136"/>
      <c r="H165" s="149"/>
      <c r="I165" s="133" t="s">
        <v>225</v>
      </c>
      <c r="J165" s="149" t="s">
        <v>225</v>
      </c>
      <c r="K165" s="149" t="s">
        <v>225</v>
      </c>
      <c r="L165" s="140"/>
      <c r="M165" s="142">
        <v>38</v>
      </c>
      <c r="N165" s="142">
        <f t="shared" si="25"/>
        <v>140</v>
      </c>
      <c r="O165" s="142">
        <v>1.4</v>
      </c>
      <c r="P165" s="143">
        <v>19.387755102040799</v>
      </c>
      <c r="Q165" s="145" t="s">
        <v>60</v>
      </c>
      <c r="R165" s="142" t="s">
        <v>54</v>
      </c>
      <c r="S165" s="142">
        <v>82</v>
      </c>
      <c r="T165" s="146" t="s">
        <v>55</v>
      </c>
      <c r="U165" s="147" t="str">
        <f t="shared" si="26"/>
        <v>10/10</v>
      </c>
      <c r="V165" s="147" t="str">
        <f t="shared" si="27"/>
        <v>10/10</v>
      </c>
      <c r="W165" s="146" t="s">
        <v>56</v>
      </c>
    </row>
    <row r="166" spans="1:23" s="127" customFormat="1" x14ac:dyDescent="0.25">
      <c r="A166" s="14">
        <v>159</v>
      </c>
      <c r="B166" s="41" t="e">
        <f t="shared" si="20"/>
        <v>#VALUE!</v>
      </c>
      <c r="C166" s="42" t="e">
        <f t="shared" si="21"/>
        <v>#VALUE!</v>
      </c>
      <c r="D166" s="133" t="str">
        <f t="shared" si="22"/>
        <v>31/10/2013</v>
      </c>
      <c r="E166" s="134" t="str">
        <f t="shared" si="23"/>
        <v/>
      </c>
      <c r="F166" s="134" t="str">
        <f t="shared" si="24"/>
        <v/>
      </c>
      <c r="G166" s="136"/>
      <c r="H166" s="149"/>
      <c r="I166" s="133" t="s">
        <v>153</v>
      </c>
      <c r="J166" s="149" t="s">
        <v>153</v>
      </c>
      <c r="K166" s="149" t="s">
        <v>153</v>
      </c>
      <c r="L166" s="140"/>
      <c r="M166" s="142">
        <v>43</v>
      </c>
      <c r="N166" s="142">
        <f t="shared" si="25"/>
        <v>146</v>
      </c>
      <c r="O166" s="142">
        <v>1.46</v>
      </c>
      <c r="P166" s="143">
        <v>20.172640270219599</v>
      </c>
      <c r="Q166" s="145" t="s">
        <v>60</v>
      </c>
      <c r="R166" s="142" t="s">
        <v>66</v>
      </c>
      <c r="S166" s="142">
        <v>79</v>
      </c>
      <c r="T166" s="146" t="s">
        <v>55</v>
      </c>
      <c r="U166" s="147" t="str">
        <f t="shared" si="26"/>
        <v>10/10</v>
      </c>
      <c r="V166" s="147" t="str">
        <f t="shared" si="27"/>
        <v>10/10</v>
      </c>
      <c r="W166" s="146" t="s">
        <v>56</v>
      </c>
    </row>
    <row r="167" spans="1:23" s="127" customFormat="1" x14ac:dyDescent="0.25">
      <c r="A167" s="14">
        <v>160</v>
      </c>
      <c r="B167" s="41" t="e">
        <f t="shared" si="20"/>
        <v>#VALUE!</v>
      </c>
      <c r="C167" s="42" t="e">
        <f t="shared" si="21"/>
        <v>#VALUE!</v>
      </c>
      <c r="D167" s="133" t="str">
        <f t="shared" si="22"/>
        <v>12/05/2013</v>
      </c>
      <c r="E167" s="134" t="str">
        <f t="shared" si="23"/>
        <v/>
      </c>
      <c r="F167" s="134" t="str">
        <f t="shared" si="24"/>
        <v/>
      </c>
      <c r="G167" s="136"/>
      <c r="H167" s="149"/>
      <c r="I167" s="133" t="s">
        <v>226</v>
      </c>
      <c r="J167" s="149" t="s">
        <v>226</v>
      </c>
      <c r="K167" s="149" t="s">
        <v>226</v>
      </c>
      <c r="L167" s="140"/>
      <c r="M167" s="142">
        <v>44</v>
      </c>
      <c r="N167" s="142">
        <f t="shared" si="25"/>
        <v>147</v>
      </c>
      <c r="O167" s="142">
        <v>1.47</v>
      </c>
      <c r="P167" s="143">
        <v>20.361886251099101</v>
      </c>
      <c r="Q167" s="145" t="s">
        <v>60</v>
      </c>
      <c r="R167" s="142" t="s">
        <v>66</v>
      </c>
      <c r="S167" s="142">
        <v>80</v>
      </c>
      <c r="T167" s="146" t="s">
        <v>55</v>
      </c>
      <c r="U167" s="147" t="str">
        <f t="shared" si="26"/>
        <v>10/10</v>
      </c>
      <c r="V167" s="147" t="str">
        <f t="shared" si="27"/>
        <v>10/10</v>
      </c>
      <c r="W167" s="146" t="s">
        <v>56</v>
      </c>
    </row>
    <row r="168" spans="1:23" s="127" customFormat="1" x14ac:dyDescent="0.25">
      <c r="A168" s="14">
        <v>161</v>
      </c>
      <c r="B168" s="41" t="e">
        <f t="shared" si="20"/>
        <v>#VALUE!</v>
      </c>
      <c r="C168" s="42" t="e">
        <f t="shared" si="21"/>
        <v>#VALUE!</v>
      </c>
      <c r="D168" s="133" t="str">
        <f t="shared" si="22"/>
        <v>09/08/2013</v>
      </c>
      <c r="E168" s="134" t="str">
        <f t="shared" si="23"/>
        <v/>
      </c>
      <c r="F168" s="134" t="str">
        <f t="shared" si="24"/>
        <v/>
      </c>
      <c r="G168" s="136"/>
      <c r="H168" s="149"/>
      <c r="I168" s="133" t="s">
        <v>162</v>
      </c>
      <c r="J168" s="149" t="s">
        <v>162</v>
      </c>
      <c r="K168" s="149" t="s">
        <v>162</v>
      </c>
      <c r="L168" s="140"/>
      <c r="M168" s="142">
        <v>52</v>
      </c>
      <c r="N168" s="142">
        <f t="shared" si="25"/>
        <v>153</v>
      </c>
      <c r="O168" s="142">
        <v>1.53</v>
      </c>
      <c r="P168" s="143">
        <v>22.213678499722299</v>
      </c>
      <c r="Q168" s="145" t="s">
        <v>58</v>
      </c>
      <c r="R168" s="142" t="s">
        <v>78</v>
      </c>
      <c r="S168" s="142">
        <v>86</v>
      </c>
      <c r="T168" s="146" t="s">
        <v>55</v>
      </c>
      <c r="U168" s="147" t="str">
        <f t="shared" si="26"/>
        <v>10/10</v>
      </c>
      <c r="V168" s="147" t="str">
        <f t="shared" si="27"/>
        <v>10/10</v>
      </c>
      <c r="W168" s="146" t="s">
        <v>56</v>
      </c>
    </row>
    <row r="169" spans="1:23" s="127" customFormat="1" x14ac:dyDescent="0.25">
      <c r="A169" s="14">
        <v>162</v>
      </c>
      <c r="B169" s="41" t="e">
        <f t="shared" si="20"/>
        <v>#VALUE!</v>
      </c>
      <c r="C169" s="42" t="e">
        <f t="shared" si="21"/>
        <v>#VALUE!</v>
      </c>
      <c r="D169" s="133" t="str">
        <f t="shared" si="22"/>
        <v>02/10/2013</v>
      </c>
      <c r="E169" s="134" t="str">
        <f t="shared" si="23"/>
        <v/>
      </c>
      <c r="F169" s="134" t="str">
        <f t="shared" si="24"/>
        <v/>
      </c>
      <c r="G169" s="136"/>
      <c r="H169" s="149"/>
      <c r="I169" s="133" t="s">
        <v>101</v>
      </c>
      <c r="J169" s="149" t="s">
        <v>101</v>
      </c>
      <c r="K169" s="149" t="s">
        <v>101</v>
      </c>
      <c r="L169" s="140"/>
      <c r="M169" s="142">
        <v>36</v>
      </c>
      <c r="N169" s="142">
        <f t="shared" si="25"/>
        <v>152</v>
      </c>
      <c r="O169" s="142">
        <v>1.52</v>
      </c>
      <c r="P169" s="143">
        <v>15.581717451523501</v>
      </c>
      <c r="Q169" s="145" t="s">
        <v>60</v>
      </c>
      <c r="R169" s="142" t="s">
        <v>78</v>
      </c>
      <c r="S169" s="142">
        <v>80</v>
      </c>
      <c r="T169" s="146" t="s">
        <v>55</v>
      </c>
      <c r="U169" s="147" t="str">
        <f t="shared" si="26"/>
        <v>10/10</v>
      </c>
      <c r="V169" s="147" t="str">
        <f t="shared" si="27"/>
        <v>10/10</v>
      </c>
      <c r="W169" s="146" t="s">
        <v>56</v>
      </c>
    </row>
    <row r="170" spans="1:23" s="127" customFormat="1" x14ac:dyDescent="0.25">
      <c r="A170" s="14">
        <v>163</v>
      </c>
      <c r="B170" s="41" t="e">
        <f t="shared" si="20"/>
        <v>#VALUE!</v>
      </c>
      <c r="C170" s="42" t="e">
        <f t="shared" si="21"/>
        <v>#VALUE!</v>
      </c>
      <c r="D170" s="133" t="str">
        <f t="shared" si="22"/>
        <v>27/09/2012</v>
      </c>
      <c r="E170" s="134" t="str">
        <f t="shared" si="23"/>
        <v/>
      </c>
      <c r="F170" s="134" t="str">
        <f t="shared" si="24"/>
        <v/>
      </c>
      <c r="G170" s="136"/>
      <c r="H170" s="149"/>
      <c r="I170" s="133" t="s">
        <v>227</v>
      </c>
      <c r="J170" s="149" t="s">
        <v>227</v>
      </c>
      <c r="K170" s="149" t="s">
        <v>227</v>
      </c>
      <c r="L170" s="140"/>
      <c r="M170" s="142">
        <v>46</v>
      </c>
      <c r="N170" s="142">
        <f t="shared" si="25"/>
        <v>152</v>
      </c>
      <c r="O170" s="142">
        <v>1.52</v>
      </c>
      <c r="P170" s="143">
        <v>19.909972299168999</v>
      </c>
      <c r="Q170" s="145" t="s">
        <v>60</v>
      </c>
      <c r="R170" s="142" t="s">
        <v>54</v>
      </c>
      <c r="S170" s="142">
        <v>86</v>
      </c>
      <c r="T170" s="146" t="s">
        <v>55</v>
      </c>
      <c r="U170" s="147" t="str">
        <f t="shared" si="26"/>
        <v>10/10</v>
      </c>
      <c r="V170" s="147" t="str">
        <f t="shared" si="27"/>
        <v>10/10</v>
      </c>
      <c r="W170" s="146" t="s">
        <v>56</v>
      </c>
    </row>
    <row r="171" spans="1:23" s="127" customFormat="1" x14ac:dyDescent="0.25">
      <c r="A171" s="14">
        <v>164</v>
      </c>
      <c r="B171" s="41" t="e">
        <f t="shared" si="20"/>
        <v>#VALUE!</v>
      </c>
      <c r="C171" s="42" t="e">
        <f t="shared" si="21"/>
        <v>#VALUE!</v>
      </c>
      <c r="D171" s="133" t="str">
        <f t="shared" si="22"/>
        <v>10/06/2013</v>
      </c>
      <c r="E171" s="134" t="str">
        <f t="shared" si="23"/>
        <v/>
      </c>
      <c r="F171" s="134" t="str">
        <f t="shared" si="24"/>
        <v/>
      </c>
      <c r="G171" s="136"/>
      <c r="H171" s="149"/>
      <c r="I171" s="133" t="s">
        <v>228</v>
      </c>
      <c r="J171" s="149" t="s">
        <v>228</v>
      </c>
      <c r="K171" s="149" t="s">
        <v>228</v>
      </c>
      <c r="L171" s="140"/>
      <c r="M171" s="142">
        <v>68</v>
      </c>
      <c r="N171" s="142">
        <f t="shared" si="25"/>
        <v>163</v>
      </c>
      <c r="O171" s="142">
        <v>1.63</v>
      </c>
      <c r="P171" s="143">
        <v>25.593737061989501</v>
      </c>
      <c r="Q171" s="145" t="s">
        <v>216</v>
      </c>
      <c r="R171" s="142" t="s">
        <v>66</v>
      </c>
      <c r="S171" s="142">
        <v>79</v>
      </c>
      <c r="T171" s="146" t="s">
        <v>229</v>
      </c>
      <c r="U171" s="147" t="str">
        <f t="shared" si="26"/>
        <v>9/5</v>
      </c>
      <c r="V171" s="147" t="str">
        <f t="shared" si="27"/>
        <v>MPT 9/5</v>
      </c>
      <c r="W171" s="146" t="s">
        <v>230</v>
      </c>
    </row>
    <row r="172" spans="1:23" s="127" customFormat="1" x14ac:dyDescent="0.25">
      <c r="A172" s="14">
        <v>165</v>
      </c>
      <c r="B172" s="41" t="e">
        <f t="shared" si="20"/>
        <v>#VALUE!</v>
      </c>
      <c r="C172" s="42" t="e">
        <f t="shared" si="21"/>
        <v>#VALUE!</v>
      </c>
      <c r="D172" s="133" t="str">
        <f t="shared" si="22"/>
        <v>11/11/2013</v>
      </c>
      <c r="E172" s="134" t="str">
        <f t="shared" si="23"/>
        <v/>
      </c>
      <c r="F172" s="134" t="str">
        <f t="shared" si="24"/>
        <v/>
      </c>
      <c r="G172" s="136"/>
      <c r="H172" s="149"/>
      <c r="I172" s="133" t="s">
        <v>231</v>
      </c>
      <c r="J172" s="149" t="s">
        <v>231</v>
      </c>
      <c r="K172" s="149" t="s">
        <v>231</v>
      </c>
      <c r="L172" s="140"/>
      <c r="M172" s="142">
        <v>38</v>
      </c>
      <c r="N172" s="142">
        <f t="shared" si="25"/>
        <v>137</v>
      </c>
      <c r="O172" s="142">
        <v>1.37</v>
      </c>
      <c r="P172" s="143">
        <v>20.246150567425001</v>
      </c>
      <c r="Q172" s="145" t="s">
        <v>60</v>
      </c>
      <c r="R172" s="142" t="s">
        <v>61</v>
      </c>
      <c r="S172" s="142">
        <v>82</v>
      </c>
      <c r="T172" s="146" t="s">
        <v>55</v>
      </c>
      <c r="U172" s="147" t="str">
        <f t="shared" si="26"/>
        <v>10/10</v>
      </c>
      <c r="V172" s="147" t="str">
        <f t="shared" si="27"/>
        <v>10/10</v>
      </c>
      <c r="W172" s="146" t="s">
        <v>56</v>
      </c>
    </row>
    <row r="173" spans="1:23" s="127" customFormat="1" x14ac:dyDescent="0.25">
      <c r="A173" s="14">
        <v>166</v>
      </c>
      <c r="B173" s="41" t="e">
        <f t="shared" si="20"/>
        <v>#VALUE!</v>
      </c>
      <c r="C173" s="42" t="e">
        <f t="shared" si="21"/>
        <v>#VALUE!</v>
      </c>
      <c r="D173" s="133" t="str">
        <f t="shared" si="22"/>
        <v>02/01/2013</v>
      </c>
      <c r="E173" s="134" t="str">
        <f t="shared" si="23"/>
        <v/>
      </c>
      <c r="F173" s="134" t="str">
        <f t="shared" si="24"/>
        <v/>
      </c>
      <c r="G173" s="136"/>
      <c r="H173" s="149"/>
      <c r="I173" s="133" t="s">
        <v>88</v>
      </c>
      <c r="J173" s="149" t="s">
        <v>88</v>
      </c>
      <c r="K173" s="149" t="s">
        <v>88</v>
      </c>
      <c r="L173" s="140"/>
      <c r="M173" s="142">
        <v>41</v>
      </c>
      <c r="N173" s="142">
        <f t="shared" si="25"/>
        <v>140</v>
      </c>
      <c r="O173" s="142">
        <v>1.4</v>
      </c>
      <c r="P173" s="143">
        <v>20.918367346938801</v>
      </c>
      <c r="Q173" s="145" t="s">
        <v>60</v>
      </c>
      <c r="R173" s="142" t="s">
        <v>66</v>
      </c>
      <c r="S173" s="142">
        <v>84</v>
      </c>
      <c r="T173" s="146" t="s">
        <v>99</v>
      </c>
      <c r="U173" s="147" t="str">
        <f t="shared" si="26"/>
        <v>7/7</v>
      </c>
      <c r="V173" s="147" t="str">
        <f t="shared" si="27"/>
        <v>MPT 7/7</v>
      </c>
      <c r="W173" s="146" t="s">
        <v>100</v>
      </c>
    </row>
    <row r="174" spans="1:23" s="127" customFormat="1" x14ac:dyDescent="0.25">
      <c r="A174" s="14">
        <v>167</v>
      </c>
      <c r="B174" s="41" t="e">
        <f t="shared" si="20"/>
        <v>#VALUE!</v>
      </c>
      <c r="C174" s="42" t="e">
        <f t="shared" si="21"/>
        <v>#VALUE!</v>
      </c>
      <c r="D174" s="133" t="str">
        <f t="shared" si="22"/>
        <v>09/07/2013</v>
      </c>
      <c r="E174" s="134" t="str">
        <f t="shared" si="23"/>
        <v/>
      </c>
      <c r="F174" s="134" t="str">
        <f t="shared" si="24"/>
        <v/>
      </c>
      <c r="G174" s="136"/>
      <c r="H174" s="149"/>
      <c r="I174" s="133" t="s">
        <v>232</v>
      </c>
      <c r="J174" s="149" t="s">
        <v>232</v>
      </c>
      <c r="K174" s="149" t="s">
        <v>232</v>
      </c>
      <c r="L174" s="140"/>
      <c r="M174" s="142">
        <v>41</v>
      </c>
      <c r="N174" s="142">
        <f t="shared" si="25"/>
        <v>150</v>
      </c>
      <c r="O174" s="142">
        <v>1.5</v>
      </c>
      <c r="P174" s="143">
        <v>18.2222222222222</v>
      </c>
      <c r="Q174" s="145" t="s">
        <v>60</v>
      </c>
      <c r="R174" s="142" t="s">
        <v>219</v>
      </c>
      <c r="S174" s="142">
        <v>86</v>
      </c>
      <c r="T174" s="146" t="s">
        <v>55</v>
      </c>
      <c r="U174" s="147" t="str">
        <f t="shared" si="26"/>
        <v>10/10</v>
      </c>
      <c r="V174" s="147" t="str">
        <f t="shared" si="27"/>
        <v>10/10</v>
      </c>
      <c r="W174" s="146" t="s">
        <v>56</v>
      </c>
    </row>
    <row r="175" spans="1:23" s="127" customFormat="1" x14ac:dyDescent="0.25">
      <c r="A175" s="14">
        <v>168</v>
      </c>
      <c r="B175" s="41" t="e">
        <f t="shared" si="20"/>
        <v>#VALUE!</v>
      </c>
      <c r="C175" s="42" t="e">
        <f t="shared" si="21"/>
        <v>#VALUE!</v>
      </c>
      <c r="D175" s="133" t="str">
        <f t="shared" si="22"/>
        <v>04/03/2013</v>
      </c>
      <c r="E175" s="134" t="str">
        <f t="shared" si="23"/>
        <v/>
      </c>
      <c r="F175" s="134" t="str">
        <f t="shared" si="24"/>
        <v/>
      </c>
      <c r="G175" s="136"/>
      <c r="H175" s="149"/>
      <c r="I175" s="133" t="s">
        <v>233</v>
      </c>
      <c r="J175" s="149" t="s">
        <v>233</v>
      </c>
      <c r="K175" s="149" t="s">
        <v>233</v>
      </c>
      <c r="L175" s="140"/>
      <c r="M175" s="142">
        <v>30</v>
      </c>
      <c r="N175" s="142">
        <f t="shared" si="25"/>
        <v>135</v>
      </c>
      <c r="O175" s="142">
        <v>1.35</v>
      </c>
      <c r="P175" s="143">
        <v>16.460905349794199</v>
      </c>
      <c r="Q175" s="145" t="s">
        <v>60</v>
      </c>
      <c r="R175" s="142" t="s">
        <v>66</v>
      </c>
      <c r="S175" s="142">
        <v>82</v>
      </c>
      <c r="T175" s="146" t="s">
        <v>55</v>
      </c>
      <c r="U175" s="147" t="str">
        <f t="shared" si="26"/>
        <v>10/10</v>
      </c>
      <c r="V175" s="147" t="str">
        <f t="shared" si="27"/>
        <v>10/10</v>
      </c>
      <c r="W175" s="146" t="s">
        <v>56</v>
      </c>
    </row>
    <row r="176" spans="1:23" s="127" customFormat="1" x14ac:dyDescent="0.25">
      <c r="A176" s="14">
        <v>169</v>
      </c>
      <c r="B176" s="41" t="e">
        <f t="shared" si="20"/>
        <v>#VALUE!</v>
      </c>
      <c r="C176" s="42" t="e">
        <f t="shared" si="21"/>
        <v>#VALUE!</v>
      </c>
      <c r="D176" s="133" t="str">
        <f t="shared" si="22"/>
        <v>30/04/2013</v>
      </c>
      <c r="E176" s="134" t="str">
        <f t="shared" si="23"/>
        <v/>
      </c>
      <c r="F176" s="134" t="str">
        <f t="shared" si="24"/>
        <v/>
      </c>
      <c r="G176" s="136"/>
      <c r="H176" s="149"/>
      <c r="I176" s="133" t="s">
        <v>234</v>
      </c>
      <c r="J176" s="149" t="s">
        <v>234</v>
      </c>
      <c r="K176" s="149" t="s">
        <v>234</v>
      </c>
      <c r="L176" s="140"/>
      <c r="M176" s="142">
        <v>45</v>
      </c>
      <c r="N176" s="142">
        <f t="shared" si="25"/>
        <v>154</v>
      </c>
      <c r="O176" s="142">
        <v>1.54</v>
      </c>
      <c r="P176" s="143">
        <v>18.974531961544901</v>
      </c>
      <c r="Q176" s="145" t="s">
        <v>60</v>
      </c>
      <c r="R176" s="142" t="s">
        <v>66</v>
      </c>
      <c r="S176" s="142">
        <v>79</v>
      </c>
      <c r="T176" s="146" t="s">
        <v>55</v>
      </c>
      <c r="U176" s="147" t="str">
        <f t="shared" si="26"/>
        <v>10/10</v>
      </c>
      <c r="V176" s="147" t="str">
        <f t="shared" si="27"/>
        <v>10/10</v>
      </c>
      <c r="W176" s="146" t="s">
        <v>56</v>
      </c>
    </row>
    <row r="177" spans="1:23" s="127" customFormat="1" x14ac:dyDescent="0.25">
      <c r="A177" s="14">
        <v>170</v>
      </c>
      <c r="B177" s="41" t="e">
        <f t="shared" si="20"/>
        <v>#VALUE!</v>
      </c>
      <c r="C177" s="42" t="e">
        <f t="shared" si="21"/>
        <v>#VALUE!</v>
      </c>
      <c r="D177" s="133" t="str">
        <f t="shared" si="22"/>
        <v>05/10/2013</v>
      </c>
      <c r="E177" s="134" t="str">
        <f t="shared" si="23"/>
        <v/>
      </c>
      <c r="F177" s="134" t="str">
        <f t="shared" si="24"/>
        <v/>
      </c>
      <c r="G177" s="136"/>
      <c r="H177" s="149"/>
      <c r="I177" s="133" t="s">
        <v>235</v>
      </c>
      <c r="J177" s="149" t="s">
        <v>235</v>
      </c>
      <c r="K177" s="149" t="s">
        <v>235</v>
      </c>
      <c r="L177" s="140"/>
      <c r="M177" s="142">
        <v>50</v>
      </c>
      <c r="N177" s="142">
        <f t="shared" si="25"/>
        <v>149</v>
      </c>
      <c r="O177" s="142">
        <v>1.49</v>
      </c>
      <c r="P177" s="143">
        <v>22.5215080401784</v>
      </c>
      <c r="Q177" s="145" t="s">
        <v>58</v>
      </c>
      <c r="R177" s="142" t="s">
        <v>219</v>
      </c>
      <c r="S177" s="142">
        <v>83</v>
      </c>
      <c r="T177" s="146" t="s">
        <v>55</v>
      </c>
      <c r="U177" s="147" t="str">
        <f t="shared" si="26"/>
        <v>10/10</v>
      </c>
      <c r="V177" s="147" t="str">
        <f t="shared" si="27"/>
        <v>10/10</v>
      </c>
      <c r="W177" s="146" t="s">
        <v>56</v>
      </c>
    </row>
    <row r="178" spans="1:23" s="127" customFormat="1" x14ac:dyDescent="0.25">
      <c r="A178" s="14">
        <v>171</v>
      </c>
      <c r="B178" s="41" t="e">
        <f t="shared" si="20"/>
        <v>#VALUE!</v>
      </c>
      <c r="C178" s="42" t="e">
        <f t="shared" si="21"/>
        <v>#VALUE!</v>
      </c>
      <c r="D178" s="133" t="str">
        <f t="shared" si="22"/>
        <v>28/01/2013</v>
      </c>
      <c r="E178" s="134" t="str">
        <f t="shared" si="23"/>
        <v/>
      </c>
      <c r="F178" s="134" t="str">
        <f t="shared" si="24"/>
        <v/>
      </c>
      <c r="G178" s="136"/>
      <c r="H178" s="149"/>
      <c r="I178" s="133" t="s">
        <v>84</v>
      </c>
      <c r="J178" s="149" t="s">
        <v>84</v>
      </c>
      <c r="K178" s="149" t="s">
        <v>84</v>
      </c>
      <c r="L178" s="140"/>
      <c r="M178" s="142">
        <v>45</v>
      </c>
      <c r="N178" s="142">
        <f t="shared" si="25"/>
        <v>145</v>
      </c>
      <c r="O178" s="142">
        <v>1.45</v>
      </c>
      <c r="P178" s="143">
        <v>21.403091557669399</v>
      </c>
      <c r="Q178" s="145" t="s">
        <v>60</v>
      </c>
      <c r="R178" s="142" t="s">
        <v>54</v>
      </c>
      <c r="S178" s="142">
        <v>80</v>
      </c>
      <c r="T178" s="146" t="s">
        <v>108</v>
      </c>
      <c r="U178" s="147" t="str">
        <f t="shared" si="26"/>
        <v>6/6</v>
      </c>
      <c r="V178" s="147" t="str">
        <f t="shared" si="27"/>
        <v>MPT 6/6</v>
      </c>
      <c r="W178" s="146" t="s">
        <v>109</v>
      </c>
    </row>
    <row r="179" spans="1:23" s="127" customFormat="1" x14ac:dyDescent="0.25">
      <c r="A179" s="14">
        <v>172</v>
      </c>
      <c r="B179" s="41" t="e">
        <f t="shared" si="20"/>
        <v>#VALUE!</v>
      </c>
      <c r="C179" s="42" t="e">
        <f t="shared" si="21"/>
        <v>#VALUE!</v>
      </c>
      <c r="D179" s="133" t="str">
        <f t="shared" si="22"/>
        <v>09/05/2013</v>
      </c>
      <c r="E179" s="134" t="str">
        <f t="shared" si="23"/>
        <v/>
      </c>
      <c r="F179" s="134" t="str">
        <f t="shared" si="24"/>
        <v/>
      </c>
      <c r="G179" s="136"/>
      <c r="H179" s="149"/>
      <c r="I179" s="133" t="s">
        <v>148</v>
      </c>
      <c r="J179" s="149" t="s">
        <v>148</v>
      </c>
      <c r="K179" s="149" t="s">
        <v>148</v>
      </c>
      <c r="L179" s="140"/>
      <c r="M179" s="142">
        <v>50</v>
      </c>
      <c r="N179" s="142">
        <f t="shared" si="25"/>
        <v>152</v>
      </c>
      <c r="O179" s="142">
        <v>1.52</v>
      </c>
      <c r="P179" s="143">
        <v>21.641274238227101</v>
      </c>
      <c r="Q179" s="145" t="s">
        <v>60</v>
      </c>
      <c r="R179" s="142" t="s">
        <v>66</v>
      </c>
      <c r="S179" s="142">
        <v>86</v>
      </c>
      <c r="T179" s="146" t="s">
        <v>115</v>
      </c>
      <c r="U179" s="147" t="str">
        <f t="shared" si="26"/>
        <v>9/8</v>
      </c>
      <c r="V179" s="147" t="str">
        <f t="shared" si="27"/>
        <v>MPT 9/8</v>
      </c>
      <c r="W179" s="146" t="s">
        <v>116</v>
      </c>
    </row>
    <row r="180" spans="1:23" s="127" customFormat="1" x14ac:dyDescent="0.25">
      <c r="A180" s="14">
        <v>173</v>
      </c>
      <c r="B180" s="41" t="e">
        <f t="shared" si="20"/>
        <v>#VALUE!</v>
      </c>
      <c r="C180" s="42" t="e">
        <f t="shared" si="21"/>
        <v>#VALUE!</v>
      </c>
      <c r="D180" s="133" t="str">
        <f t="shared" si="22"/>
        <v>05/12/2013</v>
      </c>
      <c r="E180" s="134" t="str">
        <f t="shared" si="23"/>
        <v/>
      </c>
      <c r="F180" s="134" t="str">
        <f t="shared" si="24"/>
        <v/>
      </c>
      <c r="G180" s="136"/>
      <c r="H180" s="149"/>
      <c r="I180" s="133" t="s">
        <v>236</v>
      </c>
      <c r="J180" s="149" t="s">
        <v>236</v>
      </c>
      <c r="K180" s="149" t="s">
        <v>236</v>
      </c>
      <c r="L180" s="140"/>
      <c r="M180" s="142">
        <v>40</v>
      </c>
      <c r="N180" s="142">
        <f t="shared" si="25"/>
        <v>147</v>
      </c>
      <c r="O180" s="142">
        <v>1.47</v>
      </c>
      <c r="P180" s="143">
        <v>18.510805682817299</v>
      </c>
      <c r="Q180" s="145" t="s">
        <v>60</v>
      </c>
      <c r="R180" s="142" t="s">
        <v>66</v>
      </c>
      <c r="S180" s="142">
        <v>84</v>
      </c>
      <c r="T180" s="146" t="s">
        <v>115</v>
      </c>
      <c r="U180" s="147" t="str">
        <f t="shared" si="26"/>
        <v>9/8</v>
      </c>
      <c r="V180" s="147" t="str">
        <f t="shared" si="27"/>
        <v>MPT 9/8</v>
      </c>
      <c r="W180" s="146" t="s">
        <v>116</v>
      </c>
    </row>
    <row r="181" spans="1:23" s="127" customFormat="1" x14ac:dyDescent="0.25">
      <c r="A181" s="14">
        <v>174</v>
      </c>
      <c r="B181" s="41" t="e">
        <f t="shared" si="20"/>
        <v>#VALUE!</v>
      </c>
      <c r="C181" s="42" t="e">
        <f t="shared" si="21"/>
        <v>#VALUE!</v>
      </c>
      <c r="D181" s="133" t="str">
        <f t="shared" si="22"/>
        <v>11/12/2013</v>
      </c>
      <c r="E181" s="134" t="str">
        <f t="shared" si="23"/>
        <v/>
      </c>
      <c r="F181" s="134" t="str">
        <f t="shared" si="24"/>
        <v/>
      </c>
      <c r="G181" s="136"/>
      <c r="H181" s="149"/>
      <c r="I181" s="133" t="s">
        <v>237</v>
      </c>
      <c r="J181" s="149" t="s">
        <v>237</v>
      </c>
      <c r="K181" s="149" t="s">
        <v>237</v>
      </c>
      <c r="L181" s="140"/>
      <c r="M181" s="142">
        <v>44</v>
      </c>
      <c r="N181" s="142">
        <f t="shared" si="25"/>
        <v>142</v>
      </c>
      <c r="O181" s="142">
        <v>1.42</v>
      </c>
      <c r="P181" s="143">
        <v>21.8210672485618</v>
      </c>
      <c r="Q181" s="145" t="s">
        <v>60</v>
      </c>
      <c r="R181" s="142" t="s">
        <v>54</v>
      </c>
      <c r="S181" s="142">
        <v>83</v>
      </c>
      <c r="T181" s="146" t="s">
        <v>55</v>
      </c>
      <c r="U181" s="147" t="str">
        <f t="shared" si="26"/>
        <v>10/10</v>
      </c>
      <c r="V181" s="147" t="str">
        <f t="shared" si="27"/>
        <v>10/10</v>
      </c>
      <c r="W181" s="146" t="s">
        <v>56</v>
      </c>
    </row>
    <row r="182" spans="1:23" s="127" customFormat="1" x14ac:dyDescent="0.25">
      <c r="A182" s="14">
        <v>175</v>
      </c>
      <c r="B182" s="41" t="e">
        <f t="shared" si="20"/>
        <v>#VALUE!</v>
      </c>
      <c r="C182" s="42" t="e">
        <f t="shared" si="21"/>
        <v>#VALUE!</v>
      </c>
      <c r="D182" s="133" t="str">
        <f t="shared" si="22"/>
        <v>31/05/2013</v>
      </c>
      <c r="E182" s="134" t="str">
        <f t="shared" si="23"/>
        <v/>
      </c>
      <c r="F182" s="134" t="str">
        <f t="shared" si="24"/>
        <v/>
      </c>
      <c r="G182" s="136"/>
      <c r="H182" s="149"/>
      <c r="I182" s="133" t="s">
        <v>238</v>
      </c>
      <c r="J182" s="149" t="s">
        <v>238</v>
      </c>
      <c r="K182" s="149" t="s">
        <v>238</v>
      </c>
      <c r="L182" s="140"/>
      <c r="M182" s="142">
        <v>51</v>
      </c>
      <c r="N182" s="142">
        <f t="shared" si="25"/>
        <v>153</v>
      </c>
      <c r="O182" s="142">
        <v>1.53</v>
      </c>
      <c r="P182" s="143">
        <v>21.7864923747277</v>
      </c>
      <c r="Q182" s="145" t="s">
        <v>60</v>
      </c>
      <c r="R182" s="142" t="s">
        <v>66</v>
      </c>
      <c r="S182" s="142">
        <v>79</v>
      </c>
      <c r="T182" s="146" t="s">
        <v>55</v>
      </c>
      <c r="U182" s="147" t="str">
        <f t="shared" si="26"/>
        <v>10/10</v>
      </c>
      <c r="V182" s="147" t="str">
        <f t="shared" si="27"/>
        <v>10/10</v>
      </c>
      <c r="W182" s="146" t="s">
        <v>56</v>
      </c>
    </row>
    <row r="183" spans="1:23" s="127" customFormat="1" x14ac:dyDescent="0.25">
      <c r="A183" s="14">
        <v>176</v>
      </c>
      <c r="B183" s="41" t="e">
        <f t="shared" si="20"/>
        <v>#VALUE!</v>
      </c>
      <c r="C183" s="42" t="e">
        <f t="shared" si="21"/>
        <v>#VALUE!</v>
      </c>
      <c r="D183" s="133" t="str">
        <f t="shared" si="22"/>
        <v>05/10/2013</v>
      </c>
      <c r="E183" s="134" t="str">
        <f t="shared" si="23"/>
        <v/>
      </c>
      <c r="F183" s="134" t="str">
        <f t="shared" si="24"/>
        <v/>
      </c>
      <c r="G183" s="136"/>
      <c r="H183" s="149"/>
      <c r="I183" s="133" t="s">
        <v>235</v>
      </c>
      <c r="J183" s="149" t="s">
        <v>235</v>
      </c>
      <c r="K183" s="149" t="s">
        <v>235</v>
      </c>
      <c r="L183" s="140"/>
      <c r="M183" s="142">
        <v>27</v>
      </c>
      <c r="N183" s="142">
        <f t="shared" si="25"/>
        <v>138</v>
      </c>
      <c r="O183" s="142">
        <v>1.38</v>
      </c>
      <c r="P183" s="143">
        <v>14.1776937618147</v>
      </c>
      <c r="Q183" s="145" t="s">
        <v>53</v>
      </c>
      <c r="R183" s="142" t="s">
        <v>54</v>
      </c>
      <c r="S183" s="142">
        <v>82</v>
      </c>
      <c r="T183" s="146" t="s">
        <v>55</v>
      </c>
      <c r="U183" s="147" t="str">
        <f t="shared" si="26"/>
        <v>10/10</v>
      </c>
      <c r="V183" s="147" t="str">
        <f t="shared" si="27"/>
        <v>10/10</v>
      </c>
      <c r="W183" s="146" t="s">
        <v>56</v>
      </c>
    </row>
    <row r="184" spans="1:23" s="127" customFormat="1" x14ac:dyDescent="0.25">
      <c r="A184" s="14">
        <v>177</v>
      </c>
      <c r="B184" s="41" t="e">
        <f t="shared" si="20"/>
        <v>#VALUE!</v>
      </c>
      <c r="C184" s="42" t="e">
        <f t="shared" si="21"/>
        <v>#VALUE!</v>
      </c>
      <c r="D184" s="133" t="str">
        <f t="shared" si="22"/>
        <v>23/12/2013</v>
      </c>
      <c r="E184" s="134" t="str">
        <f t="shared" si="23"/>
        <v/>
      </c>
      <c r="F184" s="134" t="str">
        <f t="shared" si="24"/>
        <v/>
      </c>
      <c r="G184" s="136"/>
      <c r="H184" s="149"/>
      <c r="I184" s="133" t="s">
        <v>239</v>
      </c>
      <c r="J184" s="149" t="s">
        <v>239</v>
      </c>
      <c r="K184" s="149" t="s">
        <v>239</v>
      </c>
      <c r="L184" s="140"/>
      <c r="M184" s="142">
        <v>48</v>
      </c>
      <c r="N184" s="142">
        <f t="shared" si="25"/>
        <v>157</v>
      </c>
      <c r="O184" s="142">
        <v>1.57</v>
      </c>
      <c r="P184" s="143">
        <v>19.473406629072201</v>
      </c>
      <c r="Q184" s="145" t="s">
        <v>60</v>
      </c>
      <c r="R184" s="142" t="s">
        <v>54</v>
      </c>
      <c r="S184" s="142">
        <v>71</v>
      </c>
      <c r="T184" s="146" t="s">
        <v>55</v>
      </c>
      <c r="U184" s="147" t="str">
        <f t="shared" si="26"/>
        <v>10/10</v>
      </c>
      <c r="V184" s="147" t="str">
        <f t="shared" si="27"/>
        <v>10/10</v>
      </c>
      <c r="W184" s="146" t="s">
        <v>56</v>
      </c>
    </row>
    <row r="185" spans="1:23" s="127" customFormat="1" x14ac:dyDescent="0.25">
      <c r="A185" s="14">
        <v>178</v>
      </c>
      <c r="B185" s="41" t="e">
        <f t="shared" si="20"/>
        <v>#VALUE!</v>
      </c>
      <c r="C185" s="42" t="e">
        <f t="shared" si="21"/>
        <v>#VALUE!</v>
      </c>
      <c r="D185" s="133" t="str">
        <f t="shared" si="22"/>
        <v>13/10/2013</v>
      </c>
      <c r="E185" s="134" t="str">
        <f t="shared" si="23"/>
        <v/>
      </c>
      <c r="F185" s="134" t="str">
        <f t="shared" si="24"/>
        <v/>
      </c>
      <c r="G185" s="136"/>
      <c r="H185" s="149"/>
      <c r="I185" s="133" t="s">
        <v>121</v>
      </c>
      <c r="J185" s="149" t="s">
        <v>121</v>
      </c>
      <c r="K185" s="149" t="s">
        <v>121</v>
      </c>
      <c r="L185" s="140"/>
      <c r="M185" s="142">
        <v>38</v>
      </c>
      <c r="N185" s="142">
        <f t="shared" si="25"/>
        <v>147</v>
      </c>
      <c r="O185" s="142">
        <v>1.47</v>
      </c>
      <c r="P185" s="143">
        <v>17.585265398676501</v>
      </c>
      <c r="Q185" s="145" t="s">
        <v>60</v>
      </c>
      <c r="R185" s="142" t="s">
        <v>54</v>
      </c>
      <c r="S185" s="142">
        <v>82</v>
      </c>
      <c r="T185" s="146" t="s">
        <v>55</v>
      </c>
      <c r="U185" s="147" t="str">
        <f t="shared" si="26"/>
        <v>10/10</v>
      </c>
      <c r="V185" s="147" t="str">
        <f t="shared" si="27"/>
        <v>10/10</v>
      </c>
      <c r="W185" s="146" t="s">
        <v>56</v>
      </c>
    </row>
    <row r="186" spans="1:23" s="127" customFormat="1" x14ac:dyDescent="0.25">
      <c r="A186" s="14">
        <v>179</v>
      </c>
      <c r="B186" s="41" t="e">
        <f t="shared" si="20"/>
        <v>#VALUE!</v>
      </c>
      <c r="C186" s="42" t="e">
        <f t="shared" si="21"/>
        <v>#VALUE!</v>
      </c>
      <c r="D186" s="133" t="str">
        <f t="shared" si="22"/>
        <v>18/12/2013</v>
      </c>
      <c r="E186" s="134" t="str">
        <f t="shared" si="23"/>
        <v/>
      </c>
      <c r="F186" s="134" t="str">
        <f t="shared" si="24"/>
        <v/>
      </c>
      <c r="G186" s="136"/>
      <c r="H186" s="149"/>
      <c r="I186" s="133" t="s">
        <v>186</v>
      </c>
      <c r="J186" s="149" t="s">
        <v>186</v>
      </c>
      <c r="K186" s="149" t="s">
        <v>186</v>
      </c>
      <c r="L186" s="140"/>
      <c r="M186" s="142">
        <v>38</v>
      </c>
      <c r="N186" s="142">
        <f t="shared" si="25"/>
        <v>145</v>
      </c>
      <c r="O186" s="142">
        <v>1.45</v>
      </c>
      <c r="P186" s="143">
        <v>18.0737217598098</v>
      </c>
      <c r="Q186" s="145" t="s">
        <v>60</v>
      </c>
      <c r="R186" s="142" t="s">
        <v>66</v>
      </c>
      <c r="S186" s="142">
        <v>79</v>
      </c>
      <c r="T186" s="146" t="s">
        <v>55</v>
      </c>
      <c r="U186" s="147" t="str">
        <f t="shared" si="26"/>
        <v>10/10</v>
      </c>
      <c r="V186" s="147" t="str">
        <f t="shared" si="27"/>
        <v>10/10</v>
      </c>
      <c r="W186" s="146" t="s">
        <v>56</v>
      </c>
    </row>
    <row r="187" spans="1:23" s="127" customFormat="1" x14ac:dyDescent="0.25">
      <c r="A187" s="14">
        <v>180</v>
      </c>
      <c r="B187" s="41" t="e">
        <f t="shared" si="20"/>
        <v>#VALUE!</v>
      </c>
      <c r="C187" s="42" t="e">
        <f t="shared" si="21"/>
        <v>#VALUE!</v>
      </c>
      <c r="D187" s="133" t="str">
        <f t="shared" si="22"/>
        <v>03/03/2013</v>
      </c>
      <c r="E187" s="134" t="str">
        <f t="shared" si="23"/>
        <v/>
      </c>
      <c r="F187" s="134" t="str">
        <f t="shared" si="24"/>
        <v/>
      </c>
      <c r="G187" s="136"/>
      <c r="H187" s="149"/>
      <c r="I187" s="133" t="s">
        <v>240</v>
      </c>
      <c r="J187" s="149" t="s">
        <v>240</v>
      </c>
      <c r="K187" s="149" t="s">
        <v>240</v>
      </c>
      <c r="L187" s="140"/>
      <c r="M187" s="142">
        <v>48</v>
      </c>
      <c r="N187" s="142">
        <f t="shared" si="25"/>
        <v>151</v>
      </c>
      <c r="O187" s="142">
        <v>1.51</v>
      </c>
      <c r="P187" s="143">
        <v>21.0517082584097</v>
      </c>
      <c r="Q187" s="145" t="s">
        <v>60</v>
      </c>
      <c r="R187" s="142" t="s">
        <v>66</v>
      </c>
      <c r="S187" s="142">
        <v>78</v>
      </c>
      <c r="T187" s="146" t="s">
        <v>55</v>
      </c>
      <c r="U187" s="147" t="str">
        <f t="shared" si="26"/>
        <v>10/10</v>
      </c>
      <c r="V187" s="147" t="str">
        <f t="shared" si="27"/>
        <v>10/10</v>
      </c>
      <c r="W187" s="146" t="s">
        <v>56</v>
      </c>
    </row>
    <row r="188" spans="1:23" s="127" customFormat="1" x14ac:dyDescent="0.25">
      <c r="A188" s="14">
        <v>181</v>
      </c>
      <c r="B188" s="41" t="e">
        <f t="shared" si="20"/>
        <v>#VALUE!</v>
      </c>
      <c r="C188" s="42" t="e">
        <f t="shared" si="21"/>
        <v>#VALUE!</v>
      </c>
      <c r="D188" s="133" t="str">
        <f t="shared" si="22"/>
        <v>05/01/2013</v>
      </c>
      <c r="E188" s="134" t="str">
        <f t="shared" si="23"/>
        <v/>
      </c>
      <c r="F188" s="134" t="str">
        <f t="shared" si="24"/>
        <v/>
      </c>
      <c r="G188" s="136"/>
      <c r="H188" s="149"/>
      <c r="I188" s="133" t="s">
        <v>172</v>
      </c>
      <c r="J188" s="149" t="s">
        <v>172</v>
      </c>
      <c r="K188" s="149" t="s">
        <v>172</v>
      </c>
      <c r="L188" s="140"/>
      <c r="M188" s="142">
        <v>31</v>
      </c>
      <c r="N188" s="142">
        <f t="shared" si="25"/>
        <v>137</v>
      </c>
      <c r="O188" s="142">
        <v>1.37</v>
      </c>
      <c r="P188" s="143">
        <v>16.5165965155309</v>
      </c>
      <c r="Q188" s="145" t="s">
        <v>60</v>
      </c>
      <c r="R188" s="142" t="s">
        <v>66</v>
      </c>
      <c r="S188" s="142">
        <v>80</v>
      </c>
      <c r="T188" s="146" t="s">
        <v>241</v>
      </c>
      <c r="U188" s="147" t="str">
        <f t="shared" si="26"/>
        <v>10/6</v>
      </c>
      <c r="V188" s="147" t="str">
        <f t="shared" si="27"/>
        <v>MPT 10/6</v>
      </c>
      <c r="W188" s="146" t="s">
        <v>242</v>
      </c>
    </row>
    <row r="189" spans="1:23" s="127" customFormat="1" x14ac:dyDescent="0.25">
      <c r="A189" s="14">
        <v>182</v>
      </c>
      <c r="B189" s="41" t="e">
        <f t="shared" si="20"/>
        <v>#VALUE!</v>
      </c>
      <c r="C189" s="42" t="e">
        <f t="shared" si="21"/>
        <v>#VALUE!</v>
      </c>
      <c r="D189" s="133" t="str">
        <f t="shared" si="22"/>
        <v>18/10/2013</v>
      </c>
      <c r="E189" s="134" t="str">
        <f t="shared" si="23"/>
        <v/>
      </c>
      <c r="F189" s="134" t="str">
        <f t="shared" si="24"/>
        <v/>
      </c>
      <c r="G189" s="136"/>
      <c r="H189" s="149"/>
      <c r="I189" s="133" t="s">
        <v>243</v>
      </c>
      <c r="J189" s="149" t="s">
        <v>243</v>
      </c>
      <c r="K189" s="149" t="s">
        <v>243</v>
      </c>
      <c r="L189" s="140"/>
      <c r="M189" s="142">
        <v>50</v>
      </c>
      <c r="N189" s="142">
        <f t="shared" si="25"/>
        <v>153</v>
      </c>
      <c r="O189" s="142">
        <v>1.53</v>
      </c>
      <c r="P189" s="143">
        <v>21.359306249732999</v>
      </c>
      <c r="Q189" s="145" t="s">
        <v>60</v>
      </c>
      <c r="R189" s="142" t="s">
        <v>78</v>
      </c>
      <c r="S189" s="142">
        <v>82</v>
      </c>
      <c r="T189" s="146" t="s">
        <v>55</v>
      </c>
      <c r="U189" s="147" t="str">
        <f t="shared" si="26"/>
        <v>10/10</v>
      </c>
      <c r="V189" s="147" t="str">
        <f t="shared" si="27"/>
        <v>10/10</v>
      </c>
      <c r="W189" s="146" t="s">
        <v>56</v>
      </c>
    </row>
    <row r="190" spans="1:23" s="127" customFormat="1" x14ac:dyDescent="0.25">
      <c r="A190" s="14">
        <v>183</v>
      </c>
      <c r="B190" s="41" t="e">
        <f t="shared" si="20"/>
        <v>#VALUE!</v>
      </c>
      <c r="C190" s="42" t="e">
        <f t="shared" si="21"/>
        <v>#VALUE!</v>
      </c>
      <c r="D190" s="133" t="str">
        <f t="shared" si="22"/>
        <v>17/05/2013</v>
      </c>
      <c r="E190" s="134" t="str">
        <f t="shared" si="23"/>
        <v/>
      </c>
      <c r="F190" s="134" t="str">
        <f t="shared" si="24"/>
        <v/>
      </c>
      <c r="G190" s="136"/>
      <c r="H190" s="149"/>
      <c r="I190" s="133" t="s">
        <v>244</v>
      </c>
      <c r="J190" s="149" t="s">
        <v>244</v>
      </c>
      <c r="K190" s="149" t="s">
        <v>244</v>
      </c>
      <c r="L190" s="140"/>
      <c r="M190" s="142">
        <v>40</v>
      </c>
      <c r="N190" s="142">
        <f t="shared" si="25"/>
        <v>150</v>
      </c>
      <c r="O190" s="142">
        <v>1.5</v>
      </c>
      <c r="P190" s="143">
        <v>17.7777777777778</v>
      </c>
      <c r="Q190" s="145" t="s">
        <v>60</v>
      </c>
      <c r="R190" s="142" t="s">
        <v>54</v>
      </c>
      <c r="S190" s="142">
        <v>83</v>
      </c>
      <c r="T190" s="146" t="s">
        <v>55</v>
      </c>
      <c r="U190" s="147" t="str">
        <f t="shared" si="26"/>
        <v>10/10</v>
      </c>
      <c r="V190" s="147" t="str">
        <f t="shared" si="27"/>
        <v>10/10</v>
      </c>
      <c r="W190" s="146" t="s">
        <v>56</v>
      </c>
    </row>
    <row r="191" spans="1:23" s="127" customFormat="1" x14ac:dyDescent="0.25">
      <c r="A191" s="14">
        <v>184</v>
      </c>
      <c r="B191" s="41" t="e">
        <f t="shared" si="20"/>
        <v>#VALUE!</v>
      </c>
      <c r="C191" s="42" t="e">
        <f t="shared" si="21"/>
        <v>#VALUE!</v>
      </c>
      <c r="D191" s="133" t="str">
        <f t="shared" si="22"/>
        <v>20/01/2013</v>
      </c>
      <c r="E191" s="134" t="str">
        <f t="shared" si="23"/>
        <v/>
      </c>
      <c r="F191" s="134" t="str">
        <f t="shared" si="24"/>
        <v/>
      </c>
      <c r="G191" s="136"/>
      <c r="H191" s="149"/>
      <c r="I191" s="133" t="s">
        <v>245</v>
      </c>
      <c r="J191" s="149" t="s">
        <v>245</v>
      </c>
      <c r="K191" s="149" t="s">
        <v>245</v>
      </c>
      <c r="L191" s="140"/>
      <c r="M191" s="142">
        <v>47</v>
      </c>
      <c r="N191" s="142">
        <f t="shared" si="25"/>
        <v>148</v>
      </c>
      <c r="O191" s="142">
        <v>1.48</v>
      </c>
      <c r="P191" s="143">
        <v>21.457268078889701</v>
      </c>
      <c r="Q191" s="145" t="s">
        <v>60</v>
      </c>
      <c r="R191" s="142" t="s">
        <v>78</v>
      </c>
      <c r="S191" s="142">
        <v>81</v>
      </c>
      <c r="T191" s="146" t="s">
        <v>55</v>
      </c>
      <c r="U191" s="147" t="str">
        <f t="shared" si="26"/>
        <v>10/10</v>
      </c>
      <c r="V191" s="147" t="str">
        <f t="shared" si="27"/>
        <v>10/10</v>
      </c>
      <c r="W191" s="146" t="s">
        <v>56</v>
      </c>
    </row>
    <row r="192" spans="1:23" s="127" customFormat="1" x14ac:dyDescent="0.25">
      <c r="A192" s="14">
        <v>185</v>
      </c>
      <c r="B192" s="41" t="e">
        <f t="shared" si="20"/>
        <v>#VALUE!</v>
      </c>
      <c r="C192" s="42" t="e">
        <f t="shared" si="21"/>
        <v>#VALUE!</v>
      </c>
      <c r="D192" s="133" t="str">
        <f t="shared" si="22"/>
        <v>30/08/2013</v>
      </c>
      <c r="E192" s="134" t="str">
        <f t="shared" si="23"/>
        <v/>
      </c>
      <c r="F192" s="134" t="str">
        <f t="shared" si="24"/>
        <v/>
      </c>
      <c r="G192" s="136"/>
      <c r="H192" s="149"/>
      <c r="I192" s="133" t="s">
        <v>246</v>
      </c>
      <c r="J192" s="149" t="s">
        <v>246</v>
      </c>
      <c r="K192" s="149" t="s">
        <v>246</v>
      </c>
      <c r="L192" s="140"/>
      <c r="M192" s="142">
        <v>44</v>
      </c>
      <c r="N192" s="142">
        <f t="shared" si="25"/>
        <v>157</v>
      </c>
      <c r="O192" s="142">
        <v>1.57</v>
      </c>
      <c r="P192" s="143">
        <v>17.850622743316201</v>
      </c>
      <c r="Q192" s="145" t="s">
        <v>60</v>
      </c>
      <c r="R192" s="142" t="s">
        <v>66</v>
      </c>
      <c r="S192" s="142">
        <v>82</v>
      </c>
      <c r="T192" s="146" t="s">
        <v>108</v>
      </c>
      <c r="U192" s="147" t="str">
        <f t="shared" si="26"/>
        <v>6/6</v>
      </c>
      <c r="V192" s="147" t="str">
        <f t="shared" si="27"/>
        <v>MPT 6/6</v>
      </c>
      <c r="W192" s="146" t="s">
        <v>109</v>
      </c>
    </row>
    <row r="193" spans="1:23" s="127" customFormat="1" x14ac:dyDescent="0.25">
      <c r="A193" s="14">
        <v>186</v>
      </c>
      <c r="B193" s="41" t="e">
        <f t="shared" si="20"/>
        <v>#VALUE!</v>
      </c>
      <c r="C193" s="42" t="e">
        <f t="shared" si="21"/>
        <v>#VALUE!</v>
      </c>
      <c r="D193" s="133" t="str">
        <f t="shared" si="22"/>
        <v>17/07/2012</v>
      </c>
      <c r="E193" s="134" t="str">
        <f t="shared" si="23"/>
        <v/>
      </c>
      <c r="F193" s="134" t="str">
        <f t="shared" si="24"/>
        <v/>
      </c>
      <c r="G193" s="136"/>
      <c r="H193" s="149"/>
      <c r="I193" s="133" t="s">
        <v>247</v>
      </c>
      <c r="J193" s="149" t="s">
        <v>247</v>
      </c>
      <c r="K193" s="149" t="s">
        <v>247</v>
      </c>
      <c r="L193" s="140"/>
      <c r="M193" s="142">
        <v>44</v>
      </c>
      <c r="N193" s="142">
        <f t="shared" si="25"/>
        <v>142</v>
      </c>
      <c r="O193" s="142">
        <v>1.42</v>
      </c>
      <c r="P193" s="143">
        <v>21.8210672485618</v>
      </c>
      <c r="Q193" s="145" t="s">
        <v>60</v>
      </c>
      <c r="R193" s="142" t="s">
        <v>248</v>
      </c>
      <c r="S193" s="142">
        <v>78</v>
      </c>
      <c r="T193" s="146" t="s">
        <v>55</v>
      </c>
      <c r="U193" s="147" t="str">
        <f t="shared" si="26"/>
        <v>10/10</v>
      </c>
      <c r="V193" s="147" t="str">
        <f t="shared" si="27"/>
        <v>10/10</v>
      </c>
      <c r="W193" s="146" t="s">
        <v>56</v>
      </c>
    </row>
    <row r="194" spans="1:23" s="127" customFormat="1" x14ac:dyDescent="0.25">
      <c r="A194" s="14">
        <v>187</v>
      </c>
      <c r="B194" s="41" t="e">
        <f t="shared" si="20"/>
        <v>#VALUE!</v>
      </c>
      <c r="C194" s="42" t="e">
        <f t="shared" si="21"/>
        <v>#VALUE!</v>
      </c>
      <c r="D194" s="133" t="str">
        <f t="shared" si="22"/>
        <v>24/01/2013</v>
      </c>
      <c r="E194" s="134" t="str">
        <f t="shared" si="23"/>
        <v/>
      </c>
      <c r="F194" s="134" t="str">
        <f t="shared" si="24"/>
        <v/>
      </c>
      <c r="G194" s="136"/>
      <c r="H194" s="149"/>
      <c r="I194" s="133" t="s">
        <v>249</v>
      </c>
      <c r="J194" s="149" t="s">
        <v>249</v>
      </c>
      <c r="K194" s="149" t="s">
        <v>249</v>
      </c>
      <c r="L194" s="140"/>
      <c r="M194" s="142">
        <v>45</v>
      </c>
      <c r="N194" s="142">
        <f t="shared" si="25"/>
        <v>157</v>
      </c>
      <c r="O194" s="142">
        <v>1.57</v>
      </c>
      <c r="P194" s="143">
        <v>18.256318714755199</v>
      </c>
      <c r="Q194" s="145" t="s">
        <v>60</v>
      </c>
      <c r="R194" s="142" t="s">
        <v>78</v>
      </c>
      <c r="S194" s="142">
        <v>82</v>
      </c>
      <c r="T194" s="146" t="s">
        <v>55</v>
      </c>
      <c r="U194" s="147" t="str">
        <f t="shared" si="26"/>
        <v>10/10</v>
      </c>
      <c r="V194" s="147" t="str">
        <f t="shared" si="27"/>
        <v>10/10</v>
      </c>
      <c r="W194" s="146" t="s">
        <v>56</v>
      </c>
    </row>
    <row r="195" spans="1:23" s="127" customFormat="1" x14ac:dyDescent="0.25">
      <c r="A195" s="14">
        <v>188</v>
      </c>
      <c r="B195" s="41" t="e">
        <f t="shared" si="20"/>
        <v>#VALUE!</v>
      </c>
      <c r="C195" s="42" t="e">
        <f t="shared" si="21"/>
        <v>#VALUE!</v>
      </c>
      <c r="D195" s="133" t="str">
        <f t="shared" si="22"/>
        <v>08/07/2013</v>
      </c>
      <c r="E195" s="134" t="str">
        <f t="shared" si="23"/>
        <v/>
      </c>
      <c r="F195" s="134" t="str">
        <f t="shared" si="24"/>
        <v/>
      </c>
      <c r="G195" s="136"/>
      <c r="H195" s="150"/>
      <c r="I195" s="133" t="s">
        <v>139</v>
      </c>
      <c r="J195" s="150" t="s">
        <v>139</v>
      </c>
      <c r="K195" s="150" t="s">
        <v>139</v>
      </c>
      <c r="L195" s="140"/>
      <c r="M195" s="142">
        <v>41</v>
      </c>
      <c r="N195" s="142">
        <f t="shared" si="25"/>
        <v>149</v>
      </c>
      <c r="O195" s="142">
        <v>1.49</v>
      </c>
      <c r="P195" s="143">
        <v>18.467636592946299</v>
      </c>
      <c r="Q195" s="145" t="s">
        <v>60</v>
      </c>
      <c r="R195" s="142" t="s">
        <v>54</v>
      </c>
      <c r="S195" s="142">
        <v>84</v>
      </c>
      <c r="T195" s="146" t="s">
        <v>55</v>
      </c>
      <c r="U195" s="147" t="str">
        <f t="shared" si="26"/>
        <v>10/10</v>
      </c>
      <c r="V195" s="147" t="str">
        <f t="shared" si="27"/>
        <v>10/10</v>
      </c>
      <c r="W195" s="146" t="s">
        <v>56</v>
      </c>
    </row>
    <row r="196" spans="1:23" s="127" customFormat="1" x14ac:dyDescent="0.25">
      <c r="A196" s="14">
        <v>189</v>
      </c>
      <c r="B196" s="41" t="e">
        <f t="shared" si="20"/>
        <v>#VALUE!</v>
      </c>
      <c r="C196" s="42" t="e">
        <f t="shared" si="21"/>
        <v>#VALUE!</v>
      </c>
      <c r="D196" s="133" t="str">
        <f t="shared" si="22"/>
        <v>27/09/2013</v>
      </c>
      <c r="E196" s="134" t="str">
        <f t="shared" si="23"/>
        <v/>
      </c>
      <c r="F196" s="134" t="str">
        <f t="shared" si="24"/>
        <v/>
      </c>
      <c r="G196" s="136"/>
      <c r="H196" s="150"/>
      <c r="I196" s="133" t="s">
        <v>250</v>
      </c>
      <c r="J196" s="150" t="s">
        <v>250</v>
      </c>
      <c r="K196" s="150" t="s">
        <v>250</v>
      </c>
      <c r="L196" s="140"/>
      <c r="M196" s="142">
        <v>43</v>
      </c>
      <c r="N196" s="142">
        <f t="shared" si="25"/>
        <v>152</v>
      </c>
      <c r="O196" s="142">
        <v>1.52</v>
      </c>
      <c r="P196" s="143">
        <v>18.6114958448753</v>
      </c>
      <c r="Q196" s="145" t="s">
        <v>60</v>
      </c>
      <c r="R196" s="142" t="s">
        <v>54</v>
      </c>
      <c r="S196" s="142">
        <v>86</v>
      </c>
      <c r="T196" s="146" t="s">
        <v>241</v>
      </c>
      <c r="U196" s="147" t="str">
        <f t="shared" si="26"/>
        <v>10/6</v>
      </c>
      <c r="V196" s="147" t="str">
        <f t="shared" si="27"/>
        <v>MPT 10/6</v>
      </c>
      <c r="W196" s="146" t="s">
        <v>242</v>
      </c>
    </row>
    <row r="197" spans="1:23" s="127" customFormat="1" x14ac:dyDescent="0.25">
      <c r="A197" s="14">
        <v>190</v>
      </c>
      <c r="B197" s="41" t="e">
        <f t="shared" si="20"/>
        <v>#VALUE!</v>
      </c>
      <c r="C197" s="42" t="e">
        <f t="shared" si="21"/>
        <v>#VALUE!</v>
      </c>
      <c r="D197" s="133" t="str">
        <f t="shared" si="22"/>
        <v>05/08/2013</v>
      </c>
      <c r="E197" s="134" t="str">
        <f t="shared" si="23"/>
        <v/>
      </c>
      <c r="F197" s="134" t="str">
        <f t="shared" si="24"/>
        <v/>
      </c>
      <c r="G197" s="136"/>
      <c r="H197" s="150"/>
      <c r="I197" s="133" t="s">
        <v>251</v>
      </c>
      <c r="J197" s="150" t="s">
        <v>251</v>
      </c>
      <c r="K197" s="150" t="s">
        <v>251</v>
      </c>
      <c r="L197" s="140"/>
      <c r="M197" s="142">
        <v>36</v>
      </c>
      <c r="N197" s="142">
        <f t="shared" si="25"/>
        <v>139</v>
      </c>
      <c r="O197" s="142">
        <v>1.39</v>
      </c>
      <c r="P197" s="143">
        <v>18.632575953625601</v>
      </c>
      <c r="Q197" s="145" t="s">
        <v>60</v>
      </c>
      <c r="R197" s="142" t="s">
        <v>54</v>
      </c>
      <c r="S197" s="142">
        <v>79</v>
      </c>
      <c r="T197" s="146" t="s">
        <v>252</v>
      </c>
      <c r="U197" s="147" t="str">
        <f t="shared" si="26"/>
        <v>3/3</v>
      </c>
      <c r="V197" s="147" t="str">
        <f t="shared" si="27"/>
        <v>MPT 3/3</v>
      </c>
      <c r="W197" s="146" t="s">
        <v>253</v>
      </c>
    </row>
    <row r="198" spans="1:23" s="127" customFormat="1" x14ac:dyDescent="0.25">
      <c r="A198" s="14">
        <v>191</v>
      </c>
      <c r="B198" s="41" t="e">
        <f t="shared" si="20"/>
        <v>#VALUE!</v>
      </c>
      <c r="C198" s="42" t="e">
        <f t="shared" si="21"/>
        <v>#VALUE!</v>
      </c>
      <c r="D198" s="133" t="str">
        <f t="shared" si="22"/>
        <v>18/08/2013</v>
      </c>
      <c r="E198" s="134" t="str">
        <f t="shared" si="23"/>
        <v/>
      </c>
      <c r="F198" s="134" t="str">
        <f t="shared" si="24"/>
        <v/>
      </c>
      <c r="G198" s="136"/>
      <c r="H198" s="150"/>
      <c r="I198" s="133" t="s">
        <v>254</v>
      </c>
      <c r="J198" s="150" t="s">
        <v>254</v>
      </c>
      <c r="K198" s="150" t="s">
        <v>254</v>
      </c>
      <c r="L198" s="140"/>
      <c r="M198" s="142">
        <v>40</v>
      </c>
      <c r="N198" s="142">
        <f t="shared" si="25"/>
        <v>143</v>
      </c>
      <c r="O198" s="142">
        <v>1.43</v>
      </c>
      <c r="P198" s="143">
        <v>19.560858721697901</v>
      </c>
      <c r="Q198" s="145" t="s">
        <v>60</v>
      </c>
      <c r="R198" s="142" t="s">
        <v>66</v>
      </c>
      <c r="S198" s="142">
        <v>82</v>
      </c>
      <c r="T198" s="146" t="s">
        <v>55</v>
      </c>
      <c r="U198" s="147" t="str">
        <f t="shared" si="26"/>
        <v>10/10</v>
      </c>
      <c r="V198" s="147" t="str">
        <f t="shared" si="27"/>
        <v>10/10</v>
      </c>
      <c r="W198" s="146" t="s">
        <v>56</v>
      </c>
    </row>
    <row r="199" spans="1:23" s="127" customFormat="1" x14ac:dyDescent="0.25">
      <c r="A199" s="14">
        <v>192</v>
      </c>
      <c r="B199" s="41" t="e">
        <f t="shared" si="20"/>
        <v>#VALUE!</v>
      </c>
      <c r="C199" s="42" t="e">
        <f t="shared" si="21"/>
        <v>#VALUE!</v>
      </c>
      <c r="D199" s="133" t="str">
        <f t="shared" si="22"/>
        <v>24/01/2013</v>
      </c>
      <c r="E199" s="134" t="str">
        <f t="shared" si="23"/>
        <v/>
      </c>
      <c r="F199" s="134" t="str">
        <f t="shared" si="24"/>
        <v/>
      </c>
      <c r="G199" s="136"/>
      <c r="H199" s="150"/>
      <c r="I199" s="133" t="s">
        <v>249</v>
      </c>
      <c r="J199" s="150" t="s">
        <v>249</v>
      </c>
      <c r="K199" s="150" t="s">
        <v>249</v>
      </c>
      <c r="L199" s="140"/>
      <c r="M199" s="142">
        <v>34</v>
      </c>
      <c r="N199" s="142">
        <f t="shared" si="25"/>
        <v>147</v>
      </c>
      <c r="O199" s="142">
        <v>1.47</v>
      </c>
      <c r="P199" s="143">
        <v>15.7341848303947</v>
      </c>
      <c r="Q199" s="145" t="s">
        <v>60</v>
      </c>
      <c r="R199" s="142" t="s">
        <v>54</v>
      </c>
      <c r="S199" s="142">
        <v>89</v>
      </c>
      <c r="T199" s="146" t="s">
        <v>55</v>
      </c>
      <c r="U199" s="147" t="str">
        <f t="shared" si="26"/>
        <v>10/10</v>
      </c>
      <c r="V199" s="147" t="str">
        <f t="shared" si="27"/>
        <v>10/10</v>
      </c>
      <c r="W199" s="146" t="s">
        <v>56</v>
      </c>
    </row>
    <row r="200" spans="1:23" s="127" customFormat="1" x14ac:dyDescent="0.25">
      <c r="A200" s="14">
        <v>193</v>
      </c>
      <c r="B200" s="41" t="e">
        <f t="shared" si="20"/>
        <v>#VALUE!</v>
      </c>
      <c r="C200" s="42" t="e">
        <f t="shared" si="21"/>
        <v>#VALUE!</v>
      </c>
      <c r="D200" s="133" t="str">
        <f t="shared" si="22"/>
        <v>04/12/2013</v>
      </c>
      <c r="E200" s="134" t="str">
        <f t="shared" si="23"/>
        <v/>
      </c>
      <c r="F200" s="134" t="str">
        <f t="shared" si="24"/>
        <v/>
      </c>
      <c r="G200" s="136"/>
      <c r="H200" s="150"/>
      <c r="I200" s="133" t="s">
        <v>255</v>
      </c>
      <c r="J200" s="150" t="s">
        <v>255</v>
      </c>
      <c r="K200" s="150" t="s">
        <v>255</v>
      </c>
      <c r="L200" s="140"/>
      <c r="M200" s="142">
        <v>48</v>
      </c>
      <c r="N200" s="142">
        <f t="shared" si="25"/>
        <v>153</v>
      </c>
      <c r="O200" s="142">
        <v>1.53</v>
      </c>
      <c r="P200" s="143">
        <v>20.504933999743699</v>
      </c>
      <c r="Q200" s="145" t="s">
        <v>60</v>
      </c>
      <c r="R200" s="142" t="s">
        <v>78</v>
      </c>
      <c r="S200" s="142">
        <v>84</v>
      </c>
      <c r="T200" s="146" t="s">
        <v>55</v>
      </c>
      <c r="U200" s="147" t="str">
        <f t="shared" si="26"/>
        <v>10/10</v>
      </c>
      <c r="V200" s="147" t="str">
        <f t="shared" si="27"/>
        <v>10/10</v>
      </c>
      <c r="W200" s="146" t="s">
        <v>56</v>
      </c>
    </row>
    <row r="201" spans="1:23" s="127" customFormat="1" x14ac:dyDescent="0.25">
      <c r="A201" s="14">
        <v>194</v>
      </c>
      <c r="B201" s="41" t="e">
        <f t="shared" ref="B201:B264" si="28">LEFT(H201,LEN(H201)-LEN(C201))</f>
        <v>#VALUE!</v>
      </c>
      <c r="C201" s="42" t="e">
        <f t="shared" ref="C201:C264" si="29">RIGHT(H201,LEN(H201)-FIND("@",SUBSTITUTE(H201," ","@",LEN(H201)-LEN(SUBSTITUTE(H201," ","")))))</f>
        <v>#VALUE!</v>
      </c>
      <c r="D201" s="133" t="str">
        <f t="shared" ref="D201:D264" si="30">TEXT(J201,"DD/MM/YYYY")</f>
        <v>16/10/2013</v>
      </c>
      <c r="E201" s="134" t="str">
        <f t="shared" ref="E201:E264" si="31">IF(TRIM(L201)="Nam","X","")</f>
        <v/>
      </c>
      <c r="F201" s="134" t="str">
        <f t="shared" ref="F201:F264" si="32">IF(TRIM(L201)="Nữ","X","")</f>
        <v/>
      </c>
      <c r="G201" s="136"/>
      <c r="H201" s="150"/>
      <c r="I201" s="133" t="s">
        <v>256</v>
      </c>
      <c r="J201" s="150" t="s">
        <v>256</v>
      </c>
      <c r="K201" s="150" t="s">
        <v>256</v>
      </c>
      <c r="L201" s="140"/>
      <c r="M201" s="142">
        <v>49</v>
      </c>
      <c r="N201" s="142">
        <f t="shared" ref="N201:N264" si="33">O201*100</f>
        <v>150</v>
      </c>
      <c r="O201" s="142">
        <v>1.5</v>
      </c>
      <c r="P201" s="143">
        <v>21.7777777777778</v>
      </c>
      <c r="Q201" s="145" t="s">
        <v>60</v>
      </c>
      <c r="R201" s="142" t="s">
        <v>219</v>
      </c>
      <c r="S201" s="142">
        <v>79</v>
      </c>
      <c r="T201" s="146" t="s">
        <v>55</v>
      </c>
      <c r="U201" s="147" t="str">
        <f t="shared" ref="U201:U264" si="34">REPLACE(T201,FIND(";",T201),1,"/")</f>
        <v>10/10</v>
      </c>
      <c r="V201" s="147" t="str">
        <f t="shared" ref="V201:V264" si="35">IF(U201="10/10",U201,"MPT "&amp;U201)</f>
        <v>10/10</v>
      </c>
      <c r="W201" s="146" t="s">
        <v>56</v>
      </c>
    </row>
    <row r="202" spans="1:23" s="127" customFormat="1" x14ac:dyDescent="0.25">
      <c r="A202" s="14">
        <v>195</v>
      </c>
      <c r="B202" s="41" t="e">
        <f t="shared" si="28"/>
        <v>#VALUE!</v>
      </c>
      <c r="C202" s="42" t="e">
        <f t="shared" si="29"/>
        <v>#VALUE!</v>
      </c>
      <c r="D202" s="133" t="str">
        <f t="shared" si="30"/>
        <v>16/09/2013</v>
      </c>
      <c r="E202" s="134" t="str">
        <f t="shared" si="31"/>
        <v/>
      </c>
      <c r="F202" s="134" t="str">
        <f t="shared" si="32"/>
        <v/>
      </c>
      <c r="G202" s="136"/>
      <c r="H202" s="150"/>
      <c r="I202" s="133" t="s">
        <v>257</v>
      </c>
      <c r="J202" s="150" t="s">
        <v>257</v>
      </c>
      <c r="K202" s="150" t="s">
        <v>257</v>
      </c>
      <c r="L202" s="140"/>
      <c r="M202" s="142">
        <v>44</v>
      </c>
      <c r="N202" s="142">
        <f t="shared" si="33"/>
        <v>154</v>
      </c>
      <c r="O202" s="142">
        <v>1.54</v>
      </c>
      <c r="P202" s="143">
        <v>18.552875695732801</v>
      </c>
      <c r="Q202" s="145" t="s">
        <v>60</v>
      </c>
      <c r="R202" s="142" t="s">
        <v>66</v>
      </c>
      <c r="S202" s="142">
        <v>85</v>
      </c>
      <c r="T202" s="146" t="s">
        <v>55</v>
      </c>
      <c r="U202" s="147" t="str">
        <f t="shared" si="34"/>
        <v>10/10</v>
      </c>
      <c r="V202" s="147" t="str">
        <f t="shared" si="35"/>
        <v>10/10</v>
      </c>
      <c r="W202" s="146" t="s">
        <v>56</v>
      </c>
    </row>
    <row r="203" spans="1:23" s="127" customFormat="1" x14ac:dyDescent="0.25">
      <c r="A203" s="14">
        <v>196</v>
      </c>
      <c r="B203" s="41" t="e">
        <f t="shared" si="28"/>
        <v>#VALUE!</v>
      </c>
      <c r="C203" s="42" t="e">
        <f t="shared" si="29"/>
        <v>#VALUE!</v>
      </c>
      <c r="D203" s="133" t="str">
        <f t="shared" si="30"/>
        <v>16/10/2013</v>
      </c>
      <c r="E203" s="134" t="str">
        <f t="shared" si="31"/>
        <v/>
      </c>
      <c r="F203" s="134" t="str">
        <f t="shared" si="32"/>
        <v/>
      </c>
      <c r="G203" s="136"/>
      <c r="H203" s="150"/>
      <c r="I203" s="133" t="s">
        <v>256</v>
      </c>
      <c r="J203" s="150" t="s">
        <v>256</v>
      </c>
      <c r="K203" s="150" t="s">
        <v>256</v>
      </c>
      <c r="L203" s="140"/>
      <c r="M203" s="142">
        <v>36</v>
      </c>
      <c r="N203" s="142">
        <f t="shared" si="33"/>
        <v>14200</v>
      </c>
      <c r="O203" s="142">
        <v>142</v>
      </c>
      <c r="P203" s="143">
        <v>17.8</v>
      </c>
      <c r="Q203" s="145" t="s">
        <v>60</v>
      </c>
      <c r="R203" s="142" t="s">
        <v>54</v>
      </c>
      <c r="S203" s="142">
        <v>70</v>
      </c>
      <c r="T203" s="146" t="s">
        <v>55</v>
      </c>
      <c r="U203" s="147" t="str">
        <f t="shared" si="34"/>
        <v>10/10</v>
      </c>
      <c r="V203" s="147" t="str">
        <f t="shared" si="35"/>
        <v>10/10</v>
      </c>
      <c r="W203" s="146" t="s">
        <v>56</v>
      </c>
    </row>
    <row r="204" spans="1:23" s="127" customFormat="1" x14ac:dyDescent="0.25">
      <c r="A204" s="14">
        <v>197</v>
      </c>
      <c r="B204" s="41" t="e">
        <f t="shared" si="28"/>
        <v>#VALUE!</v>
      </c>
      <c r="C204" s="42" t="e">
        <f t="shared" si="29"/>
        <v>#VALUE!</v>
      </c>
      <c r="D204" s="133" t="str">
        <f t="shared" si="30"/>
        <v>24/05/2013</v>
      </c>
      <c r="E204" s="134" t="str">
        <f t="shared" si="31"/>
        <v/>
      </c>
      <c r="F204" s="134" t="str">
        <f t="shared" si="32"/>
        <v/>
      </c>
      <c r="G204" s="136"/>
      <c r="H204" s="150"/>
      <c r="I204" s="133" t="s">
        <v>258</v>
      </c>
      <c r="J204" s="150" t="s">
        <v>258</v>
      </c>
      <c r="K204" s="150" t="s">
        <v>258</v>
      </c>
      <c r="L204" s="140"/>
      <c r="M204" s="142">
        <v>42</v>
      </c>
      <c r="N204" s="142">
        <f t="shared" si="33"/>
        <v>147</v>
      </c>
      <c r="O204" s="142">
        <v>1.47</v>
      </c>
      <c r="P204" s="143">
        <v>19.4363459669582</v>
      </c>
      <c r="Q204" s="145" t="s">
        <v>60</v>
      </c>
      <c r="R204" s="142" t="s">
        <v>66</v>
      </c>
      <c r="S204" s="142">
        <v>83</v>
      </c>
      <c r="T204" s="146" t="s">
        <v>55</v>
      </c>
      <c r="U204" s="147" t="str">
        <f t="shared" si="34"/>
        <v>10/10</v>
      </c>
      <c r="V204" s="147" t="str">
        <f t="shared" si="35"/>
        <v>10/10</v>
      </c>
      <c r="W204" s="146" t="s">
        <v>56</v>
      </c>
    </row>
    <row r="205" spans="1:23" s="127" customFormat="1" x14ac:dyDescent="0.25">
      <c r="A205" s="14">
        <v>198</v>
      </c>
      <c r="B205" s="41" t="e">
        <f t="shared" si="28"/>
        <v>#VALUE!</v>
      </c>
      <c r="C205" s="42" t="e">
        <f t="shared" si="29"/>
        <v>#VALUE!</v>
      </c>
      <c r="D205" s="133" t="str">
        <f t="shared" si="30"/>
        <v>07/04/2013</v>
      </c>
      <c r="E205" s="134" t="str">
        <f t="shared" si="31"/>
        <v/>
      </c>
      <c r="F205" s="134" t="str">
        <f t="shared" si="32"/>
        <v/>
      </c>
      <c r="G205" s="136"/>
      <c r="H205" s="150"/>
      <c r="I205" s="133" t="s">
        <v>259</v>
      </c>
      <c r="J205" s="150" t="s">
        <v>259</v>
      </c>
      <c r="K205" s="150" t="s">
        <v>259</v>
      </c>
      <c r="L205" s="140"/>
      <c r="M205" s="142">
        <v>42</v>
      </c>
      <c r="N205" s="142">
        <f t="shared" si="33"/>
        <v>148</v>
      </c>
      <c r="O205" s="142">
        <v>1.48</v>
      </c>
      <c r="P205" s="143">
        <v>19.1745799853908</v>
      </c>
      <c r="Q205" s="145" t="s">
        <v>60</v>
      </c>
      <c r="R205" s="142" t="s">
        <v>54</v>
      </c>
      <c r="S205" s="142">
        <v>79</v>
      </c>
      <c r="T205" s="146" t="s">
        <v>55</v>
      </c>
      <c r="U205" s="147" t="str">
        <f t="shared" si="34"/>
        <v>10/10</v>
      </c>
      <c r="V205" s="147" t="str">
        <f t="shared" si="35"/>
        <v>10/10</v>
      </c>
      <c r="W205" s="146" t="s">
        <v>56</v>
      </c>
    </row>
    <row r="206" spans="1:23" s="127" customFormat="1" x14ac:dyDescent="0.25">
      <c r="A206" s="14">
        <v>199</v>
      </c>
      <c r="B206" s="41" t="e">
        <f t="shared" si="28"/>
        <v>#VALUE!</v>
      </c>
      <c r="C206" s="42" t="e">
        <f t="shared" si="29"/>
        <v>#VALUE!</v>
      </c>
      <c r="D206" s="133" t="str">
        <f t="shared" si="30"/>
        <v>01/02/2013</v>
      </c>
      <c r="E206" s="134" t="str">
        <f t="shared" si="31"/>
        <v/>
      </c>
      <c r="F206" s="134" t="str">
        <f t="shared" si="32"/>
        <v/>
      </c>
      <c r="G206" s="136"/>
      <c r="H206" s="150"/>
      <c r="I206" s="133" t="s">
        <v>224</v>
      </c>
      <c r="J206" s="150" t="s">
        <v>224</v>
      </c>
      <c r="K206" s="150" t="s">
        <v>224</v>
      </c>
      <c r="L206" s="140"/>
      <c r="M206" s="142">
        <v>49</v>
      </c>
      <c r="N206" s="142">
        <f t="shared" si="33"/>
        <v>154</v>
      </c>
      <c r="O206" s="142">
        <v>1.54</v>
      </c>
      <c r="P206" s="143">
        <v>20.6611570247934</v>
      </c>
      <c r="Q206" s="145" t="s">
        <v>60</v>
      </c>
      <c r="R206" s="142" t="s">
        <v>219</v>
      </c>
      <c r="S206" s="142">
        <v>82</v>
      </c>
      <c r="T206" s="146" t="s">
        <v>217</v>
      </c>
      <c r="U206" s="147" t="str">
        <f t="shared" si="34"/>
        <v>6/7</v>
      </c>
      <c r="V206" s="147" t="str">
        <f t="shared" si="35"/>
        <v>MPT 6/7</v>
      </c>
      <c r="W206" s="146" t="s">
        <v>218</v>
      </c>
    </row>
    <row r="207" spans="1:23" s="127" customFormat="1" x14ac:dyDescent="0.25">
      <c r="A207" s="14">
        <v>200</v>
      </c>
      <c r="B207" s="41" t="e">
        <f t="shared" si="28"/>
        <v>#VALUE!</v>
      </c>
      <c r="C207" s="42" t="e">
        <f t="shared" si="29"/>
        <v>#VALUE!</v>
      </c>
      <c r="D207" s="133" t="str">
        <f t="shared" si="30"/>
        <v>24/01/2013</v>
      </c>
      <c r="E207" s="134" t="str">
        <f t="shared" si="31"/>
        <v/>
      </c>
      <c r="F207" s="134" t="str">
        <f t="shared" si="32"/>
        <v/>
      </c>
      <c r="G207" s="136"/>
      <c r="H207" s="150"/>
      <c r="I207" s="133" t="s">
        <v>249</v>
      </c>
      <c r="J207" s="150" t="s">
        <v>249</v>
      </c>
      <c r="K207" s="150" t="s">
        <v>249</v>
      </c>
      <c r="L207" s="140"/>
      <c r="M207" s="142">
        <v>40</v>
      </c>
      <c r="N207" s="142">
        <f t="shared" si="33"/>
        <v>144</v>
      </c>
      <c r="O207" s="142">
        <v>1.44</v>
      </c>
      <c r="P207" s="143">
        <v>19.290123456790099</v>
      </c>
      <c r="Q207" s="145" t="s">
        <v>60</v>
      </c>
      <c r="R207" s="142" t="s">
        <v>78</v>
      </c>
      <c r="S207" s="142">
        <v>84</v>
      </c>
      <c r="T207" s="146" t="s">
        <v>55</v>
      </c>
      <c r="U207" s="147" t="str">
        <f t="shared" si="34"/>
        <v>10/10</v>
      </c>
      <c r="V207" s="147" t="str">
        <f t="shared" si="35"/>
        <v>10/10</v>
      </c>
      <c r="W207" s="146" t="s">
        <v>56</v>
      </c>
    </row>
    <row r="208" spans="1:23" s="127" customFormat="1" x14ac:dyDescent="0.25">
      <c r="A208" s="14">
        <v>201</v>
      </c>
      <c r="B208" s="41" t="e">
        <f t="shared" si="28"/>
        <v>#VALUE!</v>
      </c>
      <c r="C208" s="42" t="e">
        <f t="shared" si="29"/>
        <v>#VALUE!</v>
      </c>
      <c r="D208" s="133" t="str">
        <f t="shared" si="30"/>
        <v>13/02/2013</v>
      </c>
      <c r="E208" s="134" t="str">
        <f t="shared" si="31"/>
        <v/>
      </c>
      <c r="F208" s="134" t="str">
        <f t="shared" si="32"/>
        <v/>
      </c>
      <c r="G208" s="136"/>
      <c r="H208" s="150"/>
      <c r="I208" s="133" t="s">
        <v>260</v>
      </c>
      <c r="J208" s="150" t="s">
        <v>260</v>
      </c>
      <c r="K208" s="150" t="s">
        <v>260</v>
      </c>
      <c r="L208" s="140"/>
      <c r="M208" s="142">
        <v>48</v>
      </c>
      <c r="N208" s="142">
        <f t="shared" si="33"/>
        <v>147</v>
      </c>
      <c r="O208" s="142">
        <v>1.47</v>
      </c>
      <c r="P208" s="143">
        <v>22.212966819380799</v>
      </c>
      <c r="Q208" s="145" t="s">
        <v>58</v>
      </c>
      <c r="R208" s="142" t="s">
        <v>66</v>
      </c>
      <c r="S208" s="142">
        <v>85</v>
      </c>
      <c r="T208" s="146" t="s">
        <v>55</v>
      </c>
      <c r="U208" s="147" t="str">
        <f t="shared" si="34"/>
        <v>10/10</v>
      </c>
      <c r="V208" s="147" t="str">
        <f t="shared" si="35"/>
        <v>10/10</v>
      </c>
      <c r="W208" s="146" t="s">
        <v>56</v>
      </c>
    </row>
    <row r="209" spans="1:23" s="127" customFormat="1" x14ac:dyDescent="0.25">
      <c r="A209" s="14">
        <v>202</v>
      </c>
      <c r="B209" s="41" t="e">
        <f t="shared" si="28"/>
        <v>#VALUE!</v>
      </c>
      <c r="C209" s="42" t="e">
        <f t="shared" si="29"/>
        <v>#VALUE!</v>
      </c>
      <c r="D209" s="133" t="str">
        <f t="shared" si="30"/>
        <v>26/10/2013</v>
      </c>
      <c r="E209" s="134" t="str">
        <f t="shared" si="31"/>
        <v/>
      </c>
      <c r="F209" s="134" t="str">
        <f t="shared" si="32"/>
        <v/>
      </c>
      <c r="G209" s="136"/>
      <c r="H209" s="150"/>
      <c r="I209" s="133" t="s">
        <v>93</v>
      </c>
      <c r="J209" s="150" t="s">
        <v>93</v>
      </c>
      <c r="K209" s="150" t="s">
        <v>93</v>
      </c>
      <c r="L209" s="140"/>
      <c r="M209" s="142">
        <v>38</v>
      </c>
      <c r="N209" s="142">
        <f t="shared" si="33"/>
        <v>141</v>
      </c>
      <c r="O209" s="142">
        <v>1.41</v>
      </c>
      <c r="P209" s="143">
        <v>19.113726673708602</v>
      </c>
      <c r="Q209" s="145" t="s">
        <v>60</v>
      </c>
      <c r="R209" s="142" t="s">
        <v>66</v>
      </c>
      <c r="S209" s="142">
        <v>77</v>
      </c>
      <c r="T209" s="146" t="s">
        <v>55</v>
      </c>
      <c r="U209" s="147" t="str">
        <f t="shared" si="34"/>
        <v>10/10</v>
      </c>
      <c r="V209" s="147" t="str">
        <f t="shared" si="35"/>
        <v>10/10</v>
      </c>
      <c r="W209" s="146" t="s">
        <v>56</v>
      </c>
    </row>
    <row r="210" spans="1:23" s="127" customFormat="1" x14ac:dyDescent="0.25">
      <c r="A210" s="14">
        <v>203</v>
      </c>
      <c r="B210" s="41" t="e">
        <f t="shared" si="28"/>
        <v>#VALUE!</v>
      </c>
      <c r="C210" s="42" t="e">
        <f t="shared" si="29"/>
        <v>#VALUE!</v>
      </c>
      <c r="D210" s="133" t="str">
        <f t="shared" si="30"/>
        <v>28/05/2013</v>
      </c>
      <c r="E210" s="134" t="str">
        <f t="shared" si="31"/>
        <v/>
      </c>
      <c r="F210" s="134" t="str">
        <f t="shared" si="32"/>
        <v/>
      </c>
      <c r="G210" s="136"/>
      <c r="H210" s="150"/>
      <c r="I210" s="133" t="s">
        <v>194</v>
      </c>
      <c r="J210" s="150" t="s">
        <v>194</v>
      </c>
      <c r="K210" s="150" t="s">
        <v>194</v>
      </c>
      <c r="L210" s="140"/>
      <c r="M210" s="142">
        <v>54</v>
      </c>
      <c r="N210" s="142">
        <f t="shared" si="33"/>
        <v>150</v>
      </c>
      <c r="O210" s="142">
        <v>1.5</v>
      </c>
      <c r="P210" s="143">
        <v>24</v>
      </c>
      <c r="Q210" s="145" t="s">
        <v>58</v>
      </c>
      <c r="R210" s="142" t="s">
        <v>78</v>
      </c>
      <c r="S210" s="142">
        <v>79</v>
      </c>
      <c r="T210" s="146" t="s">
        <v>55</v>
      </c>
      <c r="U210" s="147" t="str">
        <f t="shared" si="34"/>
        <v>10/10</v>
      </c>
      <c r="V210" s="147" t="str">
        <f t="shared" si="35"/>
        <v>10/10</v>
      </c>
      <c r="W210" s="146" t="s">
        <v>56</v>
      </c>
    </row>
    <row r="211" spans="1:23" s="127" customFormat="1" x14ac:dyDescent="0.25">
      <c r="A211" s="14">
        <v>204</v>
      </c>
      <c r="B211" s="41" t="e">
        <f t="shared" si="28"/>
        <v>#VALUE!</v>
      </c>
      <c r="C211" s="42" t="e">
        <f t="shared" si="29"/>
        <v>#VALUE!</v>
      </c>
      <c r="D211" s="133" t="str">
        <f t="shared" si="30"/>
        <v>21/07/2013</v>
      </c>
      <c r="E211" s="134" t="str">
        <f t="shared" si="31"/>
        <v/>
      </c>
      <c r="F211" s="134" t="str">
        <f t="shared" si="32"/>
        <v/>
      </c>
      <c r="G211" s="136"/>
      <c r="H211" s="150"/>
      <c r="I211" s="133" t="s">
        <v>261</v>
      </c>
      <c r="J211" s="150" t="s">
        <v>261</v>
      </c>
      <c r="K211" s="150" t="s">
        <v>261</v>
      </c>
      <c r="L211" s="140"/>
      <c r="M211" s="142">
        <v>40</v>
      </c>
      <c r="N211" s="142">
        <f t="shared" si="33"/>
        <v>146</v>
      </c>
      <c r="O211" s="142">
        <v>1.46</v>
      </c>
      <c r="P211" s="143">
        <v>18.765246762994899</v>
      </c>
      <c r="Q211" s="145" t="s">
        <v>60</v>
      </c>
      <c r="R211" s="142" t="s">
        <v>54</v>
      </c>
      <c r="S211" s="142">
        <v>83</v>
      </c>
      <c r="T211" s="146" t="s">
        <v>55</v>
      </c>
      <c r="U211" s="147" t="str">
        <f t="shared" si="34"/>
        <v>10/10</v>
      </c>
      <c r="V211" s="147" t="str">
        <f t="shared" si="35"/>
        <v>10/10</v>
      </c>
      <c r="W211" s="146" t="s">
        <v>56</v>
      </c>
    </row>
    <row r="212" spans="1:23" s="127" customFormat="1" x14ac:dyDescent="0.25">
      <c r="A212" s="14">
        <v>205</v>
      </c>
      <c r="B212" s="41" t="e">
        <f t="shared" si="28"/>
        <v>#VALUE!</v>
      </c>
      <c r="C212" s="42" t="e">
        <f t="shared" si="29"/>
        <v>#VALUE!</v>
      </c>
      <c r="D212" s="133" t="str">
        <f t="shared" si="30"/>
        <v>29/09/2013</v>
      </c>
      <c r="E212" s="134" t="str">
        <f t="shared" si="31"/>
        <v/>
      </c>
      <c r="F212" s="134" t="str">
        <f t="shared" si="32"/>
        <v/>
      </c>
      <c r="G212" s="136"/>
      <c r="H212" s="150"/>
      <c r="I212" s="133" t="s">
        <v>262</v>
      </c>
      <c r="J212" s="150" t="s">
        <v>262</v>
      </c>
      <c r="K212" s="150" t="s">
        <v>262</v>
      </c>
      <c r="L212" s="140"/>
      <c r="M212" s="142">
        <v>44</v>
      </c>
      <c r="N212" s="142">
        <f t="shared" si="33"/>
        <v>153</v>
      </c>
      <c r="O212" s="142">
        <v>1.53</v>
      </c>
      <c r="P212" s="143">
        <v>18.796189499764999</v>
      </c>
      <c r="Q212" s="145" t="s">
        <v>60</v>
      </c>
      <c r="R212" s="142" t="s">
        <v>66</v>
      </c>
      <c r="S212" s="142">
        <v>70</v>
      </c>
      <c r="T212" s="146" t="s">
        <v>55</v>
      </c>
      <c r="U212" s="147" t="str">
        <f t="shared" si="34"/>
        <v>10/10</v>
      </c>
      <c r="V212" s="147" t="str">
        <f t="shared" si="35"/>
        <v>10/10</v>
      </c>
      <c r="W212" s="146" t="s">
        <v>56</v>
      </c>
    </row>
    <row r="213" spans="1:23" s="127" customFormat="1" x14ac:dyDescent="0.25">
      <c r="A213" s="14">
        <v>206</v>
      </c>
      <c r="B213" s="41" t="e">
        <f t="shared" si="28"/>
        <v>#VALUE!</v>
      </c>
      <c r="C213" s="42" t="e">
        <f t="shared" si="29"/>
        <v>#VALUE!</v>
      </c>
      <c r="D213" s="133" t="str">
        <f t="shared" si="30"/>
        <v>08/01/2013</v>
      </c>
      <c r="E213" s="134" t="str">
        <f t="shared" si="31"/>
        <v/>
      </c>
      <c r="F213" s="134" t="str">
        <f t="shared" si="32"/>
        <v/>
      </c>
      <c r="G213" s="136"/>
      <c r="H213" s="150"/>
      <c r="I213" s="133" t="s">
        <v>263</v>
      </c>
      <c r="J213" s="150" t="s">
        <v>263</v>
      </c>
      <c r="K213" s="150" t="s">
        <v>263</v>
      </c>
      <c r="L213" s="140"/>
      <c r="M213" s="142">
        <v>44</v>
      </c>
      <c r="N213" s="142">
        <f t="shared" si="33"/>
        <v>153</v>
      </c>
      <c r="O213" s="142">
        <v>1.53</v>
      </c>
      <c r="P213" s="143">
        <v>18.796189499764999</v>
      </c>
      <c r="Q213" s="145" t="s">
        <v>60</v>
      </c>
      <c r="R213" s="142" t="s">
        <v>54</v>
      </c>
      <c r="S213" s="142">
        <v>79</v>
      </c>
      <c r="T213" s="146" t="s">
        <v>55</v>
      </c>
      <c r="U213" s="147" t="str">
        <f t="shared" si="34"/>
        <v>10/10</v>
      </c>
      <c r="V213" s="147" t="str">
        <f t="shared" si="35"/>
        <v>10/10</v>
      </c>
      <c r="W213" s="146" t="s">
        <v>56</v>
      </c>
    </row>
    <row r="214" spans="1:23" s="127" customFormat="1" x14ac:dyDescent="0.25">
      <c r="A214" s="14">
        <v>207</v>
      </c>
      <c r="B214" s="41" t="e">
        <f t="shared" si="28"/>
        <v>#VALUE!</v>
      </c>
      <c r="C214" s="42" t="e">
        <f t="shared" si="29"/>
        <v>#VALUE!</v>
      </c>
      <c r="D214" s="133" t="str">
        <f t="shared" si="30"/>
        <v>02/08/2013</v>
      </c>
      <c r="E214" s="134" t="str">
        <f t="shared" si="31"/>
        <v/>
      </c>
      <c r="F214" s="134" t="str">
        <f t="shared" si="32"/>
        <v/>
      </c>
      <c r="G214" s="136"/>
      <c r="H214" s="150"/>
      <c r="I214" s="133" t="s">
        <v>264</v>
      </c>
      <c r="J214" s="150" t="s">
        <v>264</v>
      </c>
      <c r="K214" s="150" t="s">
        <v>264</v>
      </c>
      <c r="L214" s="140"/>
      <c r="M214" s="142">
        <v>32</v>
      </c>
      <c r="N214" s="142">
        <f t="shared" si="33"/>
        <v>139</v>
      </c>
      <c r="O214" s="142">
        <v>1.39</v>
      </c>
      <c r="P214" s="143">
        <v>16.562289736556099</v>
      </c>
      <c r="Q214" s="145" t="s">
        <v>60</v>
      </c>
      <c r="R214" s="142" t="s">
        <v>61</v>
      </c>
      <c r="S214" s="142">
        <v>81</v>
      </c>
      <c r="T214" s="146" t="s">
        <v>55</v>
      </c>
      <c r="U214" s="147" t="str">
        <f t="shared" si="34"/>
        <v>10/10</v>
      </c>
      <c r="V214" s="147" t="str">
        <f t="shared" si="35"/>
        <v>10/10</v>
      </c>
      <c r="W214" s="146" t="s">
        <v>56</v>
      </c>
    </row>
    <row r="215" spans="1:23" s="127" customFormat="1" x14ac:dyDescent="0.25">
      <c r="A215" s="14">
        <v>208</v>
      </c>
      <c r="B215" s="41" t="e">
        <f t="shared" si="28"/>
        <v>#VALUE!</v>
      </c>
      <c r="C215" s="42" t="e">
        <f t="shared" si="29"/>
        <v>#VALUE!</v>
      </c>
      <c r="D215" s="133" t="str">
        <f t="shared" si="30"/>
        <v>27/11/2012</v>
      </c>
      <c r="E215" s="134" t="str">
        <f t="shared" si="31"/>
        <v/>
      </c>
      <c r="F215" s="134" t="str">
        <f t="shared" si="32"/>
        <v/>
      </c>
      <c r="G215" s="136"/>
      <c r="H215" s="150"/>
      <c r="I215" s="133" t="s">
        <v>265</v>
      </c>
      <c r="J215" s="150" t="s">
        <v>265</v>
      </c>
      <c r="K215" s="150" t="s">
        <v>265</v>
      </c>
      <c r="L215" s="140"/>
      <c r="M215" s="142">
        <v>62</v>
      </c>
      <c r="N215" s="142">
        <f t="shared" si="33"/>
        <v>157</v>
      </c>
      <c r="O215" s="142">
        <v>1.57</v>
      </c>
      <c r="P215" s="143">
        <v>25.153150229218198</v>
      </c>
      <c r="Q215" s="145" t="s">
        <v>216</v>
      </c>
      <c r="R215" s="142" t="s">
        <v>54</v>
      </c>
      <c r="S215" s="142">
        <v>80</v>
      </c>
      <c r="T215" s="146" t="s">
        <v>55</v>
      </c>
      <c r="U215" s="147" t="str">
        <f t="shared" si="34"/>
        <v>10/10</v>
      </c>
      <c r="V215" s="147" t="str">
        <f t="shared" si="35"/>
        <v>10/10</v>
      </c>
      <c r="W215" s="146" t="s">
        <v>56</v>
      </c>
    </row>
    <row r="216" spans="1:23" s="127" customFormat="1" x14ac:dyDescent="0.25">
      <c r="A216" s="14">
        <v>209</v>
      </c>
      <c r="B216" s="41" t="e">
        <f t="shared" si="28"/>
        <v>#VALUE!</v>
      </c>
      <c r="C216" s="42" t="e">
        <f t="shared" si="29"/>
        <v>#VALUE!</v>
      </c>
      <c r="D216" s="133" t="str">
        <f t="shared" si="30"/>
        <v>06/09/2013</v>
      </c>
      <c r="E216" s="134" t="str">
        <f t="shared" si="31"/>
        <v/>
      </c>
      <c r="F216" s="134" t="str">
        <f t="shared" si="32"/>
        <v/>
      </c>
      <c r="G216" s="136"/>
      <c r="H216" s="150"/>
      <c r="I216" s="133" t="s">
        <v>136</v>
      </c>
      <c r="J216" s="150" t="s">
        <v>136</v>
      </c>
      <c r="K216" s="150" t="s">
        <v>136</v>
      </c>
      <c r="L216" s="140"/>
      <c r="M216" s="142">
        <v>60</v>
      </c>
      <c r="N216" s="142">
        <f t="shared" si="33"/>
        <v>150</v>
      </c>
      <c r="O216" s="142">
        <v>1.5</v>
      </c>
      <c r="P216" s="143">
        <v>26.6666666666667</v>
      </c>
      <c r="Q216" s="145" t="s">
        <v>216</v>
      </c>
      <c r="R216" s="142" t="s">
        <v>66</v>
      </c>
      <c r="S216" s="142">
        <v>82</v>
      </c>
      <c r="T216" s="146" t="s">
        <v>55</v>
      </c>
      <c r="U216" s="147" t="str">
        <f t="shared" si="34"/>
        <v>10/10</v>
      </c>
      <c r="V216" s="147" t="str">
        <f t="shared" si="35"/>
        <v>10/10</v>
      </c>
      <c r="W216" s="146" t="s">
        <v>56</v>
      </c>
    </row>
    <row r="217" spans="1:23" s="127" customFormat="1" x14ac:dyDescent="0.25">
      <c r="A217" s="14">
        <v>210</v>
      </c>
      <c r="B217" s="41" t="e">
        <f t="shared" si="28"/>
        <v>#VALUE!</v>
      </c>
      <c r="C217" s="42" t="e">
        <f t="shared" si="29"/>
        <v>#VALUE!</v>
      </c>
      <c r="D217" s="133" t="str">
        <f t="shared" si="30"/>
        <v>11/11/2013</v>
      </c>
      <c r="E217" s="134" t="str">
        <f t="shared" si="31"/>
        <v/>
      </c>
      <c r="F217" s="134" t="str">
        <f t="shared" si="32"/>
        <v/>
      </c>
      <c r="G217" s="136"/>
      <c r="H217" s="150"/>
      <c r="I217" s="133" t="s">
        <v>231</v>
      </c>
      <c r="J217" s="150" t="s">
        <v>231</v>
      </c>
      <c r="K217" s="150" t="s">
        <v>231</v>
      </c>
      <c r="L217" s="140"/>
      <c r="M217" s="142">
        <v>34</v>
      </c>
      <c r="N217" s="142">
        <f t="shared" si="33"/>
        <v>138</v>
      </c>
      <c r="O217" s="142">
        <v>1.38</v>
      </c>
      <c r="P217" s="143">
        <v>17.853392144507499</v>
      </c>
      <c r="Q217" s="145" t="s">
        <v>60</v>
      </c>
      <c r="R217" s="142" t="s">
        <v>54</v>
      </c>
      <c r="S217" s="142">
        <v>82</v>
      </c>
      <c r="T217" s="146" t="s">
        <v>55</v>
      </c>
      <c r="U217" s="147" t="str">
        <f t="shared" si="34"/>
        <v>10/10</v>
      </c>
      <c r="V217" s="147" t="str">
        <f t="shared" si="35"/>
        <v>10/10</v>
      </c>
      <c r="W217" s="146" t="s">
        <v>56</v>
      </c>
    </row>
    <row r="218" spans="1:23" s="127" customFormat="1" x14ac:dyDescent="0.25">
      <c r="A218" s="14">
        <v>211</v>
      </c>
      <c r="B218" s="41" t="e">
        <f t="shared" si="28"/>
        <v>#VALUE!</v>
      </c>
      <c r="C218" s="42" t="e">
        <f t="shared" si="29"/>
        <v>#VALUE!</v>
      </c>
      <c r="D218" s="133" t="str">
        <f t="shared" si="30"/>
        <v>14/09/2013</v>
      </c>
      <c r="E218" s="134" t="str">
        <f t="shared" si="31"/>
        <v/>
      </c>
      <c r="F218" s="134" t="str">
        <f t="shared" si="32"/>
        <v/>
      </c>
      <c r="G218" s="136"/>
      <c r="H218" s="150"/>
      <c r="I218" s="133" t="s">
        <v>266</v>
      </c>
      <c r="J218" s="150" t="s">
        <v>266</v>
      </c>
      <c r="K218" s="150" t="s">
        <v>266</v>
      </c>
      <c r="L218" s="140"/>
      <c r="M218" s="142">
        <v>27</v>
      </c>
      <c r="N218" s="142">
        <f t="shared" si="33"/>
        <v>130</v>
      </c>
      <c r="O218" s="142">
        <v>1.3</v>
      </c>
      <c r="P218" s="143">
        <v>15.9763313609467</v>
      </c>
      <c r="Q218" s="145" t="s">
        <v>60</v>
      </c>
      <c r="R218" s="142" t="s">
        <v>54</v>
      </c>
      <c r="S218" s="142">
        <v>79</v>
      </c>
      <c r="T218" s="146" t="s">
        <v>55</v>
      </c>
      <c r="U218" s="147" t="str">
        <f t="shared" si="34"/>
        <v>10/10</v>
      </c>
      <c r="V218" s="147" t="str">
        <f t="shared" si="35"/>
        <v>10/10</v>
      </c>
      <c r="W218" s="146" t="s">
        <v>56</v>
      </c>
    </row>
    <row r="219" spans="1:23" s="127" customFormat="1" x14ac:dyDescent="0.25">
      <c r="A219" s="14">
        <v>212</v>
      </c>
      <c r="B219" s="41" t="e">
        <f t="shared" si="28"/>
        <v>#VALUE!</v>
      </c>
      <c r="C219" s="42" t="e">
        <f t="shared" si="29"/>
        <v>#VALUE!</v>
      </c>
      <c r="D219" s="133" t="str">
        <f t="shared" si="30"/>
        <v>18/10/2013</v>
      </c>
      <c r="E219" s="134" t="str">
        <f t="shared" si="31"/>
        <v/>
      </c>
      <c r="F219" s="134" t="str">
        <f t="shared" si="32"/>
        <v/>
      </c>
      <c r="G219" s="136"/>
      <c r="H219" s="150"/>
      <c r="I219" s="133" t="s">
        <v>243</v>
      </c>
      <c r="J219" s="150" t="s">
        <v>243</v>
      </c>
      <c r="K219" s="150" t="s">
        <v>243</v>
      </c>
      <c r="L219" s="140"/>
      <c r="M219" s="142">
        <v>47</v>
      </c>
      <c r="N219" s="142">
        <f t="shared" si="33"/>
        <v>156</v>
      </c>
      <c r="O219" s="142">
        <v>1.56</v>
      </c>
      <c r="P219" s="143">
        <v>19.312952005259699</v>
      </c>
      <c r="Q219" s="145" t="s">
        <v>60</v>
      </c>
      <c r="R219" s="142" t="s">
        <v>54</v>
      </c>
      <c r="S219" s="142">
        <v>79</v>
      </c>
      <c r="T219" s="146" t="s">
        <v>67</v>
      </c>
      <c r="U219" s="147" t="str">
        <f t="shared" si="34"/>
        <v>5/5</v>
      </c>
      <c r="V219" s="147" t="str">
        <f t="shared" si="35"/>
        <v>MPT 5/5</v>
      </c>
      <c r="W219" s="146" t="s">
        <v>68</v>
      </c>
    </row>
    <row r="220" spans="1:23" s="127" customFormat="1" x14ac:dyDescent="0.25">
      <c r="A220" s="14">
        <v>213</v>
      </c>
      <c r="B220" s="41" t="e">
        <f t="shared" si="28"/>
        <v>#VALUE!</v>
      </c>
      <c r="C220" s="42" t="e">
        <f t="shared" si="29"/>
        <v>#VALUE!</v>
      </c>
      <c r="D220" s="133" t="str">
        <f t="shared" si="30"/>
        <v>13/05/2013</v>
      </c>
      <c r="E220" s="134" t="str">
        <f t="shared" si="31"/>
        <v/>
      </c>
      <c r="F220" s="134" t="str">
        <f t="shared" si="32"/>
        <v/>
      </c>
      <c r="G220" s="136"/>
      <c r="H220" s="150"/>
      <c r="I220" s="133" t="s">
        <v>267</v>
      </c>
      <c r="J220" s="150" t="s">
        <v>267</v>
      </c>
      <c r="K220" s="150" t="s">
        <v>267</v>
      </c>
      <c r="L220" s="140"/>
      <c r="M220" s="142">
        <v>37</v>
      </c>
      <c r="N220" s="142">
        <f t="shared" si="33"/>
        <v>147</v>
      </c>
      <c r="O220" s="142">
        <v>1.47</v>
      </c>
      <c r="P220" s="143">
        <v>17.122495256606001</v>
      </c>
      <c r="Q220" s="145" t="s">
        <v>60</v>
      </c>
      <c r="R220" s="142" t="s">
        <v>54</v>
      </c>
      <c r="S220" s="142">
        <v>81</v>
      </c>
      <c r="T220" s="146" t="s">
        <v>55</v>
      </c>
      <c r="U220" s="147" t="str">
        <f t="shared" si="34"/>
        <v>10/10</v>
      </c>
      <c r="V220" s="147" t="str">
        <f t="shared" si="35"/>
        <v>10/10</v>
      </c>
      <c r="W220" s="146" t="s">
        <v>56</v>
      </c>
    </row>
    <row r="221" spans="1:23" s="127" customFormat="1" x14ac:dyDescent="0.25">
      <c r="A221" s="14">
        <v>214</v>
      </c>
      <c r="B221" s="41" t="e">
        <f t="shared" si="28"/>
        <v>#VALUE!</v>
      </c>
      <c r="C221" s="42" t="e">
        <f t="shared" si="29"/>
        <v>#VALUE!</v>
      </c>
      <c r="D221" s="133" t="str">
        <f t="shared" si="30"/>
        <v>01/01/2013</v>
      </c>
      <c r="E221" s="134" t="str">
        <f t="shared" si="31"/>
        <v/>
      </c>
      <c r="F221" s="134" t="str">
        <f t="shared" si="32"/>
        <v/>
      </c>
      <c r="G221" s="136"/>
      <c r="H221" s="150"/>
      <c r="I221" s="133" t="s">
        <v>268</v>
      </c>
      <c r="J221" s="150" t="s">
        <v>268</v>
      </c>
      <c r="K221" s="150" t="s">
        <v>268</v>
      </c>
      <c r="L221" s="140"/>
      <c r="M221" s="142">
        <v>47</v>
      </c>
      <c r="N221" s="142">
        <f t="shared" si="33"/>
        <v>145</v>
      </c>
      <c r="O221" s="142">
        <v>1.45</v>
      </c>
      <c r="P221" s="143">
        <v>22.3543400713436</v>
      </c>
      <c r="Q221" s="145" t="s">
        <v>58</v>
      </c>
      <c r="R221" s="142" t="s">
        <v>66</v>
      </c>
      <c r="S221" s="142">
        <v>80</v>
      </c>
      <c r="T221" s="146" t="s">
        <v>55</v>
      </c>
      <c r="U221" s="147" t="str">
        <f t="shared" si="34"/>
        <v>10/10</v>
      </c>
      <c r="V221" s="147" t="str">
        <f t="shared" si="35"/>
        <v>10/10</v>
      </c>
      <c r="W221" s="146" t="s">
        <v>56</v>
      </c>
    </row>
    <row r="222" spans="1:23" s="127" customFormat="1" x14ac:dyDescent="0.25">
      <c r="A222" s="14">
        <v>215</v>
      </c>
      <c r="B222" s="41" t="e">
        <f t="shared" si="28"/>
        <v>#VALUE!</v>
      </c>
      <c r="C222" s="42" t="e">
        <f t="shared" si="29"/>
        <v>#VALUE!</v>
      </c>
      <c r="D222" s="133" t="str">
        <f t="shared" si="30"/>
        <v>09/02/2013</v>
      </c>
      <c r="E222" s="134" t="str">
        <f t="shared" si="31"/>
        <v/>
      </c>
      <c r="F222" s="134" t="str">
        <f t="shared" si="32"/>
        <v/>
      </c>
      <c r="G222" s="136"/>
      <c r="H222" s="150"/>
      <c r="I222" s="133" t="s">
        <v>187</v>
      </c>
      <c r="J222" s="150" t="s">
        <v>187</v>
      </c>
      <c r="K222" s="150" t="s">
        <v>187</v>
      </c>
      <c r="L222" s="140"/>
      <c r="M222" s="142">
        <v>50</v>
      </c>
      <c r="N222" s="142">
        <f t="shared" si="33"/>
        <v>150</v>
      </c>
      <c r="O222" s="142">
        <v>1.5</v>
      </c>
      <c r="P222" s="143">
        <v>22.2222222222222</v>
      </c>
      <c r="Q222" s="145" t="s">
        <v>58</v>
      </c>
      <c r="R222" s="142" t="s">
        <v>66</v>
      </c>
      <c r="S222" s="142">
        <v>79</v>
      </c>
      <c r="T222" s="146" t="s">
        <v>55</v>
      </c>
      <c r="U222" s="147" t="str">
        <f t="shared" si="34"/>
        <v>10/10</v>
      </c>
      <c r="V222" s="147" t="str">
        <f t="shared" si="35"/>
        <v>10/10</v>
      </c>
      <c r="W222" s="146" t="s">
        <v>56</v>
      </c>
    </row>
    <row r="223" spans="1:23" s="127" customFormat="1" x14ac:dyDescent="0.25">
      <c r="A223" s="14">
        <v>216</v>
      </c>
      <c r="B223" s="41" t="e">
        <f t="shared" si="28"/>
        <v>#VALUE!</v>
      </c>
      <c r="C223" s="42" t="e">
        <f t="shared" si="29"/>
        <v>#VALUE!</v>
      </c>
      <c r="D223" s="133" t="str">
        <f t="shared" si="30"/>
        <v>10/09/2013</v>
      </c>
      <c r="E223" s="134" t="str">
        <f t="shared" si="31"/>
        <v/>
      </c>
      <c r="F223" s="134" t="str">
        <f t="shared" si="32"/>
        <v/>
      </c>
      <c r="G223" s="136"/>
      <c r="H223" s="150"/>
      <c r="I223" s="133" t="s">
        <v>269</v>
      </c>
      <c r="J223" s="150" t="s">
        <v>269</v>
      </c>
      <c r="K223" s="150" t="s">
        <v>269</v>
      </c>
      <c r="L223" s="140"/>
      <c r="M223" s="142">
        <v>48</v>
      </c>
      <c r="N223" s="142">
        <f t="shared" si="33"/>
        <v>150</v>
      </c>
      <c r="O223" s="142">
        <v>1.5</v>
      </c>
      <c r="P223" s="143">
        <v>21.3333333333333</v>
      </c>
      <c r="Q223" s="145" t="s">
        <v>60</v>
      </c>
      <c r="R223" s="142" t="s">
        <v>66</v>
      </c>
      <c r="S223" s="142">
        <v>82</v>
      </c>
      <c r="T223" s="146" t="s">
        <v>81</v>
      </c>
      <c r="U223" s="147" t="str">
        <f t="shared" si="34"/>
        <v>5/6</v>
      </c>
      <c r="V223" s="147" t="str">
        <f t="shared" si="35"/>
        <v>MPT 5/6</v>
      </c>
      <c r="W223" s="146" t="s">
        <v>82</v>
      </c>
    </row>
    <row r="224" spans="1:23" s="127" customFormat="1" x14ac:dyDescent="0.25">
      <c r="A224" s="14">
        <v>217</v>
      </c>
      <c r="B224" s="41" t="e">
        <f t="shared" si="28"/>
        <v>#VALUE!</v>
      </c>
      <c r="C224" s="42" t="e">
        <f t="shared" si="29"/>
        <v>#VALUE!</v>
      </c>
      <c r="D224" s="133" t="str">
        <f t="shared" si="30"/>
        <v>20/07/2013</v>
      </c>
      <c r="E224" s="134" t="str">
        <f t="shared" si="31"/>
        <v/>
      </c>
      <c r="F224" s="134" t="str">
        <f t="shared" si="32"/>
        <v/>
      </c>
      <c r="G224" s="136"/>
      <c r="H224" s="150"/>
      <c r="I224" s="133" t="s">
        <v>197</v>
      </c>
      <c r="J224" s="150" t="s">
        <v>197</v>
      </c>
      <c r="K224" s="150" t="s">
        <v>197</v>
      </c>
      <c r="L224" s="140"/>
      <c r="M224" s="142">
        <v>67</v>
      </c>
      <c r="N224" s="142">
        <f t="shared" si="33"/>
        <v>157</v>
      </c>
      <c r="O224" s="142">
        <v>1.57</v>
      </c>
      <c r="P224" s="143">
        <v>27.1816300864132</v>
      </c>
      <c r="Q224" s="145" t="s">
        <v>72</v>
      </c>
      <c r="R224" s="142" t="s">
        <v>78</v>
      </c>
      <c r="S224" s="142">
        <v>83</v>
      </c>
      <c r="T224" s="146" t="s">
        <v>55</v>
      </c>
      <c r="U224" s="147" t="str">
        <f t="shared" si="34"/>
        <v>10/10</v>
      </c>
      <c r="V224" s="147" t="str">
        <f t="shared" si="35"/>
        <v>10/10</v>
      </c>
      <c r="W224" s="146" t="s">
        <v>56</v>
      </c>
    </row>
    <row r="225" spans="1:23" s="127" customFormat="1" x14ac:dyDescent="0.25">
      <c r="A225" s="14">
        <v>218</v>
      </c>
      <c r="B225" s="41" t="e">
        <f t="shared" si="28"/>
        <v>#VALUE!</v>
      </c>
      <c r="C225" s="42" t="e">
        <f t="shared" si="29"/>
        <v>#VALUE!</v>
      </c>
      <c r="D225" s="133" t="str">
        <f t="shared" si="30"/>
        <v>27/03/2013</v>
      </c>
      <c r="E225" s="134" t="str">
        <f t="shared" si="31"/>
        <v/>
      </c>
      <c r="F225" s="134" t="str">
        <f t="shared" si="32"/>
        <v/>
      </c>
      <c r="G225" s="136"/>
      <c r="H225" s="150"/>
      <c r="I225" s="133" t="s">
        <v>270</v>
      </c>
      <c r="J225" s="150" t="s">
        <v>270</v>
      </c>
      <c r="K225" s="150" t="s">
        <v>270</v>
      </c>
      <c r="L225" s="140"/>
      <c r="M225" s="142">
        <v>41</v>
      </c>
      <c r="N225" s="142">
        <f t="shared" si="33"/>
        <v>145</v>
      </c>
      <c r="O225" s="142">
        <v>1.45</v>
      </c>
      <c r="P225" s="143">
        <v>19.500594530320999</v>
      </c>
      <c r="Q225" s="145" t="s">
        <v>60</v>
      </c>
      <c r="R225" s="142" t="s">
        <v>54</v>
      </c>
      <c r="S225" s="142">
        <v>84</v>
      </c>
      <c r="T225" s="146" t="s">
        <v>55</v>
      </c>
      <c r="U225" s="147" t="str">
        <f t="shared" si="34"/>
        <v>10/10</v>
      </c>
      <c r="V225" s="147" t="str">
        <f t="shared" si="35"/>
        <v>10/10</v>
      </c>
      <c r="W225" s="146" t="s">
        <v>56</v>
      </c>
    </row>
    <row r="226" spans="1:23" s="127" customFormat="1" x14ac:dyDescent="0.25">
      <c r="A226" s="14">
        <v>219</v>
      </c>
      <c r="B226" s="41" t="e">
        <f t="shared" si="28"/>
        <v>#VALUE!</v>
      </c>
      <c r="C226" s="42" t="e">
        <f t="shared" si="29"/>
        <v>#VALUE!</v>
      </c>
      <c r="D226" s="133" t="str">
        <f t="shared" si="30"/>
        <v>04/11/2013</v>
      </c>
      <c r="E226" s="134" t="str">
        <f t="shared" si="31"/>
        <v/>
      </c>
      <c r="F226" s="134" t="str">
        <f t="shared" si="32"/>
        <v/>
      </c>
      <c r="G226" s="136"/>
      <c r="H226" s="150"/>
      <c r="I226" s="133" t="s">
        <v>271</v>
      </c>
      <c r="J226" s="150" t="s">
        <v>271</v>
      </c>
      <c r="K226" s="150" t="s">
        <v>271</v>
      </c>
      <c r="L226" s="140"/>
      <c r="M226" s="142">
        <v>36</v>
      </c>
      <c r="N226" s="142">
        <f t="shared" si="33"/>
        <v>153</v>
      </c>
      <c r="O226" s="142">
        <v>1.53</v>
      </c>
      <c r="P226" s="143">
        <v>15.378700499807801</v>
      </c>
      <c r="Q226" s="145" t="s">
        <v>60</v>
      </c>
      <c r="R226" s="142" t="s">
        <v>54</v>
      </c>
      <c r="S226" s="142">
        <v>79</v>
      </c>
      <c r="T226" s="146" t="s">
        <v>55</v>
      </c>
      <c r="U226" s="147" t="str">
        <f t="shared" si="34"/>
        <v>10/10</v>
      </c>
      <c r="V226" s="147" t="str">
        <f t="shared" si="35"/>
        <v>10/10</v>
      </c>
      <c r="W226" s="146" t="s">
        <v>56</v>
      </c>
    </row>
    <row r="227" spans="1:23" s="127" customFormat="1" x14ac:dyDescent="0.25">
      <c r="A227" s="14">
        <v>220</v>
      </c>
      <c r="B227" s="41" t="e">
        <f t="shared" si="28"/>
        <v>#VALUE!</v>
      </c>
      <c r="C227" s="42" t="e">
        <f t="shared" si="29"/>
        <v>#VALUE!</v>
      </c>
      <c r="D227" s="133" t="str">
        <f t="shared" si="30"/>
        <v>18/11/2013</v>
      </c>
      <c r="E227" s="134" t="str">
        <f t="shared" si="31"/>
        <v/>
      </c>
      <c r="F227" s="134" t="str">
        <f t="shared" si="32"/>
        <v/>
      </c>
      <c r="G227" s="136"/>
      <c r="H227" s="150"/>
      <c r="I227" s="133" t="s">
        <v>184</v>
      </c>
      <c r="J227" s="150" t="s">
        <v>184</v>
      </c>
      <c r="K227" s="150" t="s">
        <v>184</v>
      </c>
      <c r="L227" s="140"/>
      <c r="M227" s="142">
        <v>26</v>
      </c>
      <c r="N227" s="142">
        <f t="shared" si="33"/>
        <v>125</v>
      </c>
      <c r="O227" s="142">
        <v>1.25</v>
      </c>
      <c r="P227" s="143">
        <v>16.64</v>
      </c>
      <c r="Q227" s="145" t="s">
        <v>60</v>
      </c>
      <c r="R227" s="142" t="s">
        <v>54</v>
      </c>
      <c r="S227" s="142">
        <v>86</v>
      </c>
      <c r="T227" s="146" t="s">
        <v>55</v>
      </c>
      <c r="U227" s="147" t="str">
        <f t="shared" si="34"/>
        <v>10/10</v>
      </c>
      <c r="V227" s="147" t="str">
        <f t="shared" si="35"/>
        <v>10/10</v>
      </c>
      <c r="W227" s="146" t="s">
        <v>56</v>
      </c>
    </row>
    <row r="228" spans="1:23" s="127" customFormat="1" x14ac:dyDescent="0.25">
      <c r="A228" s="14">
        <v>221</v>
      </c>
      <c r="B228" s="41" t="e">
        <f t="shared" si="28"/>
        <v>#VALUE!</v>
      </c>
      <c r="C228" s="42" t="e">
        <f t="shared" si="29"/>
        <v>#VALUE!</v>
      </c>
      <c r="D228" s="133" t="str">
        <f t="shared" si="30"/>
        <v>28/10/2013</v>
      </c>
      <c r="E228" s="134" t="str">
        <f t="shared" si="31"/>
        <v/>
      </c>
      <c r="F228" s="134" t="str">
        <f t="shared" si="32"/>
        <v/>
      </c>
      <c r="G228" s="136"/>
      <c r="H228" s="150"/>
      <c r="I228" s="133" t="s">
        <v>272</v>
      </c>
      <c r="J228" s="150" t="s">
        <v>272</v>
      </c>
      <c r="K228" s="150" t="s">
        <v>272</v>
      </c>
      <c r="L228" s="140"/>
      <c r="M228" s="142">
        <v>51</v>
      </c>
      <c r="N228" s="142">
        <f t="shared" si="33"/>
        <v>142</v>
      </c>
      <c r="O228" s="142">
        <v>1.42</v>
      </c>
      <c r="P228" s="143">
        <v>25.292600674469401</v>
      </c>
      <c r="Q228" s="145" t="s">
        <v>72</v>
      </c>
      <c r="R228" s="142" t="s">
        <v>66</v>
      </c>
      <c r="S228" s="142">
        <v>81</v>
      </c>
      <c r="T228" s="146" t="s">
        <v>55</v>
      </c>
      <c r="U228" s="147" t="str">
        <f t="shared" si="34"/>
        <v>10/10</v>
      </c>
      <c r="V228" s="147" t="str">
        <f t="shared" si="35"/>
        <v>10/10</v>
      </c>
      <c r="W228" s="146" t="s">
        <v>56</v>
      </c>
    </row>
    <row r="229" spans="1:23" s="127" customFormat="1" x14ac:dyDescent="0.25">
      <c r="A229" s="14">
        <v>222</v>
      </c>
      <c r="B229" s="41" t="e">
        <f t="shared" si="28"/>
        <v>#VALUE!</v>
      </c>
      <c r="C229" s="42" t="e">
        <f t="shared" si="29"/>
        <v>#VALUE!</v>
      </c>
      <c r="D229" s="133" t="str">
        <f t="shared" si="30"/>
        <v>10/11/2013</v>
      </c>
      <c r="E229" s="134" t="str">
        <f t="shared" si="31"/>
        <v/>
      </c>
      <c r="F229" s="134" t="str">
        <f t="shared" si="32"/>
        <v/>
      </c>
      <c r="G229" s="136"/>
      <c r="H229" s="150"/>
      <c r="I229" s="133" t="s">
        <v>273</v>
      </c>
      <c r="J229" s="150" t="s">
        <v>273</v>
      </c>
      <c r="K229" s="150" t="s">
        <v>273</v>
      </c>
      <c r="L229" s="140"/>
      <c r="M229" s="142">
        <v>42</v>
      </c>
      <c r="N229" s="142">
        <f t="shared" si="33"/>
        <v>147</v>
      </c>
      <c r="O229" s="142">
        <v>1.47</v>
      </c>
      <c r="P229" s="143">
        <v>19.4363459669582</v>
      </c>
      <c r="Q229" s="145" t="s">
        <v>60</v>
      </c>
      <c r="R229" s="142" t="s">
        <v>54</v>
      </c>
      <c r="S229" s="142">
        <v>84</v>
      </c>
      <c r="T229" s="146" t="s">
        <v>137</v>
      </c>
      <c r="U229" s="147" t="str">
        <f t="shared" si="34"/>
        <v>7/6</v>
      </c>
      <c r="V229" s="147" t="str">
        <f t="shared" si="35"/>
        <v>MPT 7/6</v>
      </c>
      <c r="W229" s="146" t="s">
        <v>138</v>
      </c>
    </row>
    <row r="230" spans="1:23" s="127" customFormat="1" x14ac:dyDescent="0.25">
      <c r="A230" s="14">
        <v>223</v>
      </c>
      <c r="B230" s="41" t="e">
        <f t="shared" si="28"/>
        <v>#VALUE!</v>
      </c>
      <c r="C230" s="42" t="e">
        <f t="shared" si="29"/>
        <v>#VALUE!</v>
      </c>
      <c r="D230" s="133" t="str">
        <f t="shared" si="30"/>
        <v>25/01/2013</v>
      </c>
      <c r="E230" s="134" t="str">
        <f t="shared" si="31"/>
        <v/>
      </c>
      <c r="F230" s="134" t="str">
        <f t="shared" si="32"/>
        <v/>
      </c>
      <c r="G230" s="136"/>
      <c r="H230" s="150"/>
      <c r="I230" s="133" t="s">
        <v>274</v>
      </c>
      <c r="J230" s="150" t="s">
        <v>274</v>
      </c>
      <c r="K230" s="150" t="s">
        <v>274</v>
      </c>
      <c r="L230" s="140"/>
      <c r="M230" s="142">
        <v>28</v>
      </c>
      <c r="N230" s="142">
        <f t="shared" si="33"/>
        <v>136</v>
      </c>
      <c r="O230" s="142">
        <v>1.36</v>
      </c>
      <c r="P230" s="143">
        <v>15.1384083044983</v>
      </c>
      <c r="Q230" s="145" t="s">
        <v>60</v>
      </c>
      <c r="R230" s="142" t="s">
        <v>66</v>
      </c>
      <c r="S230" s="142">
        <v>78</v>
      </c>
      <c r="T230" s="146" t="s">
        <v>55</v>
      </c>
      <c r="U230" s="147" t="str">
        <f t="shared" si="34"/>
        <v>10/10</v>
      </c>
      <c r="V230" s="147" t="str">
        <f t="shared" si="35"/>
        <v>10/10</v>
      </c>
      <c r="W230" s="146" t="s">
        <v>56</v>
      </c>
    </row>
    <row r="231" spans="1:23" s="127" customFormat="1" x14ac:dyDescent="0.25">
      <c r="A231" s="14">
        <v>224</v>
      </c>
      <c r="B231" s="41" t="e">
        <f t="shared" si="28"/>
        <v>#VALUE!</v>
      </c>
      <c r="C231" s="42" t="e">
        <f t="shared" si="29"/>
        <v>#VALUE!</v>
      </c>
      <c r="D231" s="133" t="str">
        <f t="shared" si="30"/>
        <v>21/08/2013</v>
      </c>
      <c r="E231" s="134" t="str">
        <f t="shared" si="31"/>
        <v/>
      </c>
      <c r="F231" s="134" t="str">
        <f t="shared" si="32"/>
        <v/>
      </c>
      <c r="G231" s="136"/>
      <c r="H231" s="150"/>
      <c r="I231" s="133" t="s">
        <v>275</v>
      </c>
      <c r="J231" s="150" t="s">
        <v>275</v>
      </c>
      <c r="K231" s="150" t="s">
        <v>275</v>
      </c>
      <c r="L231" s="140"/>
      <c r="M231" s="142">
        <v>33</v>
      </c>
      <c r="N231" s="142">
        <f t="shared" si="33"/>
        <v>145</v>
      </c>
      <c r="O231" s="142">
        <v>1.45</v>
      </c>
      <c r="P231" s="143">
        <v>15.6956004756243</v>
      </c>
      <c r="Q231" s="145" t="s">
        <v>60</v>
      </c>
      <c r="R231" s="142" t="s">
        <v>61</v>
      </c>
      <c r="S231" s="142">
        <v>88</v>
      </c>
      <c r="T231" s="146" t="s">
        <v>55</v>
      </c>
      <c r="U231" s="147" t="str">
        <f t="shared" si="34"/>
        <v>10/10</v>
      </c>
      <c r="V231" s="147" t="str">
        <f t="shared" si="35"/>
        <v>10/10</v>
      </c>
      <c r="W231" s="146" t="s">
        <v>56</v>
      </c>
    </row>
    <row r="232" spans="1:23" s="127" customFormat="1" x14ac:dyDescent="0.25">
      <c r="A232" s="14">
        <v>225</v>
      </c>
      <c r="B232" s="41" t="e">
        <f t="shared" si="28"/>
        <v>#VALUE!</v>
      </c>
      <c r="C232" s="42" t="e">
        <f t="shared" si="29"/>
        <v>#VALUE!</v>
      </c>
      <c r="D232" s="133" t="str">
        <f t="shared" si="30"/>
        <v>12/04/2013</v>
      </c>
      <c r="E232" s="134" t="str">
        <f t="shared" si="31"/>
        <v/>
      </c>
      <c r="F232" s="134" t="str">
        <f t="shared" si="32"/>
        <v/>
      </c>
      <c r="G232" s="136"/>
      <c r="H232" s="150"/>
      <c r="I232" s="133" t="s">
        <v>164</v>
      </c>
      <c r="J232" s="150" t="s">
        <v>164</v>
      </c>
      <c r="K232" s="150" t="s">
        <v>164</v>
      </c>
      <c r="L232" s="140"/>
      <c r="M232" s="142">
        <v>44</v>
      </c>
      <c r="N232" s="142">
        <f t="shared" si="33"/>
        <v>145</v>
      </c>
      <c r="O232" s="142">
        <v>1.45</v>
      </c>
      <c r="P232" s="143">
        <v>20.927467300832301</v>
      </c>
      <c r="Q232" s="145" t="s">
        <v>60</v>
      </c>
      <c r="R232" s="142" t="s">
        <v>61</v>
      </c>
      <c r="S232" s="142">
        <v>82</v>
      </c>
      <c r="T232" s="146" t="s">
        <v>276</v>
      </c>
      <c r="U232" s="147" t="str">
        <f t="shared" si="34"/>
        <v>10/7</v>
      </c>
      <c r="V232" s="147" t="str">
        <f t="shared" si="35"/>
        <v>MPT 10/7</v>
      </c>
      <c r="W232" s="146" t="s">
        <v>277</v>
      </c>
    </row>
    <row r="233" spans="1:23" s="127" customFormat="1" x14ac:dyDescent="0.25">
      <c r="A233" s="14">
        <v>226</v>
      </c>
      <c r="B233" s="41" t="e">
        <f t="shared" si="28"/>
        <v>#VALUE!</v>
      </c>
      <c r="C233" s="42" t="e">
        <f t="shared" si="29"/>
        <v>#VALUE!</v>
      </c>
      <c r="D233" s="133" t="str">
        <f t="shared" si="30"/>
        <v>01/11/2013</v>
      </c>
      <c r="E233" s="134" t="str">
        <f t="shared" si="31"/>
        <v/>
      </c>
      <c r="F233" s="134" t="str">
        <f t="shared" si="32"/>
        <v/>
      </c>
      <c r="G233" s="136"/>
      <c r="H233" s="150"/>
      <c r="I233" s="133" t="s">
        <v>83</v>
      </c>
      <c r="J233" s="150" t="s">
        <v>83</v>
      </c>
      <c r="K233" s="150" t="s">
        <v>83</v>
      </c>
      <c r="L233" s="140"/>
      <c r="M233" s="142">
        <v>47</v>
      </c>
      <c r="N233" s="142">
        <f t="shared" si="33"/>
        <v>148</v>
      </c>
      <c r="O233" s="142">
        <v>1.48</v>
      </c>
      <c r="P233" s="143">
        <v>21.457268078889701</v>
      </c>
      <c r="Q233" s="145" t="s">
        <v>60</v>
      </c>
      <c r="R233" s="142" t="s">
        <v>61</v>
      </c>
      <c r="S233" s="142">
        <v>84</v>
      </c>
      <c r="T233" s="146" t="s">
        <v>55</v>
      </c>
      <c r="U233" s="147" t="str">
        <f t="shared" si="34"/>
        <v>10/10</v>
      </c>
      <c r="V233" s="147" t="str">
        <f t="shared" si="35"/>
        <v>10/10</v>
      </c>
      <c r="W233" s="146" t="s">
        <v>56</v>
      </c>
    </row>
    <row r="234" spans="1:23" s="127" customFormat="1" x14ac:dyDescent="0.25">
      <c r="A234" s="14">
        <v>227</v>
      </c>
      <c r="B234" s="41" t="e">
        <f t="shared" si="28"/>
        <v>#VALUE!</v>
      </c>
      <c r="C234" s="42" t="e">
        <f t="shared" si="29"/>
        <v>#VALUE!</v>
      </c>
      <c r="D234" s="133" t="str">
        <f t="shared" si="30"/>
        <v>11/10/2013</v>
      </c>
      <c r="E234" s="134" t="str">
        <f t="shared" si="31"/>
        <v/>
      </c>
      <c r="F234" s="134" t="str">
        <f t="shared" si="32"/>
        <v/>
      </c>
      <c r="G234" s="136"/>
      <c r="H234" s="150"/>
      <c r="I234" s="133" t="s">
        <v>278</v>
      </c>
      <c r="J234" s="150" t="s">
        <v>278</v>
      </c>
      <c r="K234" s="150" t="s">
        <v>278</v>
      </c>
      <c r="L234" s="140"/>
      <c r="M234" s="142">
        <v>35</v>
      </c>
      <c r="N234" s="142">
        <f t="shared" si="33"/>
        <v>138</v>
      </c>
      <c r="O234" s="142">
        <v>1.38</v>
      </c>
      <c r="P234" s="143">
        <v>18.378491913463598</v>
      </c>
      <c r="Q234" s="145" t="s">
        <v>60</v>
      </c>
      <c r="R234" s="142" t="s">
        <v>54</v>
      </c>
      <c r="S234" s="142">
        <v>79</v>
      </c>
      <c r="T234" s="146" t="s">
        <v>55</v>
      </c>
      <c r="U234" s="147" t="str">
        <f t="shared" si="34"/>
        <v>10/10</v>
      </c>
      <c r="V234" s="147" t="str">
        <f t="shared" si="35"/>
        <v>10/10</v>
      </c>
      <c r="W234" s="146" t="s">
        <v>56</v>
      </c>
    </row>
    <row r="235" spans="1:23" s="127" customFormat="1" x14ac:dyDescent="0.25">
      <c r="A235" s="14">
        <v>228</v>
      </c>
      <c r="B235" s="41" t="e">
        <f t="shared" si="28"/>
        <v>#VALUE!</v>
      </c>
      <c r="C235" s="42" t="e">
        <f t="shared" si="29"/>
        <v>#VALUE!</v>
      </c>
      <c r="D235" s="133" t="str">
        <f t="shared" si="30"/>
        <v>26/06/2013</v>
      </c>
      <c r="E235" s="134" t="str">
        <f t="shared" si="31"/>
        <v/>
      </c>
      <c r="F235" s="134" t="str">
        <f t="shared" si="32"/>
        <v/>
      </c>
      <c r="G235" s="136"/>
      <c r="H235" s="150"/>
      <c r="I235" s="133" t="s">
        <v>279</v>
      </c>
      <c r="J235" s="150" t="s">
        <v>279</v>
      </c>
      <c r="K235" s="150" t="s">
        <v>279</v>
      </c>
      <c r="L235" s="140"/>
      <c r="M235" s="142">
        <v>61</v>
      </c>
      <c r="N235" s="142">
        <f t="shared" si="33"/>
        <v>154</v>
      </c>
      <c r="O235" s="142">
        <v>1.54</v>
      </c>
      <c r="P235" s="143">
        <v>25.721032214538699</v>
      </c>
      <c r="Q235" s="145" t="s">
        <v>72</v>
      </c>
      <c r="R235" s="142" t="s">
        <v>66</v>
      </c>
      <c r="S235" s="142">
        <v>83</v>
      </c>
      <c r="T235" s="146" t="s">
        <v>276</v>
      </c>
      <c r="U235" s="147" t="str">
        <f t="shared" si="34"/>
        <v>10/7</v>
      </c>
      <c r="V235" s="147" t="str">
        <f t="shared" si="35"/>
        <v>MPT 10/7</v>
      </c>
      <c r="W235" s="146" t="s">
        <v>277</v>
      </c>
    </row>
    <row r="236" spans="1:23" s="127" customFormat="1" x14ac:dyDescent="0.25">
      <c r="A236" s="14">
        <v>229</v>
      </c>
      <c r="B236" s="41" t="e">
        <f t="shared" si="28"/>
        <v>#VALUE!</v>
      </c>
      <c r="C236" s="42" t="e">
        <f t="shared" si="29"/>
        <v>#VALUE!</v>
      </c>
      <c r="D236" s="133" t="str">
        <f t="shared" si="30"/>
        <v>11/05/2013</v>
      </c>
      <c r="E236" s="134" t="str">
        <f t="shared" si="31"/>
        <v/>
      </c>
      <c r="F236" s="134" t="str">
        <f t="shared" si="32"/>
        <v/>
      </c>
      <c r="G236" s="136"/>
      <c r="H236" s="150"/>
      <c r="I236" s="133" t="s">
        <v>80</v>
      </c>
      <c r="J236" s="150" t="s">
        <v>80</v>
      </c>
      <c r="K236" s="150" t="s">
        <v>80</v>
      </c>
      <c r="L236" s="140"/>
      <c r="M236" s="142">
        <v>31</v>
      </c>
      <c r="N236" s="142">
        <f t="shared" si="33"/>
        <v>139</v>
      </c>
      <c r="O236" s="142">
        <v>1.39</v>
      </c>
      <c r="P236" s="143">
        <v>16.044718182288701</v>
      </c>
      <c r="Q236" s="145" t="s">
        <v>60</v>
      </c>
      <c r="R236" s="142" t="s">
        <v>66</v>
      </c>
      <c r="S236" s="142">
        <v>81</v>
      </c>
      <c r="T236" s="146" t="s">
        <v>280</v>
      </c>
      <c r="U236" s="147" t="str">
        <f t="shared" si="34"/>
        <v>6/4</v>
      </c>
      <c r="V236" s="147" t="str">
        <f t="shared" si="35"/>
        <v>MPT 6/4</v>
      </c>
      <c r="W236" s="146" t="s">
        <v>281</v>
      </c>
    </row>
    <row r="237" spans="1:23" s="127" customFormat="1" x14ac:dyDescent="0.25">
      <c r="A237" s="14">
        <v>230</v>
      </c>
      <c r="B237" s="41" t="e">
        <f t="shared" si="28"/>
        <v>#VALUE!</v>
      </c>
      <c r="C237" s="42" t="e">
        <f t="shared" si="29"/>
        <v>#VALUE!</v>
      </c>
      <c r="D237" s="133" t="str">
        <f t="shared" si="30"/>
        <v>17/10/2013</v>
      </c>
      <c r="E237" s="134" t="str">
        <f t="shared" si="31"/>
        <v/>
      </c>
      <c r="F237" s="134" t="str">
        <f t="shared" si="32"/>
        <v/>
      </c>
      <c r="G237" s="136"/>
      <c r="H237" s="150"/>
      <c r="I237" s="133" t="s">
        <v>52</v>
      </c>
      <c r="J237" s="150" t="s">
        <v>52</v>
      </c>
      <c r="K237" s="150" t="s">
        <v>52</v>
      </c>
      <c r="L237" s="140"/>
      <c r="M237" s="142">
        <v>42</v>
      </c>
      <c r="N237" s="142">
        <f t="shared" si="33"/>
        <v>149</v>
      </c>
      <c r="O237" s="142">
        <v>1.49</v>
      </c>
      <c r="P237" s="143">
        <v>18.918066753749802</v>
      </c>
      <c r="Q237" s="145" t="s">
        <v>60</v>
      </c>
      <c r="R237" s="142" t="s">
        <v>61</v>
      </c>
      <c r="S237" s="142">
        <v>89</v>
      </c>
      <c r="T237" s="146" t="s">
        <v>55</v>
      </c>
      <c r="U237" s="147" t="str">
        <f t="shared" si="34"/>
        <v>10/10</v>
      </c>
      <c r="V237" s="147" t="str">
        <f t="shared" si="35"/>
        <v>10/10</v>
      </c>
      <c r="W237" s="146" t="s">
        <v>56</v>
      </c>
    </row>
    <row r="238" spans="1:23" s="127" customFormat="1" x14ac:dyDescent="0.25">
      <c r="A238" s="14">
        <v>231</v>
      </c>
      <c r="B238" s="41" t="e">
        <f t="shared" si="28"/>
        <v>#VALUE!</v>
      </c>
      <c r="C238" s="42" t="e">
        <f t="shared" si="29"/>
        <v>#VALUE!</v>
      </c>
      <c r="D238" s="133" t="str">
        <f t="shared" si="30"/>
        <v>13/03/2013</v>
      </c>
      <c r="E238" s="134" t="str">
        <f t="shared" si="31"/>
        <v/>
      </c>
      <c r="F238" s="134" t="str">
        <f t="shared" si="32"/>
        <v/>
      </c>
      <c r="G238" s="136"/>
      <c r="H238" s="150"/>
      <c r="I238" s="133" t="s">
        <v>282</v>
      </c>
      <c r="J238" s="150" t="s">
        <v>282</v>
      </c>
      <c r="K238" s="150" t="s">
        <v>282</v>
      </c>
      <c r="L238" s="140"/>
      <c r="M238" s="142">
        <v>32</v>
      </c>
      <c r="N238" s="142">
        <f t="shared" si="33"/>
        <v>145</v>
      </c>
      <c r="O238" s="142">
        <v>1.45</v>
      </c>
      <c r="P238" s="143">
        <v>15.219976218787201</v>
      </c>
      <c r="Q238" s="145" t="s">
        <v>60</v>
      </c>
      <c r="R238" s="142" t="s">
        <v>66</v>
      </c>
      <c r="S238" s="142">
        <v>87</v>
      </c>
      <c r="T238" s="146" t="s">
        <v>55</v>
      </c>
      <c r="U238" s="147" t="str">
        <f t="shared" si="34"/>
        <v>10/10</v>
      </c>
      <c r="V238" s="147" t="str">
        <f t="shared" si="35"/>
        <v>10/10</v>
      </c>
      <c r="W238" s="146" t="s">
        <v>56</v>
      </c>
    </row>
    <row r="239" spans="1:23" s="127" customFormat="1" x14ac:dyDescent="0.25">
      <c r="A239" s="14">
        <v>232</v>
      </c>
      <c r="B239" s="41" t="e">
        <f t="shared" si="28"/>
        <v>#VALUE!</v>
      </c>
      <c r="C239" s="42" t="e">
        <f t="shared" si="29"/>
        <v>#VALUE!</v>
      </c>
      <c r="D239" s="133" t="str">
        <f t="shared" si="30"/>
        <v>28/12/2012</v>
      </c>
      <c r="E239" s="134" t="str">
        <f t="shared" si="31"/>
        <v/>
      </c>
      <c r="F239" s="134" t="str">
        <f t="shared" si="32"/>
        <v/>
      </c>
      <c r="G239" s="136"/>
      <c r="H239" s="150"/>
      <c r="I239" s="133" t="s">
        <v>283</v>
      </c>
      <c r="J239" s="150" t="s">
        <v>283</v>
      </c>
      <c r="K239" s="150" t="s">
        <v>283</v>
      </c>
      <c r="L239" s="140"/>
      <c r="M239" s="142">
        <v>41</v>
      </c>
      <c r="N239" s="142">
        <f t="shared" si="33"/>
        <v>142</v>
      </c>
      <c r="O239" s="142">
        <v>1.42</v>
      </c>
      <c r="P239" s="143">
        <v>20.333267208887101</v>
      </c>
      <c r="Q239" s="145" t="s">
        <v>60</v>
      </c>
      <c r="R239" s="142" t="s">
        <v>66</v>
      </c>
      <c r="S239" s="142">
        <v>82</v>
      </c>
      <c r="T239" s="146" t="s">
        <v>55</v>
      </c>
      <c r="U239" s="147" t="str">
        <f t="shared" si="34"/>
        <v>10/10</v>
      </c>
      <c r="V239" s="147" t="str">
        <f t="shared" si="35"/>
        <v>10/10</v>
      </c>
      <c r="W239" s="146" t="s">
        <v>56</v>
      </c>
    </row>
    <row r="240" spans="1:23" s="127" customFormat="1" x14ac:dyDescent="0.25">
      <c r="A240" s="14">
        <v>233</v>
      </c>
      <c r="B240" s="41" t="e">
        <f t="shared" si="28"/>
        <v>#VALUE!</v>
      </c>
      <c r="C240" s="42" t="e">
        <f t="shared" si="29"/>
        <v>#VALUE!</v>
      </c>
      <c r="D240" s="133" t="str">
        <f t="shared" si="30"/>
        <v>20/02/2013</v>
      </c>
      <c r="E240" s="134" t="str">
        <f t="shared" si="31"/>
        <v/>
      </c>
      <c r="F240" s="134" t="str">
        <f t="shared" si="32"/>
        <v/>
      </c>
      <c r="G240" s="136"/>
      <c r="H240" s="150"/>
      <c r="I240" s="133" t="s">
        <v>284</v>
      </c>
      <c r="J240" s="150" t="s">
        <v>284</v>
      </c>
      <c r="K240" s="150" t="s">
        <v>284</v>
      </c>
      <c r="L240" s="140"/>
      <c r="M240" s="142">
        <v>42</v>
      </c>
      <c r="N240" s="142">
        <f t="shared" si="33"/>
        <v>157</v>
      </c>
      <c r="O240" s="142">
        <v>1.57</v>
      </c>
      <c r="P240" s="143">
        <v>17.039230800438201</v>
      </c>
      <c r="Q240" s="145" t="s">
        <v>60</v>
      </c>
      <c r="R240" s="142" t="s">
        <v>66</v>
      </c>
      <c r="S240" s="142">
        <v>88</v>
      </c>
      <c r="T240" s="146" t="s">
        <v>55</v>
      </c>
      <c r="U240" s="147" t="str">
        <f t="shared" si="34"/>
        <v>10/10</v>
      </c>
      <c r="V240" s="147" t="str">
        <f t="shared" si="35"/>
        <v>10/10</v>
      </c>
      <c r="W240" s="146" t="s">
        <v>56</v>
      </c>
    </row>
    <row r="241" spans="1:23" s="127" customFormat="1" x14ac:dyDescent="0.25">
      <c r="A241" s="14">
        <v>234</v>
      </c>
      <c r="B241" s="41" t="e">
        <f t="shared" si="28"/>
        <v>#VALUE!</v>
      </c>
      <c r="C241" s="42" t="e">
        <f t="shared" si="29"/>
        <v>#VALUE!</v>
      </c>
      <c r="D241" s="133" t="str">
        <f t="shared" si="30"/>
        <v>23/06/2013</v>
      </c>
      <c r="E241" s="134" t="str">
        <f t="shared" si="31"/>
        <v/>
      </c>
      <c r="F241" s="134" t="str">
        <f t="shared" si="32"/>
        <v/>
      </c>
      <c r="G241" s="136"/>
      <c r="H241" s="150"/>
      <c r="I241" s="133" t="s">
        <v>285</v>
      </c>
      <c r="J241" s="150" t="s">
        <v>285</v>
      </c>
      <c r="K241" s="150" t="s">
        <v>285</v>
      </c>
      <c r="L241" s="140"/>
      <c r="M241" s="142">
        <v>33</v>
      </c>
      <c r="N241" s="142">
        <f t="shared" si="33"/>
        <v>143</v>
      </c>
      <c r="O241" s="142">
        <v>1.43</v>
      </c>
      <c r="P241" s="143">
        <v>16.137708445400801</v>
      </c>
      <c r="Q241" s="145" t="s">
        <v>60</v>
      </c>
      <c r="R241" s="142" t="s">
        <v>54</v>
      </c>
      <c r="S241" s="142">
        <v>79</v>
      </c>
      <c r="T241" s="146" t="s">
        <v>55</v>
      </c>
      <c r="U241" s="147" t="str">
        <f t="shared" si="34"/>
        <v>10/10</v>
      </c>
      <c r="V241" s="147" t="str">
        <f t="shared" si="35"/>
        <v>10/10</v>
      </c>
      <c r="W241" s="146" t="s">
        <v>56</v>
      </c>
    </row>
    <row r="242" spans="1:23" s="127" customFormat="1" x14ac:dyDescent="0.25">
      <c r="A242" s="14">
        <v>235</v>
      </c>
      <c r="B242" s="41" t="e">
        <f t="shared" si="28"/>
        <v>#VALUE!</v>
      </c>
      <c r="C242" s="42" t="e">
        <f t="shared" si="29"/>
        <v>#VALUE!</v>
      </c>
      <c r="D242" s="133" t="str">
        <f t="shared" si="30"/>
        <v>07/02/2013</v>
      </c>
      <c r="E242" s="134" t="str">
        <f t="shared" si="31"/>
        <v/>
      </c>
      <c r="F242" s="134" t="str">
        <f t="shared" si="32"/>
        <v/>
      </c>
      <c r="G242" s="136"/>
      <c r="H242" s="150"/>
      <c r="I242" s="133" t="s">
        <v>105</v>
      </c>
      <c r="J242" s="150" t="s">
        <v>105</v>
      </c>
      <c r="K242" s="150" t="s">
        <v>105</v>
      </c>
      <c r="L242" s="140"/>
      <c r="M242" s="142">
        <v>42</v>
      </c>
      <c r="N242" s="142">
        <f t="shared" si="33"/>
        <v>155</v>
      </c>
      <c r="O242" s="142">
        <v>1.55</v>
      </c>
      <c r="P242" s="143">
        <v>17.481789802289299</v>
      </c>
      <c r="Q242" s="145" t="s">
        <v>60</v>
      </c>
      <c r="R242" s="142" t="s">
        <v>54</v>
      </c>
      <c r="S242" s="142">
        <v>85</v>
      </c>
      <c r="T242" s="146" t="s">
        <v>55</v>
      </c>
      <c r="U242" s="147" t="str">
        <f t="shared" si="34"/>
        <v>10/10</v>
      </c>
      <c r="V242" s="147" t="str">
        <f t="shared" si="35"/>
        <v>10/10</v>
      </c>
      <c r="W242" s="146" t="s">
        <v>56</v>
      </c>
    </row>
    <row r="243" spans="1:23" s="127" customFormat="1" x14ac:dyDescent="0.25">
      <c r="A243" s="14">
        <v>236</v>
      </c>
      <c r="B243" s="41" t="e">
        <f t="shared" si="28"/>
        <v>#VALUE!</v>
      </c>
      <c r="C243" s="42" t="e">
        <f t="shared" si="29"/>
        <v>#VALUE!</v>
      </c>
      <c r="D243" s="133" t="str">
        <f t="shared" si="30"/>
        <v>18/08/2013</v>
      </c>
      <c r="E243" s="134" t="str">
        <f t="shared" si="31"/>
        <v/>
      </c>
      <c r="F243" s="134" t="str">
        <f t="shared" si="32"/>
        <v/>
      </c>
      <c r="G243" s="136"/>
      <c r="H243" s="135"/>
      <c r="I243" s="133" t="s">
        <v>254</v>
      </c>
      <c r="J243" s="135" t="s">
        <v>254</v>
      </c>
      <c r="K243" s="135" t="s">
        <v>254</v>
      </c>
      <c r="L243" s="140"/>
      <c r="M243" s="142">
        <v>48</v>
      </c>
      <c r="N243" s="142">
        <f t="shared" si="33"/>
        <v>157</v>
      </c>
      <c r="O243" s="142">
        <v>1.57</v>
      </c>
      <c r="P243" s="143">
        <v>19.473406629072201</v>
      </c>
      <c r="Q243" s="145" t="s">
        <v>60</v>
      </c>
      <c r="R243" s="142" t="s">
        <v>54</v>
      </c>
      <c r="S243" s="142">
        <v>86</v>
      </c>
      <c r="T243" s="146" t="s">
        <v>286</v>
      </c>
      <c r="U243" s="147" t="str">
        <f t="shared" si="34"/>
        <v>4/4</v>
      </c>
      <c r="V243" s="147" t="str">
        <f t="shared" si="35"/>
        <v>MPT 4/4</v>
      </c>
      <c r="W243" s="146" t="s">
        <v>287</v>
      </c>
    </row>
    <row r="244" spans="1:23" s="127" customFormat="1" x14ac:dyDescent="0.25">
      <c r="A244" s="14">
        <v>237</v>
      </c>
      <c r="B244" s="41" t="e">
        <f t="shared" si="28"/>
        <v>#VALUE!</v>
      </c>
      <c r="C244" s="42" t="e">
        <f t="shared" si="29"/>
        <v>#VALUE!</v>
      </c>
      <c r="D244" s="133" t="str">
        <f t="shared" si="30"/>
        <v>05/04/2013</v>
      </c>
      <c r="E244" s="134" t="str">
        <f t="shared" si="31"/>
        <v/>
      </c>
      <c r="F244" s="134" t="str">
        <f t="shared" si="32"/>
        <v/>
      </c>
      <c r="G244" s="136"/>
      <c r="H244" s="135"/>
      <c r="I244" s="133" t="s">
        <v>288</v>
      </c>
      <c r="J244" s="135" t="s">
        <v>288</v>
      </c>
      <c r="K244" s="135" t="s">
        <v>288</v>
      </c>
      <c r="L244" s="140"/>
      <c r="M244" s="142">
        <v>47</v>
      </c>
      <c r="N244" s="142">
        <f t="shared" si="33"/>
        <v>149</v>
      </c>
      <c r="O244" s="142">
        <v>1.49</v>
      </c>
      <c r="P244" s="143">
        <v>21.1702175577677</v>
      </c>
      <c r="Q244" s="145" t="s">
        <v>60</v>
      </c>
      <c r="R244" s="142" t="s">
        <v>66</v>
      </c>
      <c r="S244" s="142">
        <v>84</v>
      </c>
      <c r="T244" s="146" t="s">
        <v>55</v>
      </c>
      <c r="U244" s="147" t="str">
        <f t="shared" si="34"/>
        <v>10/10</v>
      </c>
      <c r="V244" s="147" t="str">
        <f t="shared" si="35"/>
        <v>10/10</v>
      </c>
      <c r="W244" s="146" t="s">
        <v>56</v>
      </c>
    </row>
    <row r="245" spans="1:23" s="127" customFormat="1" x14ac:dyDescent="0.25">
      <c r="A245" s="14">
        <v>238</v>
      </c>
      <c r="B245" s="41" t="e">
        <f t="shared" si="28"/>
        <v>#VALUE!</v>
      </c>
      <c r="C245" s="42" t="e">
        <f t="shared" si="29"/>
        <v>#VALUE!</v>
      </c>
      <c r="D245" s="133" t="str">
        <f t="shared" si="30"/>
        <v>12/05/2013</v>
      </c>
      <c r="E245" s="134" t="str">
        <f t="shared" si="31"/>
        <v/>
      </c>
      <c r="F245" s="134" t="str">
        <f t="shared" si="32"/>
        <v/>
      </c>
      <c r="G245" s="136"/>
      <c r="H245" s="135"/>
      <c r="I245" s="133" t="s">
        <v>226</v>
      </c>
      <c r="J245" s="135" t="s">
        <v>226</v>
      </c>
      <c r="K245" s="135" t="s">
        <v>226</v>
      </c>
      <c r="L245" s="140"/>
      <c r="M245" s="142">
        <v>31</v>
      </c>
      <c r="N245" s="142">
        <f t="shared" si="33"/>
        <v>149</v>
      </c>
      <c r="O245" s="142">
        <v>1.49</v>
      </c>
      <c r="P245" s="143">
        <v>13.963334984910601</v>
      </c>
      <c r="Q245" s="145" t="s">
        <v>53</v>
      </c>
      <c r="R245" s="142" t="s">
        <v>66</v>
      </c>
      <c r="S245" s="142">
        <v>79</v>
      </c>
      <c r="T245" s="146" t="s">
        <v>55</v>
      </c>
      <c r="U245" s="147" t="str">
        <f t="shared" si="34"/>
        <v>10/10</v>
      </c>
      <c r="V245" s="147" t="str">
        <f t="shared" si="35"/>
        <v>10/10</v>
      </c>
      <c r="W245" s="146" t="s">
        <v>56</v>
      </c>
    </row>
    <row r="246" spans="1:23" s="127" customFormat="1" x14ac:dyDescent="0.25">
      <c r="A246" s="14">
        <v>239</v>
      </c>
      <c r="B246" s="41" t="e">
        <f t="shared" si="28"/>
        <v>#VALUE!</v>
      </c>
      <c r="C246" s="42" t="e">
        <f t="shared" si="29"/>
        <v>#VALUE!</v>
      </c>
      <c r="D246" s="133" t="str">
        <f t="shared" si="30"/>
        <v>01/07/2013</v>
      </c>
      <c r="E246" s="134" t="str">
        <f t="shared" si="31"/>
        <v/>
      </c>
      <c r="F246" s="134" t="str">
        <f t="shared" si="32"/>
        <v/>
      </c>
      <c r="G246" s="136"/>
      <c r="H246" s="135"/>
      <c r="I246" s="133" t="s">
        <v>85</v>
      </c>
      <c r="J246" s="135" t="s">
        <v>85</v>
      </c>
      <c r="K246" s="135" t="s">
        <v>85</v>
      </c>
      <c r="L246" s="140"/>
      <c r="M246" s="142">
        <v>32</v>
      </c>
      <c r="N246" s="142">
        <f t="shared" si="33"/>
        <v>140</v>
      </c>
      <c r="O246" s="142">
        <v>1.4</v>
      </c>
      <c r="P246" s="143">
        <v>16.326530612244898</v>
      </c>
      <c r="Q246" s="145" t="s">
        <v>60</v>
      </c>
      <c r="R246" s="142" t="s">
        <v>61</v>
      </c>
      <c r="S246" s="142">
        <v>90</v>
      </c>
      <c r="T246" s="146" t="s">
        <v>55</v>
      </c>
      <c r="U246" s="147" t="str">
        <f t="shared" si="34"/>
        <v>10/10</v>
      </c>
      <c r="V246" s="147" t="str">
        <f t="shared" si="35"/>
        <v>10/10</v>
      </c>
      <c r="W246" s="146" t="s">
        <v>56</v>
      </c>
    </row>
    <row r="247" spans="1:23" s="127" customFormat="1" x14ac:dyDescent="0.25">
      <c r="A247" s="14">
        <v>240</v>
      </c>
      <c r="B247" s="41" t="e">
        <f t="shared" si="28"/>
        <v>#VALUE!</v>
      </c>
      <c r="C247" s="42" t="e">
        <f t="shared" si="29"/>
        <v>#VALUE!</v>
      </c>
      <c r="D247" s="133" t="str">
        <f t="shared" si="30"/>
        <v>02/10/2013</v>
      </c>
      <c r="E247" s="134" t="str">
        <f t="shared" si="31"/>
        <v/>
      </c>
      <c r="F247" s="134" t="str">
        <f t="shared" si="32"/>
        <v/>
      </c>
      <c r="G247" s="136"/>
      <c r="H247" s="135"/>
      <c r="I247" s="133" t="s">
        <v>101</v>
      </c>
      <c r="J247" s="135" t="s">
        <v>101</v>
      </c>
      <c r="K247" s="135" t="s">
        <v>101</v>
      </c>
      <c r="L247" s="140"/>
      <c r="M247" s="142">
        <v>36</v>
      </c>
      <c r="N247" s="142">
        <f t="shared" si="33"/>
        <v>137</v>
      </c>
      <c r="O247" s="142">
        <v>1.37</v>
      </c>
      <c r="P247" s="143">
        <v>19.180563695455302</v>
      </c>
      <c r="Q247" s="145" t="s">
        <v>60</v>
      </c>
      <c r="R247" s="142" t="s">
        <v>54</v>
      </c>
      <c r="S247" s="142">
        <v>82</v>
      </c>
      <c r="T247" s="146" t="s">
        <v>55</v>
      </c>
      <c r="U247" s="147" t="str">
        <f t="shared" si="34"/>
        <v>10/10</v>
      </c>
      <c r="V247" s="147" t="str">
        <f t="shared" si="35"/>
        <v>10/10</v>
      </c>
      <c r="W247" s="146" t="s">
        <v>56</v>
      </c>
    </row>
    <row r="248" spans="1:23" s="127" customFormat="1" x14ac:dyDescent="0.25">
      <c r="A248" s="14">
        <v>241</v>
      </c>
      <c r="B248" s="41" t="e">
        <f t="shared" si="28"/>
        <v>#VALUE!</v>
      </c>
      <c r="C248" s="42" t="e">
        <f t="shared" si="29"/>
        <v>#VALUE!</v>
      </c>
      <c r="D248" s="133" t="str">
        <f t="shared" si="30"/>
        <v>13/07/2013</v>
      </c>
      <c r="E248" s="134" t="str">
        <f t="shared" si="31"/>
        <v/>
      </c>
      <c r="F248" s="134" t="str">
        <f t="shared" si="32"/>
        <v/>
      </c>
      <c r="G248" s="136"/>
      <c r="H248" s="135"/>
      <c r="I248" s="133" t="s">
        <v>86</v>
      </c>
      <c r="J248" s="135" t="s">
        <v>86</v>
      </c>
      <c r="K248" s="135" t="s">
        <v>86</v>
      </c>
      <c r="L248" s="140"/>
      <c r="M248" s="142">
        <v>47</v>
      </c>
      <c r="N248" s="142">
        <f t="shared" si="33"/>
        <v>164</v>
      </c>
      <c r="O248" s="142">
        <v>1.64</v>
      </c>
      <c r="P248" s="143">
        <v>17.474717430101101</v>
      </c>
      <c r="Q248" s="145" t="s">
        <v>60</v>
      </c>
      <c r="R248" s="142" t="s">
        <v>66</v>
      </c>
      <c r="S248" s="142">
        <v>86</v>
      </c>
      <c r="T248" s="146" t="s">
        <v>90</v>
      </c>
      <c r="U248" s="147" t="str">
        <f t="shared" si="34"/>
        <v>8/8</v>
      </c>
      <c r="V248" s="147" t="str">
        <f t="shared" si="35"/>
        <v>MPT 8/8</v>
      </c>
      <c r="W248" s="146" t="s">
        <v>91</v>
      </c>
    </row>
    <row r="249" spans="1:23" s="127" customFormat="1" x14ac:dyDescent="0.25">
      <c r="A249" s="14">
        <v>242</v>
      </c>
      <c r="B249" s="41" t="e">
        <f t="shared" si="28"/>
        <v>#VALUE!</v>
      </c>
      <c r="C249" s="42" t="e">
        <f t="shared" si="29"/>
        <v>#VALUE!</v>
      </c>
      <c r="D249" s="133" t="str">
        <f t="shared" si="30"/>
        <v>25/05/2013</v>
      </c>
      <c r="E249" s="134" t="str">
        <f t="shared" si="31"/>
        <v/>
      </c>
      <c r="F249" s="134" t="str">
        <f t="shared" si="32"/>
        <v/>
      </c>
      <c r="G249" s="136"/>
      <c r="H249" s="135"/>
      <c r="I249" s="133" t="s">
        <v>289</v>
      </c>
      <c r="J249" s="135" t="s">
        <v>289</v>
      </c>
      <c r="K249" s="135" t="s">
        <v>289</v>
      </c>
      <c r="L249" s="140"/>
      <c r="M249" s="142">
        <v>33</v>
      </c>
      <c r="N249" s="142">
        <f t="shared" si="33"/>
        <v>144</v>
      </c>
      <c r="O249" s="142">
        <v>1.44</v>
      </c>
      <c r="P249" s="143">
        <v>15.914351851851899</v>
      </c>
      <c r="Q249" s="145" t="s">
        <v>60</v>
      </c>
      <c r="R249" s="142" t="s">
        <v>54</v>
      </c>
      <c r="S249" s="142">
        <v>87</v>
      </c>
      <c r="T249" s="146" t="s">
        <v>55</v>
      </c>
      <c r="U249" s="147" t="str">
        <f t="shared" si="34"/>
        <v>10/10</v>
      </c>
      <c r="V249" s="147" t="str">
        <f t="shared" si="35"/>
        <v>10/10</v>
      </c>
      <c r="W249" s="146" t="s">
        <v>56</v>
      </c>
    </row>
    <row r="250" spans="1:23" s="127" customFormat="1" x14ac:dyDescent="0.25">
      <c r="A250" s="14">
        <v>243</v>
      </c>
      <c r="B250" s="41" t="e">
        <f t="shared" si="28"/>
        <v>#VALUE!</v>
      </c>
      <c r="C250" s="42" t="e">
        <f t="shared" si="29"/>
        <v>#VALUE!</v>
      </c>
      <c r="D250" s="133" t="str">
        <f t="shared" si="30"/>
        <v>13/03/2013</v>
      </c>
      <c r="E250" s="134" t="str">
        <f t="shared" si="31"/>
        <v/>
      </c>
      <c r="F250" s="134" t="str">
        <f t="shared" si="32"/>
        <v/>
      </c>
      <c r="G250" s="136"/>
      <c r="H250" s="135"/>
      <c r="I250" s="133" t="s">
        <v>282</v>
      </c>
      <c r="J250" s="135" t="s">
        <v>282</v>
      </c>
      <c r="K250" s="135" t="s">
        <v>282</v>
      </c>
      <c r="L250" s="140"/>
      <c r="M250" s="142">
        <v>43</v>
      </c>
      <c r="N250" s="142">
        <f t="shared" si="33"/>
        <v>138</v>
      </c>
      <c r="O250" s="142">
        <v>1.38</v>
      </c>
      <c r="P250" s="143">
        <v>22.579290065112399</v>
      </c>
      <c r="Q250" s="145" t="s">
        <v>58</v>
      </c>
      <c r="R250" s="142" t="s">
        <v>66</v>
      </c>
      <c r="S250" s="142">
        <v>79</v>
      </c>
      <c r="T250" s="146" t="s">
        <v>55</v>
      </c>
      <c r="U250" s="147" t="str">
        <f t="shared" si="34"/>
        <v>10/10</v>
      </c>
      <c r="V250" s="147" t="str">
        <f t="shared" si="35"/>
        <v>10/10</v>
      </c>
      <c r="W250" s="146" t="s">
        <v>56</v>
      </c>
    </row>
    <row r="251" spans="1:23" s="127" customFormat="1" x14ac:dyDescent="0.25">
      <c r="A251" s="14">
        <v>244</v>
      </c>
      <c r="B251" s="41" t="e">
        <f t="shared" si="28"/>
        <v>#VALUE!</v>
      </c>
      <c r="C251" s="42" t="e">
        <f t="shared" si="29"/>
        <v>#VALUE!</v>
      </c>
      <c r="D251" s="133" t="str">
        <f t="shared" si="30"/>
        <v>30/04/2013</v>
      </c>
      <c r="E251" s="134" t="str">
        <f t="shared" si="31"/>
        <v/>
      </c>
      <c r="F251" s="134" t="str">
        <f t="shared" si="32"/>
        <v/>
      </c>
      <c r="G251" s="136"/>
      <c r="H251" s="135"/>
      <c r="I251" s="133" t="s">
        <v>234</v>
      </c>
      <c r="J251" s="135" t="s">
        <v>234</v>
      </c>
      <c r="K251" s="135" t="s">
        <v>234</v>
      </c>
      <c r="L251" s="140"/>
      <c r="M251" s="142">
        <v>51</v>
      </c>
      <c r="N251" s="142">
        <f t="shared" si="33"/>
        <v>147</v>
      </c>
      <c r="O251" s="142">
        <v>1.47</v>
      </c>
      <c r="P251" s="143">
        <v>23.601277245592101</v>
      </c>
      <c r="Q251" s="145" t="s">
        <v>58</v>
      </c>
      <c r="R251" s="142" t="s">
        <v>219</v>
      </c>
      <c r="S251" s="142">
        <v>81</v>
      </c>
      <c r="T251" s="146" t="s">
        <v>55</v>
      </c>
      <c r="U251" s="147" t="str">
        <f t="shared" si="34"/>
        <v>10/10</v>
      </c>
      <c r="V251" s="147" t="str">
        <f t="shared" si="35"/>
        <v>10/10</v>
      </c>
      <c r="W251" s="146" t="s">
        <v>56</v>
      </c>
    </row>
    <row r="252" spans="1:23" s="127" customFormat="1" x14ac:dyDescent="0.25">
      <c r="A252" s="14">
        <v>245</v>
      </c>
      <c r="B252" s="41" t="e">
        <f t="shared" si="28"/>
        <v>#VALUE!</v>
      </c>
      <c r="C252" s="42" t="e">
        <f t="shared" si="29"/>
        <v>#VALUE!</v>
      </c>
      <c r="D252" s="133" t="str">
        <f t="shared" si="30"/>
        <v>12/07/2013</v>
      </c>
      <c r="E252" s="134" t="str">
        <f t="shared" si="31"/>
        <v/>
      </c>
      <c r="F252" s="134" t="str">
        <f t="shared" si="32"/>
        <v/>
      </c>
      <c r="G252" s="136"/>
      <c r="H252" s="135"/>
      <c r="I252" s="133" t="s">
        <v>290</v>
      </c>
      <c r="J252" s="135" t="s">
        <v>290</v>
      </c>
      <c r="K252" s="135" t="s">
        <v>290</v>
      </c>
      <c r="L252" s="140"/>
      <c r="M252" s="142">
        <v>44</v>
      </c>
      <c r="N252" s="142">
        <f t="shared" si="33"/>
        <v>150</v>
      </c>
      <c r="O252" s="142">
        <v>1.5</v>
      </c>
      <c r="P252" s="143">
        <v>19.5555555555556</v>
      </c>
      <c r="Q252" s="145" t="s">
        <v>60</v>
      </c>
      <c r="R252" s="142" t="s">
        <v>78</v>
      </c>
      <c r="S252" s="142">
        <v>80</v>
      </c>
      <c r="T252" s="146" t="s">
        <v>55</v>
      </c>
      <c r="U252" s="147" t="str">
        <f t="shared" si="34"/>
        <v>10/10</v>
      </c>
      <c r="V252" s="147" t="str">
        <f t="shared" si="35"/>
        <v>10/10</v>
      </c>
      <c r="W252" s="146" t="s">
        <v>56</v>
      </c>
    </row>
    <row r="253" spans="1:23" s="127" customFormat="1" x14ac:dyDescent="0.25">
      <c r="A253" s="14">
        <v>246</v>
      </c>
      <c r="B253" s="41" t="e">
        <f t="shared" si="28"/>
        <v>#VALUE!</v>
      </c>
      <c r="C253" s="42" t="e">
        <f t="shared" si="29"/>
        <v>#VALUE!</v>
      </c>
      <c r="D253" s="133" t="str">
        <f t="shared" si="30"/>
        <v>28/11/2013</v>
      </c>
      <c r="E253" s="134" t="str">
        <f t="shared" si="31"/>
        <v/>
      </c>
      <c r="F253" s="134" t="str">
        <f t="shared" si="32"/>
        <v/>
      </c>
      <c r="G253" s="136"/>
      <c r="H253" s="135"/>
      <c r="I253" s="133" t="s">
        <v>291</v>
      </c>
      <c r="J253" s="135" t="s">
        <v>291</v>
      </c>
      <c r="K253" s="135" t="s">
        <v>291</v>
      </c>
      <c r="L253" s="140"/>
      <c r="M253" s="142">
        <v>42</v>
      </c>
      <c r="N253" s="142">
        <f t="shared" si="33"/>
        <v>154</v>
      </c>
      <c r="O253" s="142">
        <v>1.54</v>
      </c>
      <c r="P253" s="143">
        <v>17.709563164108602</v>
      </c>
      <c r="Q253" s="145" t="s">
        <v>60</v>
      </c>
      <c r="R253" s="142" t="s">
        <v>66</v>
      </c>
      <c r="S253" s="142">
        <v>83</v>
      </c>
      <c r="T253" s="146" t="s">
        <v>55</v>
      </c>
      <c r="U253" s="147" t="str">
        <f t="shared" si="34"/>
        <v>10/10</v>
      </c>
      <c r="V253" s="147" t="str">
        <f t="shared" si="35"/>
        <v>10/10</v>
      </c>
      <c r="W253" s="146" t="s">
        <v>56</v>
      </c>
    </row>
    <row r="254" spans="1:23" s="127" customFormat="1" x14ac:dyDescent="0.25">
      <c r="A254" s="14">
        <v>247</v>
      </c>
      <c r="B254" s="41" t="e">
        <f t="shared" si="28"/>
        <v>#VALUE!</v>
      </c>
      <c r="C254" s="42" t="e">
        <f t="shared" si="29"/>
        <v>#VALUE!</v>
      </c>
      <c r="D254" s="133" t="str">
        <f t="shared" si="30"/>
        <v>06/11/2013</v>
      </c>
      <c r="E254" s="134" t="str">
        <f t="shared" si="31"/>
        <v/>
      </c>
      <c r="F254" s="134" t="str">
        <f t="shared" si="32"/>
        <v/>
      </c>
      <c r="G254" s="136"/>
      <c r="H254" s="135"/>
      <c r="I254" s="133" t="s">
        <v>145</v>
      </c>
      <c r="J254" s="135" t="s">
        <v>145</v>
      </c>
      <c r="K254" s="135" t="s">
        <v>145</v>
      </c>
      <c r="L254" s="140"/>
      <c r="M254" s="142">
        <v>25</v>
      </c>
      <c r="N254" s="142">
        <f t="shared" si="33"/>
        <v>135</v>
      </c>
      <c r="O254" s="142">
        <v>1.35</v>
      </c>
      <c r="P254" s="143">
        <v>13.717421124828499</v>
      </c>
      <c r="Q254" s="145" t="s">
        <v>60</v>
      </c>
      <c r="R254" s="142" t="s">
        <v>54</v>
      </c>
      <c r="S254" s="142">
        <v>80</v>
      </c>
      <c r="T254" s="146" t="s">
        <v>55</v>
      </c>
      <c r="U254" s="147" t="str">
        <f t="shared" si="34"/>
        <v>10/10</v>
      </c>
      <c r="V254" s="147" t="str">
        <f t="shared" si="35"/>
        <v>10/10</v>
      </c>
      <c r="W254" s="146" t="s">
        <v>56</v>
      </c>
    </row>
    <row r="255" spans="1:23" s="127" customFormat="1" x14ac:dyDescent="0.25">
      <c r="A255" s="14">
        <v>248</v>
      </c>
      <c r="B255" s="41" t="e">
        <f t="shared" si="28"/>
        <v>#VALUE!</v>
      </c>
      <c r="C255" s="42" t="e">
        <f t="shared" si="29"/>
        <v>#VALUE!</v>
      </c>
      <c r="D255" s="133" t="str">
        <f t="shared" si="30"/>
        <v>17/05/2012</v>
      </c>
      <c r="E255" s="134" t="str">
        <f t="shared" si="31"/>
        <v/>
      </c>
      <c r="F255" s="134" t="str">
        <f t="shared" si="32"/>
        <v/>
      </c>
      <c r="G255" s="136"/>
      <c r="H255" s="135"/>
      <c r="I255" s="133" t="s">
        <v>292</v>
      </c>
      <c r="J255" s="135" t="s">
        <v>292</v>
      </c>
      <c r="K255" s="135" t="s">
        <v>292</v>
      </c>
      <c r="L255" s="140"/>
      <c r="M255" s="142">
        <v>38</v>
      </c>
      <c r="N255" s="142">
        <f t="shared" si="33"/>
        <v>137</v>
      </c>
      <c r="O255" s="142">
        <v>1.37</v>
      </c>
      <c r="P255" s="143">
        <v>20.246150567425001</v>
      </c>
      <c r="Q255" s="145" t="s">
        <v>60</v>
      </c>
      <c r="R255" s="142" t="s">
        <v>293</v>
      </c>
      <c r="S255" s="142">
        <v>79</v>
      </c>
      <c r="T255" s="146" t="s">
        <v>55</v>
      </c>
      <c r="U255" s="147" t="str">
        <f t="shared" si="34"/>
        <v>10/10</v>
      </c>
      <c r="V255" s="147" t="str">
        <f t="shared" si="35"/>
        <v>10/10</v>
      </c>
      <c r="W255" s="146" t="s">
        <v>56</v>
      </c>
    </row>
    <row r="256" spans="1:23" s="127" customFormat="1" x14ac:dyDescent="0.25">
      <c r="A256" s="14">
        <v>249</v>
      </c>
      <c r="B256" s="41" t="e">
        <f t="shared" si="28"/>
        <v>#VALUE!</v>
      </c>
      <c r="C256" s="42" t="e">
        <f t="shared" si="29"/>
        <v>#VALUE!</v>
      </c>
      <c r="D256" s="133" t="str">
        <f t="shared" si="30"/>
        <v>02/08/2012</v>
      </c>
      <c r="E256" s="134" t="str">
        <f t="shared" si="31"/>
        <v/>
      </c>
      <c r="F256" s="134" t="str">
        <f t="shared" si="32"/>
        <v/>
      </c>
      <c r="G256" s="136"/>
      <c r="H256" s="135"/>
      <c r="I256" s="133" t="s">
        <v>294</v>
      </c>
      <c r="J256" s="135" t="s">
        <v>294</v>
      </c>
      <c r="K256" s="135" t="s">
        <v>294</v>
      </c>
      <c r="L256" s="140"/>
      <c r="M256" s="142">
        <v>58</v>
      </c>
      <c r="N256" s="142">
        <f t="shared" si="33"/>
        <v>148</v>
      </c>
      <c r="O256" s="142">
        <v>1.48</v>
      </c>
      <c r="P256" s="143">
        <v>26.479181884587302</v>
      </c>
      <c r="Q256" s="145" t="s">
        <v>72</v>
      </c>
      <c r="R256" s="142" t="s">
        <v>66</v>
      </c>
      <c r="S256" s="142">
        <v>79</v>
      </c>
      <c r="T256" s="146" t="s">
        <v>55</v>
      </c>
      <c r="U256" s="147" t="str">
        <f t="shared" si="34"/>
        <v>10/10</v>
      </c>
      <c r="V256" s="147" t="str">
        <f t="shared" si="35"/>
        <v>10/10</v>
      </c>
      <c r="W256" s="146" t="s">
        <v>56</v>
      </c>
    </row>
    <row r="257" spans="1:23" s="127" customFormat="1" x14ac:dyDescent="0.25">
      <c r="A257" s="14">
        <v>250</v>
      </c>
      <c r="B257" s="41" t="e">
        <f t="shared" si="28"/>
        <v>#VALUE!</v>
      </c>
      <c r="C257" s="42" t="e">
        <f t="shared" si="29"/>
        <v>#VALUE!</v>
      </c>
      <c r="D257" s="133" t="str">
        <f t="shared" si="30"/>
        <v>11/03/2011</v>
      </c>
      <c r="E257" s="134" t="str">
        <f t="shared" si="31"/>
        <v/>
      </c>
      <c r="F257" s="134" t="str">
        <f t="shared" si="32"/>
        <v/>
      </c>
      <c r="G257" s="136"/>
      <c r="H257" s="135"/>
      <c r="I257" s="133" t="s">
        <v>295</v>
      </c>
      <c r="J257" s="135" t="s">
        <v>295</v>
      </c>
      <c r="K257" s="135" t="s">
        <v>295</v>
      </c>
      <c r="L257" s="140"/>
      <c r="M257" s="142">
        <v>46</v>
      </c>
      <c r="N257" s="142">
        <f t="shared" si="33"/>
        <v>155</v>
      </c>
      <c r="O257" s="142">
        <v>1.55</v>
      </c>
      <c r="P257" s="143">
        <v>19.1467221644121</v>
      </c>
      <c r="Q257" s="145" t="s">
        <v>60</v>
      </c>
      <c r="R257" s="142" t="s">
        <v>66</v>
      </c>
      <c r="S257" s="142">
        <v>75</v>
      </c>
      <c r="T257" s="146" t="s">
        <v>296</v>
      </c>
      <c r="U257" s="147" t="str">
        <f t="shared" si="34"/>
        <v>4/5</v>
      </c>
      <c r="V257" s="147" t="str">
        <f t="shared" si="35"/>
        <v>MPT 4/5</v>
      </c>
      <c r="W257" s="146" t="s">
        <v>297</v>
      </c>
    </row>
    <row r="258" spans="1:23" s="127" customFormat="1" x14ac:dyDescent="0.25">
      <c r="A258" s="14">
        <v>251</v>
      </c>
      <c r="B258" s="41" t="e">
        <f t="shared" si="28"/>
        <v>#VALUE!</v>
      </c>
      <c r="C258" s="42" t="e">
        <f t="shared" si="29"/>
        <v>#VALUE!</v>
      </c>
      <c r="D258" s="133" t="str">
        <f t="shared" si="30"/>
        <v>20/01/2013</v>
      </c>
      <c r="E258" s="134" t="str">
        <f t="shared" si="31"/>
        <v/>
      </c>
      <c r="F258" s="134" t="str">
        <f t="shared" si="32"/>
        <v/>
      </c>
      <c r="G258" s="136"/>
      <c r="H258" s="135"/>
      <c r="I258" s="133" t="s">
        <v>245</v>
      </c>
      <c r="J258" s="135" t="s">
        <v>245</v>
      </c>
      <c r="K258" s="135" t="s">
        <v>245</v>
      </c>
      <c r="L258" s="140"/>
      <c r="M258" s="142">
        <v>37</v>
      </c>
      <c r="N258" s="142">
        <f t="shared" si="33"/>
        <v>148</v>
      </c>
      <c r="O258" s="142">
        <v>1.48</v>
      </c>
      <c r="P258" s="143">
        <v>16.891891891891898</v>
      </c>
      <c r="Q258" s="145" t="s">
        <v>60</v>
      </c>
      <c r="R258" s="142" t="s">
        <v>66</v>
      </c>
      <c r="S258" s="142">
        <v>76</v>
      </c>
      <c r="T258" s="146" t="s">
        <v>55</v>
      </c>
      <c r="U258" s="147" t="str">
        <f t="shared" si="34"/>
        <v>10/10</v>
      </c>
      <c r="V258" s="147" t="str">
        <f t="shared" si="35"/>
        <v>10/10</v>
      </c>
      <c r="W258" s="146" t="s">
        <v>56</v>
      </c>
    </row>
    <row r="259" spans="1:23" s="127" customFormat="1" x14ac:dyDescent="0.25">
      <c r="A259" s="14">
        <v>252</v>
      </c>
      <c r="B259" s="41" t="e">
        <f t="shared" si="28"/>
        <v>#VALUE!</v>
      </c>
      <c r="C259" s="42" t="e">
        <f t="shared" si="29"/>
        <v>#VALUE!</v>
      </c>
      <c r="D259" s="133" t="str">
        <f t="shared" si="30"/>
        <v>19/02/2013</v>
      </c>
      <c r="E259" s="134" t="str">
        <f t="shared" si="31"/>
        <v/>
      </c>
      <c r="F259" s="134" t="str">
        <f t="shared" si="32"/>
        <v/>
      </c>
      <c r="G259" s="136"/>
      <c r="H259" s="135"/>
      <c r="I259" s="133" t="s">
        <v>298</v>
      </c>
      <c r="J259" s="135" t="s">
        <v>298</v>
      </c>
      <c r="K259" s="135" t="s">
        <v>298</v>
      </c>
      <c r="L259" s="140"/>
      <c r="M259" s="142">
        <v>64</v>
      </c>
      <c r="N259" s="142">
        <f t="shared" si="33"/>
        <v>155</v>
      </c>
      <c r="O259" s="142">
        <v>1.55</v>
      </c>
      <c r="P259" s="143">
        <v>26.638917793964598</v>
      </c>
      <c r="Q259" s="145" t="s">
        <v>72</v>
      </c>
      <c r="R259" s="142" t="s">
        <v>78</v>
      </c>
      <c r="S259" s="142">
        <v>79</v>
      </c>
      <c r="T259" s="146" t="s">
        <v>55</v>
      </c>
      <c r="U259" s="147" t="str">
        <f t="shared" si="34"/>
        <v>10/10</v>
      </c>
      <c r="V259" s="147" t="str">
        <f t="shared" si="35"/>
        <v>10/10</v>
      </c>
      <c r="W259" s="146" t="s">
        <v>56</v>
      </c>
    </row>
    <row r="260" spans="1:23" s="127" customFormat="1" x14ac:dyDescent="0.25">
      <c r="A260" s="14">
        <v>253</v>
      </c>
      <c r="B260" s="41" t="e">
        <f t="shared" si="28"/>
        <v>#VALUE!</v>
      </c>
      <c r="C260" s="42" t="e">
        <f t="shared" si="29"/>
        <v>#VALUE!</v>
      </c>
      <c r="D260" s="133" t="str">
        <f t="shared" si="30"/>
        <v>15/05/2013</v>
      </c>
      <c r="E260" s="134" t="str">
        <f t="shared" si="31"/>
        <v/>
      </c>
      <c r="F260" s="134" t="str">
        <f t="shared" si="32"/>
        <v/>
      </c>
      <c r="G260" s="136"/>
      <c r="H260" s="135"/>
      <c r="I260" s="133" t="s">
        <v>210</v>
      </c>
      <c r="J260" s="135" t="s">
        <v>210</v>
      </c>
      <c r="K260" s="135" t="s">
        <v>210</v>
      </c>
      <c r="L260" s="140"/>
      <c r="M260" s="142">
        <v>69</v>
      </c>
      <c r="N260" s="142">
        <f t="shared" si="33"/>
        <v>158</v>
      </c>
      <c r="O260" s="142">
        <v>1.58</v>
      </c>
      <c r="P260" s="143">
        <v>27.639801313892001</v>
      </c>
      <c r="Q260" s="145" t="s">
        <v>72</v>
      </c>
      <c r="R260" s="142" t="s">
        <v>66</v>
      </c>
      <c r="S260" s="142">
        <v>80</v>
      </c>
      <c r="T260" s="146" t="s">
        <v>55</v>
      </c>
      <c r="U260" s="147" t="str">
        <f t="shared" si="34"/>
        <v>10/10</v>
      </c>
      <c r="V260" s="147" t="str">
        <f t="shared" si="35"/>
        <v>10/10</v>
      </c>
      <c r="W260" s="146" t="s">
        <v>56</v>
      </c>
    </row>
    <row r="261" spans="1:23" s="127" customFormat="1" x14ac:dyDescent="0.25">
      <c r="A261" s="14">
        <v>254</v>
      </c>
      <c r="B261" s="41" t="e">
        <f t="shared" si="28"/>
        <v>#VALUE!</v>
      </c>
      <c r="C261" s="42" t="e">
        <f t="shared" si="29"/>
        <v>#VALUE!</v>
      </c>
      <c r="D261" s="133" t="str">
        <f t="shared" si="30"/>
        <v>26/03/2013</v>
      </c>
      <c r="E261" s="134" t="str">
        <f t="shared" si="31"/>
        <v/>
      </c>
      <c r="F261" s="134" t="str">
        <f t="shared" si="32"/>
        <v/>
      </c>
      <c r="G261" s="136"/>
      <c r="H261" s="135"/>
      <c r="I261" s="133" t="s">
        <v>299</v>
      </c>
      <c r="J261" s="135" t="s">
        <v>299</v>
      </c>
      <c r="K261" s="135" t="s">
        <v>299</v>
      </c>
      <c r="L261" s="140"/>
      <c r="M261" s="142">
        <v>29</v>
      </c>
      <c r="N261" s="142">
        <f t="shared" si="33"/>
        <v>143</v>
      </c>
      <c r="O261" s="142">
        <v>1.43</v>
      </c>
      <c r="P261" s="143">
        <v>14.181622573231</v>
      </c>
      <c r="Q261" s="145" t="s">
        <v>60</v>
      </c>
      <c r="R261" s="142" t="s">
        <v>66</v>
      </c>
      <c r="S261" s="142">
        <v>82</v>
      </c>
      <c r="T261" s="146" t="s">
        <v>81</v>
      </c>
      <c r="U261" s="147" t="str">
        <f t="shared" si="34"/>
        <v>5/6</v>
      </c>
      <c r="V261" s="147" t="str">
        <f t="shared" si="35"/>
        <v>MPT 5/6</v>
      </c>
      <c r="W261" s="146" t="s">
        <v>82</v>
      </c>
    </row>
    <row r="262" spans="1:23" s="127" customFormat="1" x14ac:dyDescent="0.25">
      <c r="A262" s="14">
        <v>255</v>
      </c>
      <c r="B262" s="41" t="e">
        <f t="shared" si="28"/>
        <v>#VALUE!</v>
      </c>
      <c r="C262" s="42" t="e">
        <f t="shared" si="29"/>
        <v>#VALUE!</v>
      </c>
      <c r="D262" s="133" t="str">
        <f t="shared" si="30"/>
        <v>04/01/2013</v>
      </c>
      <c r="E262" s="134" t="str">
        <f t="shared" si="31"/>
        <v/>
      </c>
      <c r="F262" s="134" t="str">
        <f t="shared" si="32"/>
        <v/>
      </c>
      <c r="G262" s="136"/>
      <c r="H262" s="135"/>
      <c r="I262" s="133" t="s">
        <v>300</v>
      </c>
      <c r="J262" s="135" t="s">
        <v>300</v>
      </c>
      <c r="K262" s="135" t="s">
        <v>300</v>
      </c>
      <c r="L262" s="140"/>
      <c r="M262" s="142">
        <v>27</v>
      </c>
      <c r="N262" s="142">
        <f t="shared" si="33"/>
        <v>136</v>
      </c>
      <c r="O262" s="142">
        <v>1.36</v>
      </c>
      <c r="P262" s="143">
        <v>14.5977508650519</v>
      </c>
      <c r="Q262" s="145" t="s">
        <v>60</v>
      </c>
      <c r="R262" s="142" t="s">
        <v>54</v>
      </c>
      <c r="S262" s="142">
        <v>84</v>
      </c>
      <c r="T262" s="146" t="s">
        <v>99</v>
      </c>
      <c r="U262" s="147" t="str">
        <f t="shared" si="34"/>
        <v>7/7</v>
      </c>
      <c r="V262" s="147" t="str">
        <f t="shared" si="35"/>
        <v>MPT 7/7</v>
      </c>
      <c r="W262" s="146" t="s">
        <v>100</v>
      </c>
    </row>
    <row r="263" spans="1:23" s="127" customFormat="1" x14ac:dyDescent="0.25">
      <c r="A263" s="14">
        <v>256</v>
      </c>
      <c r="B263" s="41" t="e">
        <f t="shared" si="28"/>
        <v>#VALUE!</v>
      </c>
      <c r="C263" s="42" t="e">
        <f t="shared" si="29"/>
        <v>#VALUE!</v>
      </c>
      <c r="D263" s="133" t="str">
        <f t="shared" si="30"/>
        <v>11/06/2013</v>
      </c>
      <c r="E263" s="134" t="str">
        <f t="shared" si="31"/>
        <v/>
      </c>
      <c r="F263" s="134" t="str">
        <f t="shared" si="32"/>
        <v/>
      </c>
      <c r="G263" s="136"/>
      <c r="H263" s="135"/>
      <c r="I263" s="133" t="s">
        <v>301</v>
      </c>
      <c r="J263" s="135" t="s">
        <v>301</v>
      </c>
      <c r="K263" s="135" t="s">
        <v>301</v>
      </c>
      <c r="L263" s="140"/>
      <c r="M263" s="142">
        <v>39</v>
      </c>
      <c r="N263" s="142">
        <f t="shared" si="33"/>
        <v>151</v>
      </c>
      <c r="O263" s="142">
        <v>1.51</v>
      </c>
      <c r="P263" s="143">
        <v>17.104512959957901</v>
      </c>
      <c r="Q263" s="145" t="s">
        <v>60</v>
      </c>
      <c r="R263" s="142" t="s">
        <v>66</v>
      </c>
      <c r="S263" s="142">
        <v>79</v>
      </c>
      <c r="T263" s="146" t="s">
        <v>55</v>
      </c>
      <c r="U263" s="147" t="str">
        <f t="shared" si="34"/>
        <v>10/10</v>
      </c>
      <c r="V263" s="147" t="str">
        <f t="shared" si="35"/>
        <v>10/10</v>
      </c>
      <c r="W263" s="146" t="s">
        <v>56</v>
      </c>
    </row>
    <row r="264" spans="1:23" s="127" customFormat="1" x14ac:dyDescent="0.25">
      <c r="A264" s="14">
        <v>257</v>
      </c>
      <c r="B264" s="41" t="e">
        <f t="shared" si="28"/>
        <v>#VALUE!</v>
      </c>
      <c r="C264" s="42" t="e">
        <f t="shared" si="29"/>
        <v>#VALUE!</v>
      </c>
      <c r="D264" s="133" t="str">
        <f t="shared" si="30"/>
        <v>08/08/2013</v>
      </c>
      <c r="E264" s="134" t="str">
        <f t="shared" si="31"/>
        <v/>
      </c>
      <c r="F264" s="134" t="str">
        <f t="shared" si="32"/>
        <v/>
      </c>
      <c r="G264" s="136"/>
      <c r="H264" s="135"/>
      <c r="I264" s="133" t="s">
        <v>302</v>
      </c>
      <c r="J264" s="135" t="s">
        <v>302</v>
      </c>
      <c r="K264" s="135" t="s">
        <v>302</v>
      </c>
      <c r="L264" s="140"/>
      <c r="M264" s="142">
        <v>50</v>
      </c>
      <c r="N264" s="142">
        <f t="shared" si="33"/>
        <v>156</v>
      </c>
      <c r="O264" s="142">
        <v>1.56</v>
      </c>
      <c r="P264" s="143">
        <v>20.5456936226167</v>
      </c>
      <c r="Q264" s="145" t="s">
        <v>60</v>
      </c>
      <c r="R264" s="142" t="s">
        <v>66</v>
      </c>
      <c r="S264" s="142">
        <v>87</v>
      </c>
      <c r="T264" s="146" t="s">
        <v>55</v>
      </c>
      <c r="U264" s="147" t="str">
        <f t="shared" si="34"/>
        <v>10/10</v>
      </c>
      <c r="V264" s="147" t="str">
        <f t="shared" si="35"/>
        <v>10/10</v>
      </c>
      <c r="W264" s="146" t="s">
        <v>56</v>
      </c>
    </row>
    <row r="265" spans="1:23" s="127" customFormat="1" x14ac:dyDescent="0.25">
      <c r="A265" s="14">
        <v>258</v>
      </c>
      <c r="B265" s="41" t="e">
        <f t="shared" ref="B265:B328" si="36">LEFT(H265,LEN(H265)-LEN(C265))</f>
        <v>#VALUE!</v>
      </c>
      <c r="C265" s="42" t="e">
        <f t="shared" ref="C265:C328" si="37">RIGHT(H265,LEN(H265)-FIND("@",SUBSTITUTE(H265," ","@",LEN(H265)-LEN(SUBSTITUTE(H265," ","")))))</f>
        <v>#VALUE!</v>
      </c>
      <c r="D265" s="133" t="str">
        <f t="shared" ref="D265:D328" si="38">TEXT(J265,"DD/MM/YYYY")</f>
        <v>16/06/2013</v>
      </c>
      <c r="E265" s="134" t="str">
        <f t="shared" ref="E265:E328" si="39">IF(TRIM(L265)="Nam","X","")</f>
        <v/>
      </c>
      <c r="F265" s="134" t="str">
        <f t="shared" ref="F265:F328" si="40">IF(TRIM(L265)="Nữ","X","")</f>
        <v/>
      </c>
      <c r="G265" s="136"/>
      <c r="H265" s="135"/>
      <c r="I265" s="133" t="s">
        <v>77</v>
      </c>
      <c r="J265" s="135" t="s">
        <v>77</v>
      </c>
      <c r="K265" s="135" t="s">
        <v>77</v>
      </c>
      <c r="L265" s="140"/>
      <c r="M265" s="142">
        <v>36</v>
      </c>
      <c r="N265" s="142">
        <f t="shared" ref="N265:N328" si="41">O265*100</f>
        <v>140</v>
      </c>
      <c r="O265" s="142">
        <v>1.4</v>
      </c>
      <c r="P265" s="143">
        <v>18.367346938775501</v>
      </c>
      <c r="Q265" s="145" t="s">
        <v>60</v>
      </c>
      <c r="R265" s="142" t="s">
        <v>66</v>
      </c>
      <c r="S265" s="142">
        <v>85</v>
      </c>
      <c r="T265" s="146" t="s">
        <v>55</v>
      </c>
      <c r="U265" s="147" t="str">
        <f t="shared" ref="U265:U328" si="42">REPLACE(T265,FIND(";",T265),1,"/")</f>
        <v>10/10</v>
      </c>
      <c r="V265" s="147" t="str">
        <f t="shared" ref="V265:V328" si="43">IF(U265="10/10",U265,"MPT "&amp;U265)</f>
        <v>10/10</v>
      </c>
      <c r="W265" s="146" t="s">
        <v>56</v>
      </c>
    </row>
    <row r="266" spans="1:23" s="127" customFormat="1" x14ac:dyDescent="0.25">
      <c r="A266" s="14">
        <v>259</v>
      </c>
      <c r="B266" s="41" t="e">
        <f t="shared" si="36"/>
        <v>#VALUE!</v>
      </c>
      <c r="C266" s="42" t="e">
        <f t="shared" si="37"/>
        <v>#VALUE!</v>
      </c>
      <c r="D266" s="133" t="str">
        <f t="shared" si="38"/>
        <v>30/12/2012</v>
      </c>
      <c r="E266" s="134" t="str">
        <f t="shared" si="39"/>
        <v/>
      </c>
      <c r="F266" s="134" t="str">
        <f t="shared" si="40"/>
        <v/>
      </c>
      <c r="G266" s="136"/>
      <c r="H266" s="135"/>
      <c r="I266" s="133" t="s">
        <v>303</v>
      </c>
      <c r="J266" s="135" t="s">
        <v>303</v>
      </c>
      <c r="K266" s="135" t="s">
        <v>303</v>
      </c>
      <c r="L266" s="140"/>
      <c r="M266" s="142">
        <v>33</v>
      </c>
      <c r="N266" s="142">
        <f t="shared" si="41"/>
        <v>146</v>
      </c>
      <c r="O266" s="142">
        <v>1.46</v>
      </c>
      <c r="P266" s="143">
        <v>15.4813285794708</v>
      </c>
      <c r="Q266" s="145" t="s">
        <v>60</v>
      </c>
      <c r="R266" s="142" t="s">
        <v>54</v>
      </c>
      <c r="S266" s="142">
        <v>79</v>
      </c>
      <c r="T266" s="146" t="s">
        <v>55</v>
      </c>
      <c r="U266" s="147" t="str">
        <f t="shared" si="42"/>
        <v>10/10</v>
      </c>
      <c r="V266" s="147" t="str">
        <f t="shared" si="43"/>
        <v>10/10</v>
      </c>
      <c r="W266" s="146" t="s">
        <v>56</v>
      </c>
    </row>
    <row r="267" spans="1:23" s="127" customFormat="1" x14ac:dyDescent="0.25">
      <c r="A267" s="14">
        <v>260</v>
      </c>
      <c r="B267" s="41" t="e">
        <f t="shared" si="36"/>
        <v>#VALUE!</v>
      </c>
      <c r="C267" s="42" t="e">
        <f t="shared" si="37"/>
        <v>#VALUE!</v>
      </c>
      <c r="D267" s="133" t="str">
        <f t="shared" si="38"/>
        <v>15/03/2013</v>
      </c>
      <c r="E267" s="134" t="str">
        <f t="shared" si="39"/>
        <v/>
      </c>
      <c r="F267" s="134" t="str">
        <f t="shared" si="40"/>
        <v/>
      </c>
      <c r="G267" s="136"/>
      <c r="H267" s="135"/>
      <c r="I267" s="133" t="s">
        <v>304</v>
      </c>
      <c r="J267" s="135" t="s">
        <v>304</v>
      </c>
      <c r="K267" s="135" t="s">
        <v>304</v>
      </c>
      <c r="L267" s="140"/>
      <c r="M267" s="142">
        <v>54</v>
      </c>
      <c r="N267" s="142">
        <f t="shared" si="41"/>
        <v>152</v>
      </c>
      <c r="O267" s="142">
        <v>1.52</v>
      </c>
      <c r="P267" s="143">
        <v>23.3725761772853</v>
      </c>
      <c r="Q267" s="145" t="s">
        <v>58</v>
      </c>
      <c r="R267" s="142" t="s">
        <v>66</v>
      </c>
      <c r="S267" s="142">
        <v>82</v>
      </c>
      <c r="T267" s="146" t="s">
        <v>55</v>
      </c>
      <c r="U267" s="147" t="str">
        <f t="shared" si="42"/>
        <v>10/10</v>
      </c>
      <c r="V267" s="147" t="str">
        <f t="shared" si="43"/>
        <v>10/10</v>
      </c>
      <c r="W267" s="146" t="s">
        <v>56</v>
      </c>
    </row>
    <row r="268" spans="1:23" s="127" customFormat="1" x14ac:dyDescent="0.25">
      <c r="A268" s="14">
        <v>261</v>
      </c>
      <c r="B268" s="41" t="e">
        <f t="shared" si="36"/>
        <v>#VALUE!</v>
      </c>
      <c r="C268" s="42" t="e">
        <f t="shared" si="37"/>
        <v>#VALUE!</v>
      </c>
      <c r="D268" s="133" t="str">
        <f t="shared" si="38"/>
        <v>14/08/2013</v>
      </c>
      <c r="E268" s="134" t="str">
        <f t="shared" si="39"/>
        <v/>
      </c>
      <c r="F268" s="134" t="str">
        <f t="shared" si="40"/>
        <v/>
      </c>
      <c r="G268" s="136"/>
      <c r="H268" s="135"/>
      <c r="I268" s="133" t="s">
        <v>305</v>
      </c>
      <c r="J268" s="135" t="s">
        <v>305</v>
      </c>
      <c r="K268" s="135" t="s">
        <v>305</v>
      </c>
      <c r="L268" s="140"/>
      <c r="M268" s="142">
        <v>40</v>
      </c>
      <c r="N268" s="142">
        <f t="shared" si="41"/>
        <v>155</v>
      </c>
      <c r="O268" s="142">
        <v>1.55</v>
      </c>
      <c r="P268" s="143">
        <v>16.6493236212279</v>
      </c>
      <c r="Q268" s="145" t="s">
        <v>60</v>
      </c>
      <c r="R268" s="142" t="s">
        <v>107</v>
      </c>
      <c r="S268" s="142">
        <v>84</v>
      </c>
      <c r="T268" s="146" t="s">
        <v>55</v>
      </c>
      <c r="U268" s="147" t="str">
        <f t="shared" si="42"/>
        <v>10/10</v>
      </c>
      <c r="V268" s="147" t="str">
        <f t="shared" si="43"/>
        <v>10/10</v>
      </c>
      <c r="W268" s="146" t="s">
        <v>56</v>
      </c>
    </row>
    <row r="269" spans="1:23" s="127" customFormat="1" x14ac:dyDescent="0.25">
      <c r="A269" s="14">
        <v>262</v>
      </c>
      <c r="B269" s="41" t="e">
        <f t="shared" si="36"/>
        <v>#VALUE!</v>
      </c>
      <c r="C269" s="42" t="e">
        <f t="shared" si="37"/>
        <v>#VALUE!</v>
      </c>
      <c r="D269" s="133" t="str">
        <f t="shared" si="38"/>
        <v>24/07/2013</v>
      </c>
      <c r="E269" s="134" t="str">
        <f t="shared" si="39"/>
        <v/>
      </c>
      <c r="F269" s="134" t="str">
        <f t="shared" si="40"/>
        <v/>
      </c>
      <c r="G269" s="136"/>
      <c r="H269" s="135"/>
      <c r="I269" s="133" t="s">
        <v>306</v>
      </c>
      <c r="J269" s="135" t="s">
        <v>306</v>
      </c>
      <c r="K269" s="135" t="s">
        <v>306</v>
      </c>
      <c r="L269" s="140"/>
      <c r="M269" s="142">
        <v>47</v>
      </c>
      <c r="N269" s="142">
        <f t="shared" si="41"/>
        <v>152</v>
      </c>
      <c r="O269" s="142">
        <v>1.52</v>
      </c>
      <c r="P269" s="143">
        <v>20.342797783933499</v>
      </c>
      <c r="Q269" s="145" t="s">
        <v>60</v>
      </c>
      <c r="R269" s="142" t="s">
        <v>66</v>
      </c>
      <c r="S269" s="142">
        <v>86</v>
      </c>
      <c r="T269" s="146" t="s">
        <v>55</v>
      </c>
      <c r="U269" s="147" t="str">
        <f t="shared" si="42"/>
        <v>10/10</v>
      </c>
      <c r="V269" s="147" t="str">
        <f t="shared" si="43"/>
        <v>10/10</v>
      </c>
      <c r="W269" s="146" t="s">
        <v>56</v>
      </c>
    </row>
    <row r="270" spans="1:23" s="127" customFormat="1" x14ac:dyDescent="0.25">
      <c r="A270" s="14">
        <v>263</v>
      </c>
      <c r="B270" s="41" t="e">
        <f t="shared" si="36"/>
        <v>#VALUE!</v>
      </c>
      <c r="C270" s="42" t="e">
        <f t="shared" si="37"/>
        <v>#VALUE!</v>
      </c>
      <c r="D270" s="133" t="str">
        <f t="shared" si="38"/>
        <v>23/09/2013</v>
      </c>
      <c r="E270" s="134" t="str">
        <f t="shared" si="39"/>
        <v/>
      </c>
      <c r="F270" s="134" t="str">
        <f t="shared" si="40"/>
        <v/>
      </c>
      <c r="G270" s="136"/>
      <c r="H270" s="135"/>
      <c r="I270" s="133" t="s">
        <v>307</v>
      </c>
      <c r="J270" s="135" t="s">
        <v>307</v>
      </c>
      <c r="K270" s="135" t="s">
        <v>307</v>
      </c>
      <c r="L270" s="140"/>
      <c r="M270" s="142">
        <v>35</v>
      </c>
      <c r="N270" s="142">
        <f t="shared" si="41"/>
        <v>147</v>
      </c>
      <c r="O270" s="142">
        <v>1.47</v>
      </c>
      <c r="P270" s="143">
        <v>16.1969549724652</v>
      </c>
      <c r="Q270" s="145" t="s">
        <v>60</v>
      </c>
      <c r="R270" s="142" t="s">
        <v>66</v>
      </c>
      <c r="S270" s="142">
        <v>79</v>
      </c>
      <c r="T270" s="146" t="s">
        <v>55</v>
      </c>
      <c r="U270" s="147" t="str">
        <f t="shared" si="42"/>
        <v>10/10</v>
      </c>
      <c r="V270" s="147" t="str">
        <f t="shared" si="43"/>
        <v>10/10</v>
      </c>
      <c r="W270" s="146" t="s">
        <v>56</v>
      </c>
    </row>
    <row r="271" spans="1:23" s="127" customFormat="1" x14ac:dyDescent="0.25">
      <c r="A271" s="14">
        <v>264</v>
      </c>
      <c r="B271" s="41" t="e">
        <f t="shared" si="36"/>
        <v>#VALUE!</v>
      </c>
      <c r="C271" s="42" t="e">
        <f t="shared" si="37"/>
        <v>#VALUE!</v>
      </c>
      <c r="D271" s="133" t="str">
        <f t="shared" si="38"/>
        <v>16/12/2013</v>
      </c>
      <c r="E271" s="134" t="str">
        <f t="shared" si="39"/>
        <v/>
      </c>
      <c r="F271" s="134" t="str">
        <f t="shared" si="40"/>
        <v/>
      </c>
      <c r="G271" s="136"/>
      <c r="H271" s="135"/>
      <c r="I271" s="133" t="s">
        <v>308</v>
      </c>
      <c r="J271" s="135" t="s">
        <v>308</v>
      </c>
      <c r="K271" s="135" t="s">
        <v>308</v>
      </c>
      <c r="L271" s="140"/>
      <c r="M271" s="142">
        <v>42</v>
      </c>
      <c r="N271" s="142">
        <f t="shared" si="41"/>
        <v>155</v>
      </c>
      <c r="O271" s="142">
        <v>1.55</v>
      </c>
      <c r="P271" s="143">
        <v>17.481789802289299</v>
      </c>
      <c r="Q271" s="145" t="s">
        <v>60</v>
      </c>
      <c r="R271" s="142" t="s">
        <v>66</v>
      </c>
      <c r="S271" s="142">
        <v>82</v>
      </c>
      <c r="T271" s="146" t="s">
        <v>55</v>
      </c>
      <c r="U271" s="147" t="str">
        <f t="shared" si="42"/>
        <v>10/10</v>
      </c>
      <c r="V271" s="147" t="str">
        <f t="shared" si="43"/>
        <v>10/10</v>
      </c>
      <c r="W271" s="146" t="s">
        <v>56</v>
      </c>
    </row>
    <row r="272" spans="1:23" s="127" customFormat="1" x14ac:dyDescent="0.25">
      <c r="A272" s="14">
        <v>265</v>
      </c>
      <c r="B272" s="41" t="e">
        <f t="shared" si="36"/>
        <v>#VALUE!</v>
      </c>
      <c r="C272" s="42" t="e">
        <f t="shared" si="37"/>
        <v>#VALUE!</v>
      </c>
      <c r="D272" s="133" t="str">
        <f t="shared" si="38"/>
        <v>12/07/2013</v>
      </c>
      <c r="E272" s="134" t="str">
        <f t="shared" si="39"/>
        <v/>
      </c>
      <c r="F272" s="134" t="str">
        <f t="shared" si="40"/>
        <v/>
      </c>
      <c r="G272" s="136"/>
      <c r="H272" s="135"/>
      <c r="I272" s="133" t="s">
        <v>290</v>
      </c>
      <c r="J272" s="135" t="s">
        <v>290</v>
      </c>
      <c r="K272" s="135" t="s">
        <v>290</v>
      </c>
      <c r="L272" s="140"/>
      <c r="M272" s="142">
        <v>51</v>
      </c>
      <c r="N272" s="142">
        <f t="shared" si="41"/>
        <v>150</v>
      </c>
      <c r="O272" s="142">
        <v>1.5</v>
      </c>
      <c r="P272" s="143">
        <v>22.6666666666667</v>
      </c>
      <c r="Q272" s="145" t="s">
        <v>58</v>
      </c>
      <c r="R272" s="142" t="s">
        <v>66</v>
      </c>
      <c r="S272" s="142">
        <v>80</v>
      </c>
      <c r="T272" s="146" t="s">
        <v>55</v>
      </c>
      <c r="U272" s="147" t="str">
        <f t="shared" si="42"/>
        <v>10/10</v>
      </c>
      <c r="V272" s="147" t="str">
        <f t="shared" si="43"/>
        <v>10/10</v>
      </c>
      <c r="W272" s="146" t="s">
        <v>56</v>
      </c>
    </row>
    <row r="273" spans="1:23" s="127" customFormat="1" x14ac:dyDescent="0.25">
      <c r="A273" s="14">
        <v>266</v>
      </c>
      <c r="B273" s="41" t="e">
        <f t="shared" si="36"/>
        <v>#VALUE!</v>
      </c>
      <c r="C273" s="42" t="e">
        <f t="shared" si="37"/>
        <v>#VALUE!</v>
      </c>
      <c r="D273" s="133" t="str">
        <f t="shared" si="38"/>
        <v>12/11/2013</v>
      </c>
      <c r="E273" s="134" t="str">
        <f t="shared" si="39"/>
        <v/>
      </c>
      <c r="F273" s="134" t="str">
        <f t="shared" si="40"/>
        <v/>
      </c>
      <c r="G273" s="136"/>
      <c r="H273" s="135"/>
      <c r="I273" s="133" t="s">
        <v>309</v>
      </c>
      <c r="J273" s="135" t="s">
        <v>309</v>
      </c>
      <c r="K273" s="135" t="s">
        <v>309</v>
      </c>
      <c r="L273" s="140"/>
      <c r="M273" s="142">
        <v>30</v>
      </c>
      <c r="N273" s="142">
        <f t="shared" si="41"/>
        <v>138</v>
      </c>
      <c r="O273" s="142">
        <v>1.38</v>
      </c>
      <c r="P273" s="143">
        <v>15.7529930686831</v>
      </c>
      <c r="Q273" s="145" t="s">
        <v>60</v>
      </c>
      <c r="R273" s="142" t="s">
        <v>66</v>
      </c>
      <c r="S273" s="142">
        <v>85</v>
      </c>
      <c r="T273" s="146" t="s">
        <v>55</v>
      </c>
      <c r="U273" s="147" t="str">
        <f t="shared" si="42"/>
        <v>10/10</v>
      </c>
      <c r="V273" s="147" t="str">
        <f t="shared" si="43"/>
        <v>10/10</v>
      </c>
      <c r="W273" s="146" t="s">
        <v>56</v>
      </c>
    </row>
    <row r="274" spans="1:23" s="127" customFormat="1" x14ac:dyDescent="0.25">
      <c r="A274" s="14">
        <v>267</v>
      </c>
      <c r="B274" s="41" t="e">
        <f t="shared" si="36"/>
        <v>#VALUE!</v>
      </c>
      <c r="C274" s="42" t="e">
        <f t="shared" si="37"/>
        <v>#VALUE!</v>
      </c>
      <c r="D274" s="133" t="str">
        <f t="shared" si="38"/>
        <v>19/03/2013</v>
      </c>
      <c r="E274" s="134" t="str">
        <f t="shared" si="39"/>
        <v/>
      </c>
      <c r="F274" s="134" t="str">
        <f t="shared" si="40"/>
        <v/>
      </c>
      <c r="G274" s="136"/>
      <c r="H274" s="135"/>
      <c r="I274" s="133" t="s">
        <v>310</v>
      </c>
      <c r="J274" s="135" t="s">
        <v>310</v>
      </c>
      <c r="K274" s="135" t="s">
        <v>310</v>
      </c>
      <c r="L274" s="140"/>
      <c r="M274" s="142">
        <v>51</v>
      </c>
      <c r="N274" s="142">
        <f t="shared" si="41"/>
        <v>153</v>
      </c>
      <c r="O274" s="142">
        <v>1.53</v>
      </c>
      <c r="P274" s="143">
        <v>21.7864923747277</v>
      </c>
      <c r="Q274" s="145" t="s">
        <v>60</v>
      </c>
      <c r="R274" s="142" t="s">
        <v>61</v>
      </c>
      <c r="S274" s="142">
        <v>88</v>
      </c>
      <c r="T274" s="146" t="s">
        <v>55</v>
      </c>
      <c r="U274" s="147" t="str">
        <f t="shared" si="42"/>
        <v>10/10</v>
      </c>
      <c r="V274" s="147" t="str">
        <f t="shared" si="43"/>
        <v>10/10</v>
      </c>
      <c r="W274" s="146" t="s">
        <v>56</v>
      </c>
    </row>
    <row r="275" spans="1:23" s="127" customFormat="1" x14ac:dyDescent="0.25">
      <c r="A275" s="14">
        <v>268</v>
      </c>
      <c r="B275" s="41" t="e">
        <f t="shared" si="36"/>
        <v>#VALUE!</v>
      </c>
      <c r="C275" s="42" t="e">
        <f t="shared" si="37"/>
        <v>#VALUE!</v>
      </c>
      <c r="D275" s="133" t="str">
        <f t="shared" si="38"/>
        <v>06/09/2013</v>
      </c>
      <c r="E275" s="134" t="str">
        <f t="shared" si="39"/>
        <v/>
      </c>
      <c r="F275" s="134" t="str">
        <f t="shared" si="40"/>
        <v/>
      </c>
      <c r="G275" s="136"/>
      <c r="H275" s="135"/>
      <c r="I275" s="133" t="s">
        <v>136</v>
      </c>
      <c r="J275" s="135" t="s">
        <v>136</v>
      </c>
      <c r="K275" s="135" t="s">
        <v>136</v>
      </c>
      <c r="L275" s="140"/>
      <c r="M275" s="142">
        <v>42</v>
      </c>
      <c r="N275" s="142">
        <f t="shared" si="41"/>
        <v>153</v>
      </c>
      <c r="O275" s="142">
        <v>1.53</v>
      </c>
      <c r="P275" s="143">
        <v>17.941817249775699</v>
      </c>
      <c r="Q275" s="145" t="s">
        <v>60</v>
      </c>
      <c r="R275" s="142" t="s">
        <v>66</v>
      </c>
      <c r="S275" s="142">
        <v>78</v>
      </c>
      <c r="T275" s="146" t="s">
        <v>55</v>
      </c>
      <c r="U275" s="147" t="str">
        <f t="shared" si="42"/>
        <v>10/10</v>
      </c>
      <c r="V275" s="147" t="str">
        <f t="shared" si="43"/>
        <v>10/10</v>
      </c>
      <c r="W275" s="146" t="s">
        <v>56</v>
      </c>
    </row>
    <row r="276" spans="1:23" s="127" customFormat="1" x14ac:dyDescent="0.25">
      <c r="A276" s="14">
        <v>269</v>
      </c>
      <c r="B276" s="41" t="e">
        <f t="shared" si="36"/>
        <v>#VALUE!</v>
      </c>
      <c r="C276" s="42" t="e">
        <f t="shared" si="37"/>
        <v>#VALUE!</v>
      </c>
      <c r="D276" s="133" t="str">
        <f t="shared" si="38"/>
        <v>02/06/2013</v>
      </c>
      <c r="E276" s="134" t="str">
        <f t="shared" si="39"/>
        <v/>
      </c>
      <c r="F276" s="134" t="str">
        <f t="shared" si="40"/>
        <v/>
      </c>
      <c r="G276" s="136"/>
      <c r="H276" s="135"/>
      <c r="I276" s="133" t="s">
        <v>311</v>
      </c>
      <c r="J276" s="135" t="s">
        <v>311</v>
      </c>
      <c r="K276" s="135" t="s">
        <v>311</v>
      </c>
      <c r="L276" s="140"/>
      <c r="M276" s="142">
        <v>40</v>
      </c>
      <c r="N276" s="142">
        <f t="shared" si="41"/>
        <v>146</v>
      </c>
      <c r="O276" s="142">
        <v>1.46</v>
      </c>
      <c r="P276" s="143">
        <v>18.765246762994899</v>
      </c>
      <c r="Q276" s="145" t="s">
        <v>60</v>
      </c>
      <c r="R276" s="142" t="s">
        <v>66</v>
      </c>
      <c r="S276" s="142">
        <v>86</v>
      </c>
      <c r="T276" s="146" t="s">
        <v>55</v>
      </c>
      <c r="U276" s="147" t="str">
        <f t="shared" si="42"/>
        <v>10/10</v>
      </c>
      <c r="V276" s="147" t="str">
        <f t="shared" si="43"/>
        <v>10/10</v>
      </c>
      <c r="W276" s="146" t="s">
        <v>56</v>
      </c>
    </row>
    <row r="277" spans="1:23" s="127" customFormat="1" x14ac:dyDescent="0.25">
      <c r="A277" s="14">
        <v>270</v>
      </c>
      <c r="B277" s="41" t="e">
        <f t="shared" si="36"/>
        <v>#VALUE!</v>
      </c>
      <c r="C277" s="42" t="e">
        <f t="shared" si="37"/>
        <v>#VALUE!</v>
      </c>
      <c r="D277" s="133" t="str">
        <f t="shared" si="38"/>
        <v>17/12/2013</v>
      </c>
      <c r="E277" s="134" t="str">
        <f t="shared" si="39"/>
        <v/>
      </c>
      <c r="F277" s="134" t="str">
        <f t="shared" si="40"/>
        <v/>
      </c>
      <c r="G277" s="136"/>
      <c r="H277" s="135"/>
      <c r="I277" s="133" t="s">
        <v>312</v>
      </c>
      <c r="J277" s="135" t="s">
        <v>312</v>
      </c>
      <c r="K277" s="135" t="s">
        <v>312</v>
      </c>
      <c r="L277" s="140"/>
      <c r="M277" s="142">
        <v>47</v>
      </c>
      <c r="N277" s="142">
        <f t="shared" si="41"/>
        <v>156</v>
      </c>
      <c r="O277" s="142">
        <v>1.56</v>
      </c>
      <c r="P277" s="143">
        <v>19.312952005259699</v>
      </c>
      <c r="Q277" s="145" t="s">
        <v>60</v>
      </c>
      <c r="R277" s="142" t="s">
        <v>54</v>
      </c>
      <c r="S277" s="142">
        <v>85</v>
      </c>
      <c r="T277" s="146" t="s">
        <v>55</v>
      </c>
      <c r="U277" s="147" t="str">
        <f t="shared" si="42"/>
        <v>10/10</v>
      </c>
      <c r="V277" s="147" t="str">
        <f t="shared" si="43"/>
        <v>10/10</v>
      </c>
      <c r="W277" s="146" t="s">
        <v>56</v>
      </c>
    </row>
    <row r="278" spans="1:23" s="127" customFormat="1" x14ac:dyDescent="0.25">
      <c r="A278" s="14">
        <v>271</v>
      </c>
      <c r="B278" s="41" t="e">
        <f t="shared" si="36"/>
        <v>#VALUE!</v>
      </c>
      <c r="C278" s="42" t="e">
        <f t="shared" si="37"/>
        <v>#VALUE!</v>
      </c>
      <c r="D278" s="133" t="str">
        <f t="shared" si="38"/>
        <v>12/10/2013</v>
      </c>
      <c r="E278" s="134" t="str">
        <f t="shared" si="39"/>
        <v/>
      </c>
      <c r="F278" s="134" t="str">
        <f t="shared" si="40"/>
        <v/>
      </c>
      <c r="G278" s="136"/>
      <c r="H278" s="135"/>
      <c r="I278" s="133" t="s">
        <v>313</v>
      </c>
      <c r="J278" s="135" t="s">
        <v>313</v>
      </c>
      <c r="K278" s="135" t="s">
        <v>313</v>
      </c>
      <c r="L278" s="140"/>
      <c r="M278" s="142">
        <v>50</v>
      </c>
      <c r="N278" s="142">
        <f t="shared" si="41"/>
        <v>152</v>
      </c>
      <c r="O278" s="142">
        <v>1.52</v>
      </c>
      <c r="P278" s="143">
        <v>21.641274238227101</v>
      </c>
      <c r="Q278" s="145" t="s">
        <v>60</v>
      </c>
      <c r="R278" s="142" t="s">
        <v>219</v>
      </c>
      <c r="S278" s="142">
        <v>89</v>
      </c>
      <c r="T278" s="146" t="s">
        <v>55</v>
      </c>
      <c r="U278" s="147" t="str">
        <f t="shared" si="42"/>
        <v>10/10</v>
      </c>
      <c r="V278" s="147" t="str">
        <f t="shared" si="43"/>
        <v>10/10</v>
      </c>
      <c r="W278" s="146" t="s">
        <v>56</v>
      </c>
    </row>
    <row r="279" spans="1:23" s="127" customFormat="1" x14ac:dyDescent="0.25">
      <c r="A279" s="14">
        <v>272</v>
      </c>
      <c r="B279" s="41" t="e">
        <f t="shared" si="36"/>
        <v>#VALUE!</v>
      </c>
      <c r="C279" s="42" t="e">
        <f t="shared" si="37"/>
        <v>#VALUE!</v>
      </c>
      <c r="D279" s="133" t="str">
        <f t="shared" si="38"/>
        <v>23/06/2013</v>
      </c>
      <c r="E279" s="134" t="str">
        <f t="shared" si="39"/>
        <v/>
      </c>
      <c r="F279" s="134" t="str">
        <f t="shared" si="40"/>
        <v/>
      </c>
      <c r="G279" s="136"/>
      <c r="H279" s="135"/>
      <c r="I279" s="133" t="s">
        <v>285</v>
      </c>
      <c r="J279" s="135" t="s">
        <v>285</v>
      </c>
      <c r="K279" s="135" t="s">
        <v>285</v>
      </c>
      <c r="L279" s="140"/>
      <c r="M279" s="142">
        <v>47</v>
      </c>
      <c r="N279" s="142">
        <f t="shared" si="41"/>
        <v>152</v>
      </c>
      <c r="O279" s="142">
        <v>1.52</v>
      </c>
      <c r="P279" s="143">
        <v>20.342797783933499</v>
      </c>
      <c r="Q279" s="145" t="s">
        <v>60</v>
      </c>
      <c r="R279" s="142" t="s">
        <v>66</v>
      </c>
      <c r="S279" s="142">
        <v>90</v>
      </c>
      <c r="T279" s="146" t="s">
        <v>55</v>
      </c>
      <c r="U279" s="147" t="str">
        <f t="shared" si="42"/>
        <v>10/10</v>
      </c>
      <c r="V279" s="147" t="str">
        <f t="shared" si="43"/>
        <v>10/10</v>
      </c>
      <c r="W279" s="146" t="s">
        <v>56</v>
      </c>
    </row>
    <row r="280" spans="1:23" s="127" customFormat="1" x14ac:dyDescent="0.25">
      <c r="A280" s="14">
        <v>273</v>
      </c>
      <c r="B280" s="41" t="e">
        <f t="shared" si="36"/>
        <v>#VALUE!</v>
      </c>
      <c r="C280" s="42" t="e">
        <f t="shared" si="37"/>
        <v>#VALUE!</v>
      </c>
      <c r="D280" s="133" t="str">
        <f t="shared" si="38"/>
        <v>28/12/2013</v>
      </c>
      <c r="E280" s="134" t="str">
        <f t="shared" si="39"/>
        <v/>
      </c>
      <c r="F280" s="134" t="str">
        <f t="shared" si="40"/>
        <v/>
      </c>
      <c r="G280" s="136"/>
      <c r="H280" s="135"/>
      <c r="I280" s="133" t="s">
        <v>314</v>
      </c>
      <c r="J280" s="135" t="s">
        <v>314</v>
      </c>
      <c r="K280" s="135" t="s">
        <v>314</v>
      </c>
      <c r="L280" s="140"/>
      <c r="M280" s="142">
        <v>44</v>
      </c>
      <c r="N280" s="142">
        <f t="shared" si="41"/>
        <v>148</v>
      </c>
      <c r="O280" s="142">
        <v>1.48</v>
      </c>
      <c r="P280" s="143">
        <v>20.087655222790399</v>
      </c>
      <c r="Q280" s="145" t="s">
        <v>60</v>
      </c>
      <c r="R280" s="142" t="s">
        <v>66</v>
      </c>
      <c r="S280" s="142">
        <v>87</v>
      </c>
      <c r="T280" s="146" t="s">
        <v>55</v>
      </c>
      <c r="U280" s="147" t="str">
        <f t="shared" si="42"/>
        <v>10/10</v>
      </c>
      <c r="V280" s="147" t="str">
        <f t="shared" si="43"/>
        <v>10/10</v>
      </c>
      <c r="W280" s="146" t="s">
        <v>56</v>
      </c>
    </row>
    <row r="281" spans="1:23" s="127" customFormat="1" x14ac:dyDescent="0.25">
      <c r="A281" s="14">
        <v>274</v>
      </c>
      <c r="B281" s="41" t="e">
        <f t="shared" si="36"/>
        <v>#VALUE!</v>
      </c>
      <c r="C281" s="42" t="e">
        <f t="shared" si="37"/>
        <v>#VALUE!</v>
      </c>
      <c r="D281" s="133" t="str">
        <f t="shared" si="38"/>
        <v>07/08/2011</v>
      </c>
      <c r="E281" s="134" t="str">
        <f t="shared" si="39"/>
        <v/>
      </c>
      <c r="F281" s="134" t="str">
        <f t="shared" si="40"/>
        <v/>
      </c>
      <c r="G281" s="136"/>
      <c r="H281" s="135"/>
      <c r="I281" s="133" t="s">
        <v>315</v>
      </c>
      <c r="J281" s="135" t="s">
        <v>315</v>
      </c>
      <c r="K281" s="135" t="s">
        <v>315</v>
      </c>
      <c r="L281" s="140"/>
      <c r="M281" s="142">
        <v>42</v>
      </c>
      <c r="N281" s="142">
        <f t="shared" si="41"/>
        <v>152</v>
      </c>
      <c r="O281" s="142">
        <v>1.52</v>
      </c>
      <c r="P281" s="143">
        <v>18.1786703601108</v>
      </c>
      <c r="Q281" s="145" t="s">
        <v>60</v>
      </c>
      <c r="R281" s="142" t="s">
        <v>293</v>
      </c>
      <c r="S281" s="142">
        <v>88</v>
      </c>
      <c r="T281" s="146" t="s">
        <v>55</v>
      </c>
      <c r="U281" s="147" t="str">
        <f t="shared" si="42"/>
        <v>10/10</v>
      </c>
      <c r="V281" s="147" t="str">
        <f t="shared" si="43"/>
        <v>10/10</v>
      </c>
      <c r="W281" s="146" t="s">
        <v>56</v>
      </c>
    </row>
    <row r="282" spans="1:23" s="127" customFormat="1" x14ac:dyDescent="0.25">
      <c r="A282" s="14">
        <v>275</v>
      </c>
      <c r="B282" s="41" t="e">
        <f t="shared" si="36"/>
        <v>#VALUE!</v>
      </c>
      <c r="C282" s="42" t="e">
        <f t="shared" si="37"/>
        <v>#VALUE!</v>
      </c>
      <c r="D282" s="133" t="str">
        <f t="shared" si="38"/>
        <v>15/03/2013</v>
      </c>
      <c r="E282" s="134" t="str">
        <f t="shared" si="39"/>
        <v/>
      </c>
      <c r="F282" s="134" t="str">
        <f t="shared" si="40"/>
        <v/>
      </c>
      <c r="G282" s="136"/>
      <c r="H282" s="135"/>
      <c r="I282" s="133" t="s">
        <v>304</v>
      </c>
      <c r="J282" s="135" t="s">
        <v>304</v>
      </c>
      <c r="K282" s="135" t="s">
        <v>304</v>
      </c>
      <c r="L282" s="140"/>
      <c r="M282" s="142">
        <v>58</v>
      </c>
      <c r="N282" s="142">
        <f t="shared" si="41"/>
        <v>153</v>
      </c>
      <c r="O282" s="142">
        <v>1.53</v>
      </c>
      <c r="P282" s="143">
        <v>24.776795249690299</v>
      </c>
      <c r="Q282" s="145" t="s">
        <v>72</v>
      </c>
      <c r="R282" s="142" t="s">
        <v>219</v>
      </c>
      <c r="S282" s="142">
        <v>86</v>
      </c>
      <c r="T282" s="146" t="s">
        <v>55</v>
      </c>
      <c r="U282" s="147" t="str">
        <f t="shared" si="42"/>
        <v>10/10</v>
      </c>
      <c r="V282" s="147" t="str">
        <f t="shared" si="43"/>
        <v>10/10</v>
      </c>
      <c r="W282" s="146" t="s">
        <v>56</v>
      </c>
    </row>
    <row r="283" spans="1:23" s="127" customFormat="1" x14ac:dyDescent="0.25">
      <c r="A283" s="14">
        <v>276</v>
      </c>
      <c r="B283" s="41" t="e">
        <f t="shared" si="36"/>
        <v>#VALUE!</v>
      </c>
      <c r="C283" s="42" t="e">
        <f t="shared" si="37"/>
        <v>#VALUE!</v>
      </c>
      <c r="D283" s="133" t="str">
        <f t="shared" si="38"/>
        <v>23/08/2013</v>
      </c>
      <c r="E283" s="134" t="str">
        <f t="shared" si="39"/>
        <v/>
      </c>
      <c r="F283" s="134" t="str">
        <f t="shared" si="40"/>
        <v/>
      </c>
      <c r="G283" s="136"/>
      <c r="H283" s="135"/>
      <c r="I283" s="133" t="s">
        <v>316</v>
      </c>
      <c r="J283" s="135" t="s">
        <v>316</v>
      </c>
      <c r="K283" s="135" t="s">
        <v>316</v>
      </c>
      <c r="L283" s="140"/>
      <c r="M283" s="142">
        <v>42</v>
      </c>
      <c r="N283" s="142">
        <f t="shared" si="41"/>
        <v>144</v>
      </c>
      <c r="O283" s="142">
        <v>1.44</v>
      </c>
      <c r="P283" s="143">
        <v>20.254629629629601</v>
      </c>
      <c r="Q283" s="145" t="s">
        <v>60</v>
      </c>
      <c r="R283" s="142" t="s">
        <v>66</v>
      </c>
      <c r="S283" s="142">
        <v>84</v>
      </c>
      <c r="T283" s="146" t="s">
        <v>55</v>
      </c>
      <c r="U283" s="147" t="str">
        <f t="shared" si="42"/>
        <v>10/10</v>
      </c>
      <c r="V283" s="147" t="str">
        <f t="shared" si="43"/>
        <v>10/10</v>
      </c>
      <c r="W283" s="146" t="s">
        <v>56</v>
      </c>
    </row>
    <row r="284" spans="1:23" s="127" customFormat="1" x14ac:dyDescent="0.25">
      <c r="A284" s="14">
        <v>277</v>
      </c>
      <c r="B284" s="41" t="e">
        <f t="shared" si="36"/>
        <v>#VALUE!</v>
      </c>
      <c r="C284" s="42" t="e">
        <f t="shared" si="37"/>
        <v>#VALUE!</v>
      </c>
      <c r="D284" s="133" t="str">
        <f t="shared" si="38"/>
        <v>08/08/2013</v>
      </c>
      <c r="E284" s="134" t="str">
        <f t="shared" si="39"/>
        <v/>
      </c>
      <c r="F284" s="134" t="str">
        <f t="shared" si="40"/>
        <v/>
      </c>
      <c r="G284" s="136"/>
      <c r="H284" s="135"/>
      <c r="I284" s="133" t="s">
        <v>302</v>
      </c>
      <c r="J284" s="135" t="s">
        <v>302</v>
      </c>
      <c r="K284" s="135" t="s">
        <v>302</v>
      </c>
      <c r="L284" s="140"/>
      <c r="M284" s="142">
        <v>61</v>
      </c>
      <c r="N284" s="142">
        <f t="shared" si="41"/>
        <v>159</v>
      </c>
      <c r="O284" s="142">
        <v>1.59</v>
      </c>
      <c r="P284" s="143">
        <v>24.128792373719399</v>
      </c>
      <c r="Q284" s="145" t="s">
        <v>58</v>
      </c>
      <c r="R284" s="142" t="s">
        <v>78</v>
      </c>
      <c r="S284" s="142">
        <v>79</v>
      </c>
      <c r="T284" s="146" t="s">
        <v>55</v>
      </c>
      <c r="U284" s="147" t="str">
        <f t="shared" si="42"/>
        <v>10/10</v>
      </c>
      <c r="V284" s="147" t="str">
        <f t="shared" si="43"/>
        <v>10/10</v>
      </c>
      <c r="W284" s="146" t="s">
        <v>56</v>
      </c>
    </row>
    <row r="285" spans="1:23" s="127" customFormat="1" x14ac:dyDescent="0.25">
      <c r="A285" s="14">
        <v>278</v>
      </c>
      <c r="B285" s="41" t="e">
        <f t="shared" si="36"/>
        <v>#VALUE!</v>
      </c>
      <c r="C285" s="42" t="e">
        <f t="shared" si="37"/>
        <v>#VALUE!</v>
      </c>
      <c r="D285" s="133" t="str">
        <f t="shared" si="38"/>
        <v>04/10/2013</v>
      </c>
      <c r="E285" s="134" t="str">
        <f t="shared" si="39"/>
        <v/>
      </c>
      <c r="F285" s="134" t="str">
        <f t="shared" si="40"/>
        <v/>
      </c>
      <c r="G285" s="136"/>
      <c r="H285" s="135"/>
      <c r="I285" s="133" t="s">
        <v>317</v>
      </c>
      <c r="J285" s="135" t="s">
        <v>317</v>
      </c>
      <c r="K285" s="135" t="s">
        <v>317</v>
      </c>
      <c r="L285" s="140"/>
      <c r="M285" s="142">
        <v>47</v>
      </c>
      <c r="N285" s="142">
        <f t="shared" si="41"/>
        <v>152</v>
      </c>
      <c r="O285" s="142">
        <v>1.52</v>
      </c>
      <c r="P285" s="143">
        <v>20.342797783933499</v>
      </c>
      <c r="Q285" s="145" t="s">
        <v>60</v>
      </c>
      <c r="R285" s="142" t="s">
        <v>54</v>
      </c>
      <c r="S285" s="142">
        <v>80</v>
      </c>
      <c r="T285" s="146" t="s">
        <v>90</v>
      </c>
      <c r="U285" s="147" t="str">
        <f t="shared" si="42"/>
        <v>8/8</v>
      </c>
      <c r="V285" s="147" t="str">
        <f t="shared" si="43"/>
        <v>MPT 8/8</v>
      </c>
      <c r="W285" s="146" t="s">
        <v>91</v>
      </c>
    </row>
    <row r="286" spans="1:23" s="127" customFormat="1" x14ac:dyDescent="0.25">
      <c r="A286" s="14">
        <v>279</v>
      </c>
      <c r="B286" s="41" t="e">
        <f t="shared" si="36"/>
        <v>#VALUE!</v>
      </c>
      <c r="C286" s="42" t="e">
        <f t="shared" si="37"/>
        <v>#VALUE!</v>
      </c>
      <c r="D286" s="133" t="str">
        <f t="shared" si="38"/>
        <v>08/01/2013</v>
      </c>
      <c r="E286" s="134" t="str">
        <f t="shared" si="39"/>
        <v/>
      </c>
      <c r="F286" s="134" t="str">
        <f t="shared" si="40"/>
        <v/>
      </c>
      <c r="G286" s="136"/>
      <c r="H286" s="135"/>
      <c r="I286" s="133" t="s">
        <v>263</v>
      </c>
      <c r="J286" s="135" t="s">
        <v>263</v>
      </c>
      <c r="K286" s="135" t="s">
        <v>263</v>
      </c>
      <c r="L286" s="140"/>
      <c r="M286" s="142">
        <v>60</v>
      </c>
      <c r="N286" s="142">
        <f t="shared" si="41"/>
        <v>153</v>
      </c>
      <c r="O286" s="142">
        <v>1.53</v>
      </c>
      <c r="P286" s="143">
        <v>25.631167499679599</v>
      </c>
      <c r="Q286" s="145" t="s">
        <v>72</v>
      </c>
      <c r="R286" s="142" t="s">
        <v>66</v>
      </c>
      <c r="S286" s="142">
        <v>86</v>
      </c>
      <c r="T286" s="146" t="s">
        <v>55</v>
      </c>
      <c r="U286" s="147" t="str">
        <f t="shared" si="42"/>
        <v>10/10</v>
      </c>
      <c r="V286" s="147" t="str">
        <f t="shared" si="43"/>
        <v>10/10</v>
      </c>
      <c r="W286" s="146" t="s">
        <v>56</v>
      </c>
    </row>
    <row r="287" spans="1:23" s="127" customFormat="1" x14ac:dyDescent="0.25">
      <c r="A287" s="14">
        <v>280</v>
      </c>
      <c r="B287" s="41" t="e">
        <f t="shared" si="36"/>
        <v>#VALUE!</v>
      </c>
      <c r="C287" s="42" t="e">
        <f t="shared" si="37"/>
        <v>#VALUE!</v>
      </c>
      <c r="D287" s="133" t="str">
        <f t="shared" si="38"/>
        <v>28/12/2011</v>
      </c>
      <c r="E287" s="134" t="str">
        <f t="shared" si="39"/>
        <v/>
      </c>
      <c r="F287" s="134" t="str">
        <f t="shared" si="40"/>
        <v/>
      </c>
      <c r="G287" s="136"/>
      <c r="H287" s="135"/>
      <c r="I287" s="133" t="s">
        <v>318</v>
      </c>
      <c r="J287" s="135" t="s">
        <v>318</v>
      </c>
      <c r="K287" s="135" t="s">
        <v>318</v>
      </c>
      <c r="L287" s="140"/>
      <c r="M287" s="142">
        <v>27</v>
      </c>
      <c r="N287" s="142">
        <f t="shared" si="41"/>
        <v>136</v>
      </c>
      <c r="O287" s="142">
        <v>1.36</v>
      </c>
      <c r="P287" s="143">
        <v>14.5977508650519</v>
      </c>
      <c r="Q287" s="145" t="s">
        <v>53</v>
      </c>
      <c r="R287" s="142" t="s">
        <v>66</v>
      </c>
      <c r="S287" s="142">
        <v>87</v>
      </c>
      <c r="T287" s="146" t="s">
        <v>55</v>
      </c>
      <c r="U287" s="147" t="str">
        <f t="shared" si="42"/>
        <v>10/10</v>
      </c>
      <c r="V287" s="147" t="str">
        <f t="shared" si="43"/>
        <v>10/10</v>
      </c>
      <c r="W287" s="146" t="s">
        <v>56</v>
      </c>
    </row>
    <row r="288" spans="1:23" s="127" customFormat="1" x14ac:dyDescent="0.25">
      <c r="A288" s="14">
        <v>281</v>
      </c>
      <c r="B288" s="41" t="e">
        <f t="shared" si="36"/>
        <v>#VALUE!</v>
      </c>
      <c r="C288" s="42" t="e">
        <f t="shared" si="37"/>
        <v>#VALUE!</v>
      </c>
      <c r="D288" s="133" t="str">
        <f t="shared" si="38"/>
        <v>16/10/2013</v>
      </c>
      <c r="E288" s="134" t="str">
        <f t="shared" si="39"/>
        <v/>
      </c>
      <c r="F288" s="134" t="str">
        <f t="shared" si="40"/>
        <v/>
      </c>
      <c r="G288" s="136"/>
      <c r="H288" s="135"/>
      <c r="I288" s="133" t="s">
        <v>256</v>
      </c>
      <c r="J288" s="135" t="s">
        <v>256</v>
      </c>
      <c r="K288" s="135" t="s">
        <v>256</v>
      </c>
      <c r="L288" s="140"/>
      <c r="M288" s="142">
        <v>52</v>
      </c>
      <c r="N288" s="142">
        <f t="shared" si="41"/>
        <v>153</v>
      </c>
      <c r="O288" s="142">
        <v>1.53</v>
      </c>
      <c r="P288" s="143">
        <v>22.213678499722299</v>
      </c>
      <c r="Q288" s="145" t="s">
        <v>58</v>
      </c>
      <c r="R288" s="142" t="s">
        <v>61</v>
      </c>
      <c r="S288" s="142">
        <v>88</v>
      </c>
      <c r="T288" s="146" t="s">
        <v>319</v>
      </c>
      <c r="U288" s="147" t="str">
        <f t="shared" si="42"/>
        <v>8/9</v>
      </c>
      <c r="V288" s="147" t="str">
        <f t="shared" si="43"/>
        <v>MPT 8/9</v>
      </c>
      <c r="W288" s="146" t="s">
        <v>320</v>
      </c>
    </row>
    <row r="289" spans="1:23" s="127" customFormat="1" x14ac:dyDescent="0.25">
      <c r="A289" s="14">
        <v>282</v>
      </c>
      <c r="B289" s="41" t="e">
        <f t="shared" si="36"/>
        <v>#VALUE!</v>
      </c>
      <c r="C289" s="42" t="e">
        <f t="shared" si="37"/>
        <v>#VALUE!</v>
      </c>
      <c r="D289" s="133" t="str">
        <f t="shared" si="38"/>
        <v>29/12/2013</v>
      </c>
      <c r="E289" s="134" t="str">
        <f t="shared" si="39"/>
        <v/>
      </c>
      <c r="F289" s="134" t="str">
        <f t="shared" si="40"/>
        <v/>
      </c>
      <c r="G289" s="136"/>
      <c r="H289" s="135"/>
      <c r="I289" s="133" t="s">
        <v>321</v>
      </c>
      <c r="J289" s="135" t="s">
        <v>321</v>
      </c>
      <c r="K289" s="135" t="s">
        <v>321</v>
      </c>
      <c r="L289" s="140"/>
      <c r="M289" s="142">
        <v>52</v>
      </c>
      <c r="N289" s="142">
        <f t="shared" si="41"/>
        <v>157</v>
      </c>
      <c r="O289" s="142">
        <v>1.57</v>
      </c>
      <c r="P289" s="143">
        <v>21.096190514828201</v>
      </c>
      <c r="Q289" s="145" t="s">
        <v>60</v>
      </c>
      <c r="R289" s="142" t="s">
        <v>219</v>
      </c>
      <c r="S289" s="142">
        <v>80</v>
      </c>
      <c r="T289" s="146" t="s">
        <v>55</v>
      </c>
      <c r="U289" s="147" t="str">
        <f t="shared" si="42"/>
        <v>10/10</v>
      </c>
      <c r="V289" s="147" t="str">
        <f t="shared" si="43"/>
        <v>10/10</v>
      </c>
      <c r="W289" s="146" t="s">
        <v>56</v>
      </c>
    </row>
    <row r="290" spans="1:23" s="127" customFormat="1" x14ac:dyDescent="0.25">
      <c r="A290" s="14">
        <v>283</v>
      </c>
      <c r="B290" s="41" t="e">
        <f t="shared" si="36"/>
        <v>#VALUE!</v>
      </c>
      <c r="C290" s="42" t="e">
        <f t="shared" si="37"/>
        <v>#VALUE!</v>
      </c>
      <c r="D290" s="133" t="str">
        <f t="shared" si="38"/>
        <v>19/02/2013</v>
      </c>
      <c r="E290" s="134" t="str">
        <f t="shared" si="39"/>
        <v/>
      </c>
      <c r="F290" s="134" t="str">
        <f t="shared" si="40"/>
        <v/>
      </c>
      <c r="G290" s="136"/>
      <c r="H290" s="135"/>
      <c r="I290" s="133" t="s">
        <v>298</v>
      </c>
      <c r="J290" s="135" t="s">
        <v>298</v>
      </c>
      <c r="K290" s="135" t="s">
        <v>298</v>
      </c>
      <c r="L290" s="140"/>
      <c r="M290" s="142">
        <v>41</v>
      </c>
      <c r="N290" s="142">
        <f t="shared" si="41"/>
        <v>148</v>
      </c>
      <c r="O290" s="142">
        <v>1.48</v>
      </c>
      <c r="P290" s="143">
        <v>18.718042366691002</v>
      </c>
      <c r="Q290" s="145" t="s">
        <v>60</v>
      </c>
      <c r="R290" s="142" t="s">
        <v>66</v>
      </c>
      <c r="S290" s="142">
        <v>81</v>
      </c>
      <c r="T290" s="146" t="s">
        <v>99</v>
      </c>
      <c r="U290" s="147" t="str">
        <f t="shared" si="42"/>
        <v>7/7</v>
      </c>
      <c r="V290" s="147" t="str">
        <f t="shared" si="43"/>
        <v>MPT 7/7</v>
      </c>
      <c r="W290" s="146" t="s">
        <v>100</v>
      </c>
    </row>
    <row r="291" spans="1:23" s="127" customFormat="1" x14ac:dyDescent="0.25">
      <c r="A291" s="14">
        <v>284</v>
      </c>
      <c r="B291" s="41" t="e">
        <f t="shared" si="36"/>
        <v>#VALUE!</v>
      </c>
      <c r="C291" s="42" t="e">
        <f t="shared" si="37"/>
        <v>#VALUE!</v>
      </c>
      <c r="D291" s="133" t="str">
        <f t="shared" si="38"/>
        <v>24/09/2013</v>
      </c>
      <c r="E291" s="134" t="str">
        <f t="shared" si="39"/>
        <v/>
      </c>
      <c r="F291" s="134" t="str">
        <f t="shared" si="40"/>
        <v/>
      </c>
      <c r="G291" s="136"/>
      <c r="H291" s="151"/>
      <c r="I291" s="133" t="s">
        <v>322</v>
      </c>
      <c r="J291" s="151" t="s">
        <v>322</v>
      </c>
      <c r="K291" s="151" t="s">
        <v>322</v>
      </c>
      <c r="L291" s="140"/>
      <c r="M291" s="142">
        <v>40</v>
      </c>
      <c r="N291" s="142">
        <f t="shared" si="41"/>
        <v>147</v>
      </c>
      <c r="O291" s="142">
        <v>1.47</v>
      </c>
      <c r="P291" s="143">
        <v>18.510805682817299</v>
      </c>
      <c r="Q291" s="145" t="s">
        <v>60</v>
      </c>
      <c r="R291" s="142" t="s">
        <v>66</v>
      </c>
      <c r="S291" s="142">
        <v>82</v>
      </c>
      <c r="T291" s="146" t="s">
        <v>323</v>
      </c>
      <c r="U291" s="147" t="str">
        <f t="shared" si="42"/>
        <v>10/8</v>
      </c>
      <c r="V291" s="147" t="str">
        <f t="shared" si="43"/>
        <v>MPT 10/8</v>
      </c>
      <c r="W291" s="146" t="s">
        <v>324</v>
      </c>
    </row>
    <row r="292" spans="1:23" s="127" customFormat="1" x14ac:dyDescent="0.25">
      <c r="A292" s="14">
        <v>285</v>
      </c>
      <c r="B292" s="41" t="e">
        <f t="shared" si="36"/>
        <v>#VALUE!</v>
      </c>
      <c r="C292" s="42" t="e">
        <f t="shared" si="37"/>
        <v>#VALUE!</v>
      </c>
      <c r="D292" s="133" t="str">
        <f t="shared" si="38"/>
        <v>12/06/2013</v>
      </c>
      <c r="E292" s="134" t="str">
        <f t="shared" si="39"/>
        <v/>
      </c>
      <c r="F292" s="134" t="str">
        <f t="shared" si="40"/>
        <v/>
      </c>
      <c r="G292" s="136"/>
      <c r="H292" s="151"/>
      <c r="I292" s="133" t="s">
        <v>127</v>
      </c>
      <c r="J292" s="151" t="s">
        <v>127</v>
      </c>
      <c r="K292" s="151" t="s">
        <v>127</v>
      </c>
      <c r="L292" s="140"/>
      <c r="M292" s="142">
        <v>42</v>
      </c>
      <c r="N292" s="142">
        <f t="shared" si="41"/>
        <v>147</v>
      </c>
      <c r="O292" s="142">
        <v>1.47</v>
      </c>
      <c r="P292" s="143">
        <v>19.4363459669582</v>
      </c>
      <c r="Q292" s="145" t="s">
        <v>60</v>
      </c>
      <c r="R292" s="142" t="s">
        <v>66</v>
      </c>
      <c r="S292" s="142">
        <v>79</v>
      </c>
      <c r="T292" s="146" t="s">
        <v>55</v>
      </c>
      <c r="U292" s="147" t="str">
        <f t="shared" si="42"/>
        <v>10/10</v>
      </c>
      <c r="V292" s="147" t="str">
        <f t="shared" si="43"/>
        <v>10/10</v>
      </c>
      <c r="W292" s="146" t="s">
        <v>56</v>
      </c>
    </row>
    <row r="293" spans="1:23" s="127" customFormat="1" x14ac:dyDescent="0.25">
      <c r="A293" s="14">
        <v>286</v>
      </c>
      <c r="B293" s="41" t="e">
        <f t="shared" si="36"/>
        <v>#VALUE!</v>
      </c>
      <c r="C293" s="42" t="e">
        <f t="shared" si="37"/>
        <v>#VALUE!</v>
      </c>
      <c r="D293" s="133" t="str">
        <f t="shared" si="38"/>
        <v>15/01/2013</v>
      </c>
      <c r="E293" s="134" t="str">
        <f t="shared" si="39"/>
        <v/>
      </c>
      <c r="F293" s="134" t="str">
        <f t="shared" si="40"/>
        <v/>
      </c>
      <c r="G293" s="136"/>
      <c r="H293" s="151"/>
      <c r="I293" s="133" t="s">
        <v>325</v>
      </c>
      <c r="J293" s="151" t="s">
        <v>325</v>
      </c>
      <c r="K293" s="151" t="s">
        <v>325</v>
      </c>
      <c r="L293" s="140"/>
      <c r="M293" s="142">
        <v>39</v>
      </c>
      <c r="N293" s="142">
        <f t="shared" si="41"/>
        <v>140</v>
      </c>
      <c r="O293" s="142">
        <v>1.4</v>
      </c>
      <c r="P293" s="143">
        <v>19.8979591836735</v>
      </c>
      <c r="Q293" s="145" t="s">
        <v>60</v>
      </c>
      <c r="R293" s="142" t="s">
        <v>54</v>
      </c>
      <c r="S293" s="142">
        <v>85</v>
      </c>
      <c r="T293" s="146" t="s">
        <v>55</v>
      </c>
      <c r="U293" s="147" t="str">
        <f t="shared" si="42"/>
        <v>10/10</v>
      </c>
      <c r="V293" s="147" t="str">
        <f t="shared" si="43"/>
        <v>10/10</v>
      </c>
      <c r="W293" s="146" t="s">
        <v>56</v>
      </c>
    </row>
    <row r="294" spans="1:23" s="127" customFormat="1" x14ac:dyDescent="0.25">
      <c r="A294" s="14">
        <v>287</v>
      </c>
      <c r="B294" s="41" t="e">
        <f t="shared" si="36"/>
        <v>#VALUE!</v>
      </c>
      <c r="C294" s="42" t="e">
        <f t="shared" si="37"/>
        <v>#VALUE!</v>
      </c>
      <c r="D294" s="133" t="str">
        <f t="shared" si="38"/>
        <v>26/08/2013</v>
      </c>
      <c r="E294" s="134" t="str">
        <f t="shared" si="39"/>
        <v/>
      </c>
      <c r="F294" s="134" t="str">
        <f t="shared" si="40"/>
        <v/>
      </c>
      <c r="G294" s="136"/>
      <c r="H294" s="151"/>
      <c r="I294" s="133" t="s">
        <v>176</v>
      </c>
      <c r="J294" s="151" t="s">
        <v>176</v>
      </c>
      <c r="K294" s="151" t="s">
        <v>176</v>
      </c>
      <c r="L294" s="140"/>
      <c r="M294" s="142">
        <v>44</v>
      </c>
      <c r="N294" s="142">
        <f t="shared" si="41"/>
        <v>152</v>
      </c>
      <c r="O294" s="142">
        <v>1.52</v>
      </c>
      <c r="P294" s="143">
        <v>19.044321329639899</v>
      </c>
      <c r="Q294" s="145" t="s">
        <v>60</v>
      </c>
      <c r="R294" s="142" t="s">
        <v>66</v>
      </c>
      <c r="S294" s="142">
        <v>80</v>
      </c>
      <c r="T294" s="146" t="s">
        <v>55</v>
      </c>
      <c r="U294" s="147" t="str">
        <f t="shared" si="42"/>
        <v>10/10</v>
      </c>
      <c r="V294" s="147" t="str">
        <f t="shared" si="43"/>
        <v>10/10</v>
      </c>
      <c r="W294" s="146" t="s">
        <v>56</v>
      </c>
    </row>
    <row r="295" spans="1:23" s="127" customFormat="1" x14ac:dyDescent="0.25">
      <c r="A295" s="14">
        <v>288</v>
      </c>
      <c r="B295" s="41" t="e">
        <f t="shared" si="36"/>
        <v>#VALUE!</v>
      </c>
      <c r="C295" s="42" t="e">
        <f t="shared" si="37"/>
        <v>#VALUE!</v>
      </c>
      <c r="D295" s="133" t="str">
        <f t="shared" si="38"/>
        <v>21/12/2013</v>
      </c>
      <c r="E295" s="134" t="str">
        <f t="shared" si="39"/>
        <v/>
      </c>
      <c r="F295" s="134" t="str">
        <f t="shared" si="40"/>
        <v/>
      </c>
      <c r="G295" s="136"/>
      <c r="H295" s="151"/>
      <c r="I295" s="133" t="s">
        <v>326</v>
      </c>
      <c r="J295" s="151" t="s">
        <v>326</v>
      </c>
      <c r="K295" s="151" t="s">
        <v>326</v>
      </c>
      <c r="L295" s="140"/>
      <c r="M295" s="142">
        <v>47</v>
      </c>
      <c r="N295" s="142">
        <f t="shared" si="41"/>
        <v>152</v>
      </c>
      <c r="O295" s="142">
        <v>1.52</v>
      </c>
      <c r="P295" s="143">
        <v>20.342797783933499</v>
      </c>
      <c r="Q295" s="145" t="s">
        <v>60</v>
      </c>
      <c r="R295" s="142" t="s">
        <v>66</v>
      </c>
      <c r="S295" s="142">
        <v>82</v>
      </c>
      <c r="T295" s="146" t="s">
        <v>55</v>
      </c>
      <c r="U295" s="147" t="str">
        <f t="shared" si="42"/>
        <v>10/10</v>
      </c>
      <c r="V295" s="147" t="str">
        <f t="shared" si="43"/>
        <v>10/10</v>
      </c>
      <c r="W295" s="146" t="s">
        <v>56</v>
      </c>
    </row>
    <row r="296" spans="1:23" s="127" customFormat="1" x14ac:dyDescent="0.25">
      <c r="A296" s="14">
        <v>289</v>
      </c>
      <c r="B296" s="41" t="e">
        <f t="shared" si="36"/>
        <v>#VALUE!</v>
      </c>
      <c r="C296" s="42" t="e">
        <f t="shared" si="37"/>
        <v>#VALUE!</v>
      </c>
      <c r="D296" s="133" t="str">
        <f t="shared" si="38"/>
        <v>22/03/2013</v>
      </c>
      <c r="E296" s="134" t="str">
        <f t="shared" si="39"/>
        <v/>
      </c>
      <c r="F296" s="134" t="str">
        <f t="shared" si="40"/>
        <v/>
      </c>
      <c r="G296" s="136"/>
      <c r="H296" s="151"/>
      <c r="I296" s="133" t="s">
        <v>327</v>
      </c>
      <c r="J296" s="151" t="s">
        <v>327</v>
      </c>
      <c r="K296" s="151" t="s">
        <v>327</v>
      </c>
      <c r="L296" s="140"/>
      <c r="M296" s="142">
        <v>46</v>
      </c>
      <c r="N296" s="142">
        <f t="shared" si="41"/>
        <v>148</v>
      </c>
      <c r="O296" s="142">
        <v>1.48</v>
      </c>
      <c r="P296" s="143">
        <v>21.000730460189899</v>
      </c>
      <c r="Q296" s="145" t="s">
        <v>60</v>
      </c>
      <c r="R296" s="142" t="s">
        <v>66</v>
      </c>
      <c r="S296" s="142">
        <v>80</v>
      </c>
      <c r="T296" s="146" t="s">
        <v>55</v>
      </c>
      <c r="U296" s="147" t="str">
        <f t="shared" si="42"/>
        <v>10/10</v>
      </c>
      <c r="V296" s="147" t="str">
        <f t="shared" si="43"/>
        <v>10/10</v>
      </c>
      <c r="W296" s="146" t="s">
        <v>56</v>
      </c>
    </row>
    <row r="297" spans="1:23" s="127" customFormat="1" x14ac:dyDescent="0.25">
      <c r="A297" s="14">
        <v>290</v>
      </c>
      <c r="B297" s="41" t="e">
        <f t="shared" si="36"/>
        <v>#VALUE!</v>
      </c>
      <c r="C297" s="42" t="e">
        <f t="shared" si="37"/>
        <v>#VALUE!</v>
      </c>
      <c r="D297" s="133" t="str">
        <f t="shared" si="38"/>
        <v>22/01/2013</v>
      </c>
      <c r="E297" s="134" t="str">
        <f t="shared" si="39"/>
        <v/>
      </c>
      <c r="F297" s="134" t="str">
        <f t="shared" si="40"/>
        <v/>
      </c>
      <c r="G297" s="136"/>
      <c r="H297" s="151"/>
      <c r="I297" s="133" t="s">
        <v>328</v>
      </c>
      <c r="J297" s="151" t="s">
        <v>328</v>
      </c>
      <c r="K297" s="151" t="s">
        <v>328</v>
      </c>
      <c r="L297" s="140"/>
      <c r="M297" s="142">
        <v>36</v>
      </c>
      <c r="N297" s="142">
        <f t="shared" si="41"/>
        <v>145</v>
      </c>
      <c r="O297" s="142">
        <v>1.45</v>
      </c>
      <c r="P297" s="143">
        <v>17.122473246135598</v>
      </c>
      <c r="Q297" s="145" t="s">
        <v>60</v>
      </c>
      <c r="R297" s="142" t="s">
        <v>54</v>
      </c>
      <c r="S297" s="142">
        <v>78</v>
      </c>
      <c r="T297" s="146" t="s">
        <v>55</v>
      </c>
      <c r="U297" s="147" t="str">
        <f t="shared" si="42"/>
        <v>10/10</v>
      </c>
      <c r="V297" s="147" t="str">
        <f t="shared" si="43"/>
        <v>10/10</v>
      </c>
      <c r="W297" s="146" t="s">
        <v>56</v>
      </c>
    </row>
    <row r="298" spans="1:23" s="127" customFormat="1" x14ac:dyDescent="0.25">
      <c r="A298" s="14">
        <v>291</v>
      </c>
      <c r="B298" s="41" t="e">
        <f t="shared" si="36"/>
        <v>#VALUE!</v>
      </c>
      <c r="C298" s="42" t="e">
        <f t="shared" si="37"/>
        <v>#VALUE!</v>
      </c>
      <c r="D298" s="133" t="str">
        <f t="shared" si="38"/>
        <v>12/06/2013</v>
      </c>
      <c r="E298" s="134" t="str">
        <f t="shared" si="39"/>
        <v/>
      </c>
      <c r="F298" s="134" t="str">
        <f t="shared" si="40"/>
        <v/>
      </c>
      <c r="G298" s="136"/>
      <c r="H298" s="151"/>
      <c r="I298" s="133" t="s">
        <v>127</v>
      </c>
      <c r="J298" s="151" t="s">
        <v>127</v>
      </c>
      <c r="K298" s="151" t="s">
        <v>127</v>
      </c>
      <c r="L298" s="140"/>
      <c r="M298" s="142">
        <v>40</v>
      </c>
      <c r="N298" s="142">
        <f t="shared" si="41"/>
        <v>151</v>
      </c>
      <c r="O298" s="142">
        <v>1.51</v>
      </c>
      <c r="P298" s="143">
        <v>17.543090215341401</v>
      </c>
      <c r="Q298" s="145" t="s">
        <v>60</v>
      </c>
      <c r="R298" s="142" t="s">
        <v>54</v>
      </c>
      <c r="S298" s="142">
        <v>76</v>
      </c>
      <c r="T298" s="146" t="s">
        <v>55</v>
      </c>
      <c r="U298" s="147" t="str">
        <f t="shared" si="42"/>
        <v>10/10</v>
      </c>
      <c r="V298" s="147" t="str">
        <f t="shared" si="43"/>
        <v>10/10</v>
      </c>
      <c r="W298" s="146" t="s">
        <v>56</v>
      </c>
    </row>
    <row r="299" spans="1:23" s="127" customFormat="1" x14ac:dyDescent="0.25">
      <c r="A299" s="14">
        <v>292</v>
      </c>
      <c r="B299" s="41" t="e">
        <f t="shared" si="36"/>
        <v>#VALUE!</v>
      </c>
      <c r="C299" s="42" t="e">
        <f t="shared" si="37"/>
        <v>#VALUE!</v>
      </c>
      <c r="D299" s="133" t="str">
        <f t="shared" si="38"/>
        <v>05/06/2013</v>
      </c>
      <c r="E299" s="134" t="str">
        <f t="shared" si="39"/>
        <v/>
      </c>
      <c r="F299" s="134" t="str">
        <f t="shared" si="40"/>
        <v/>
      </c>
      <c r="G299" s="136"/>
      <c r="H299" s="151"/>
      <c r="I299" s="133" t="s">
        <v>175</v>
      </c>
      <c r="J299" s="151" t="s">
        <v>175</v>
      </c>
      <c r="K299" s="151" t="s">
        <v>175</v>
      </c>
      <c r="L299" s="140"/>
      <c r="M299" s="142">
        <v>53</v>
      </c>
      <c r="N299" s="142">
        <f t="shared" si="41"/>
        <v>155</v>
      </c>
      <c r="O299" s="142">
        <v>1.55</v>
      </c>
      <c r="P299" s="143">
        <v>22.060353798126901</v>
      </c>
      <c r="Q299" s="145" t="s">
        <v>58</v>
      </c>
      <c r="R299" s="142" t="s">
        <v>54</v>
      </c>
      <c r="S299" s="142">
        <v>82</v>
      </c>
      <c r="T299" s="146" t="s">
        <v>55</v>
      </c>
      <c r="U299" s="147" t="str">
        <f t="shared" si="42"/>
        <v>10/10</v>
      </c>
      <c r="V299" s="147" t="str">
        <f t="shared" si="43"/>
        <v>10/10</v>
      </c>
      <c r="W299" s="146" t="s">
        <v>56</v>
      </c>
    </row>
    <row r="300" spans="1:23" s="127" customFormat="1" x14ac:dyDescent="0.25">
      <c r="A300" s="14">
        <v>293</v>
      </c>
      <c r="B300" s="41" t="e">
        <f t="shared" si="36"/>
        <v>#VALUE!</v>
      </c>
      <c r="C300" s="42" t="e">
        <f t="shared" si="37"/>
        <v>#VALUE!</v>
      </c>
      <c r="D300" s="133" t="str">
        <f t="shared" si="38"/>
        <v>05/11/2013</v>
      </c>
      <c r="E300" s="134" t="str">
        <f t="shared" si="39"/>
        <v/>
      </c>
      <c r="F300" s="134" t="str">
        <f t="shared" si="40"/>
        <v/>
      </c>
      <c r="G300" s="136"/>
      <c r="H300" s="151"/>
      <c r="I300" s="133" t="s">
        <v>329</v>
      </c>
      <c r="J300" s="151" t="s">
        <v>329</v>
      </c>
      <c r="K300" s="151" t="s">
        <v>329</v>
      </c>
      <c r="L300" s="140"/>
      <c r="M300" s="142">
        <v>37</v>
      </c>
      <c r="N300" s="142">
        <f t="shared" si="41"/>
        <v>140</v>
      </c>
      <c r="O300" s="142">
        <v>1.4</v>
      </c>
      <c r="P300" s="143">
        <v>18.877551020408202</v>
      </c>
      <c r="Q300" s="145" t="s">
        <v>60</v>
      </c>
      <c r="R300" s="142" t="s">
        <v>66</v>
      </c>
      <c r="S300" s="142">
        <v>83</v>
      </c>
      <c r="T300" s="146" t="s">
        <v>55</v>
      </c>
      <c r="U300" s="147" t="str">
        <f t="shared" si="42"/>
        <v>10/10</v>
      </c>
      <c r="V300" s="147" t="str">
        <f t="shared" si="43"/>
        <v>10/10</v>
      </c>
      <c r="W300" s="146" t="s">
        <v>56</v>
      </c>
    </row>
    <row r="301" spans="1:23" s="127" customFormat="1" x14ac:dyDescent="0.25">
      <c r="A301" s="14">
        <v>294</v>
      </c>
      <c r="B301" s="41" t="e">
        <f t="shared" si="36"/>
        <v>#VALUE!</v>
      </c>
      <c r="C301" s="42" t="e">
        <f t="shared" si="37"/>
        <v>#VALUE!</v>
      </c>
      <c r="D301" s="133" t="str">
        <f t="shared" si="38"/>
        <v>21/05/2013</v>
      </c>
      <c r="E301" s="134" t="str">
        <f t="shared" si="39"/>
        <v/>
      </c>
      <c r="F301" s="134" t="str">
        <f t="shared" si="40"/>
        <v/>
      </c>
      <c r="G301" s="136"/>
      <c r="H301" s="151"/>
      <c r="I301" s="133" t="s">
        <v>330</v>
      </c>
      <c r="J301" s="151" t="s">
        <v>330</v>
      </c>
      <c r="K301" s="151" t="s">
        <v>330</v>
      </c>
      <c r="L301" s="140"/>
      <c r="M301" s="142">
        <v>30</v>
      </c>
      <c r="N301" s="142">
        <f t="shared" si="41"/>
        <v>137</v>
      </c>
      <c r="O301" s="142">
        <v>1.37</v>
      </c>
      <c r="P301" s="143">
        <v>15.983803079546099</v>
      </c>
      <c r="Q301" s="145" t="s">
        <v>60</v>
      </c>
      <c r="R301" s="142" t="s">
        <v>61</v>
      </c>
      <c r="S301" s="142">
        <v>81</v>
      </c>
      <c r="T301" s="146" t="s">
        <v>55</v>
      </c>
      <c r="U301" s="147" t="str">
        <f t="shared" si="42"/>
        <v>10/10</v>
      </c>
      <c r="V301" s="147" t="str">
        <f t="shared" si="43"/>
        <v>10/10</v>
      </c>
      <c r="W301" s="146" t="s">
        <v>56</v>
      </c>
    </row>
    <row r="302" spans="1:23" s="127" customFormat="1" x14ac:dyDescent="0.25">
      <c r="A302" s="14">
        <v>295</v>
      </c>
      <c r="B302" s="41" t="e">
        <f t="shared" si="36"/>
        <v>#VALUE!</v>
      </c>
      <c r="C302" s="42" t="e">
        <f t="shared" si="37"/>
        <v>#VALUE!</v>
      </c>
      <c r="D302" s="133" t="str">
        <f t="shared" si="38"/>
        <v>09/11/2013</v>
      </c>
      <c r="E302" s="134" t="str">
        <f t="shared" si="39"/>
        <v/>
      </c>
      <c r="F302" s="134" t="str">
        <f t="shared" si="40"/>
        <v/>
      </c>
      <c r="G302" s="136"/>
      <c r="H302" s="151"/>
      <c r="I302" s="133" t="s">
        <v>331</v>
      </c>
      <c r="J302" s="151" t="s">
        <v>331</v>
      </c>
      <c r="K302" s="151" t="s">
        <v>331</v>
      </c>
      <c r="L302" s="140"/>
      <c r="M302" s="142">
        <v>47</v>
      </c>
      <c r="N302" s="142">
        <f t="shared" si="41"/>
        <v>147</v>
      </c>
      <c r="O302" s="142">
        <v>1.47</v>
      </c>
      <c r="P302" s="143">
        <v>21.750196677310399</v>
      </c>
      <c r="Q302" s="145" t="s">
        <v>60</v>
      </c>
      <c r="R302" s="142" t="s">
        <v>54</v>
      </c>
      <c r="S302" s="142">
        <v>86</v>
      </c>
      <c r="T302" s="146" t="s">
        <v>55</v>
      </c>
      <c r="U302" s="147" t="str">
        <f t="shared" si="42"/>
        <v>10/10</v>
      </c>
      <c r="V302" s="147" t="str">
        <f t="shared" si="43"/>
        <v>10/10</v>
      </c>
      <c r="W302" s="146" t="s">
        <v>56</v>
      </c>
    </row>
    <row r="303" spans="1:23" s="127" customFormat="1" x14ac:dyDescent="0.25">
      <c r="A303" s="14">
        <v>296</v>
      </c>
      <c r="B303" s="41" t="e">
        <f t="shared" si="36"/>
        <v>#VALUE!</v>
      </c>
      <c r="C303" s="42" t="e">
        <f t="shared" si="37"/>
        <v>#VALUE!</v>
      </c>
      <c r="D303" s="133" t="str">
        <f t="shared" si="38"/>
        <v>07/07/2013</v>
      </c>
      <c r="E303" s="134" t="str">
        <f t="shared" si="39"/>
        <v/>
      </c>
      <c r="F303" s="134" t="str">
        <f t="shared" si="40"/>
        <v/>
      </c>
      <c r="G303" s="136"/>
      <c r="H303" s="151"/>
      <c r="I303" s="133" t="s">
        <v>135</v>
      </c>
      <c r="J303" s="151" t="s">
        <v>135</v>
      </c>
      <c r="K303" s="151" t="s">
        <v>135</v>
      </c>
      <c r="L303" s="140"/>
      <c r="M303" s="142">
        <v>47</v>
      </c>
      <c r="N303" s="142">
        <f t="shared" si="41"/>
        <v>147</v>
      </c>
      <c r="O303" s="142">
        <v>1.47</v>
      </c>
      <c r="P303" s="143">
        <v>21.750196677310399</v>
      </c>
      <c r="Q303" s="145" t="s">
        <v>60</v>
      </c>
      <c r="R303" s="142" t="s">
        <v>66</v>
      </c>
      <c r="S303" s="142">
        <v>79</v>
      </c>
      <c r="T303" s="146" t="s">
        <v>55</v>
      </c>
      <c r="U303" s="147" t="str">
        <f t="shared" si="42"/>
        <v>10/10</v>
      </c>
      <c r="V303" s="147" t="str">
        <f t="shared" si="43"/>
        <v>10/10</v>
      </c>
      <c r="W303" s="146" t="s">
        <v>56</v>
      </c>
    </row>
    <row r="304" spans="1:23" s="127" customFormat="1" x14ac:dyDescent="0.25">
      <c r="A304" s="14">
        <v>297</v>
      </c>
      <c r="B304" s="41" t="e">
        <f t="shared" si="36"/>
        <v>#VALUE!</v>
      </c>
      <c r="C304" s="42" t="e">
        <f t="shared" si="37"/>
        <v>#VALUE!</v>
      </c>
      <c r="D304" s="133" t="str">
        <f t="shared" si="38"/>
        <v>12/05/2013</v>
      </c>
      <c r="E304" s="134" t="str">
        <f t="shared" si="39"/>
        <v/>
      </c>
      <c r="F304" s="134" t="str">
        <f t="shared" si="40"/>
        <v/>
      </c>
      <c r="G304" s="136"/>
      <c r="H304" s="151"/>
      <c r="I304" s="133" t="s">
        <v>226</v>
      </c>
      <c r="J304" s="151" t="s">
        <v>226</v>
      </c>
      <c r="K304" s="151" t="s">
        <v>226</v>
      </c>
      <c r="L304" s="140"/>
      <c r="M304" s="142">
        <v>52</v>
      </c>
      <c r="N304" s="142">
        <f t="shared" si="41"/>
        <v>147</v>
      </c>
      <c r="O304" s="142">
        <v>1.47</v>
      </c>
      <c r="P304" s="143">
        <v>24.064047387662601</v>
      </c>
      <c r="Q304" s="145" t="s">
        <v>58</v>
      </c>
      <c r="R304" s="142" t="s">
        <v>219</v>
      </c>
      <c r="S304" s="142">
        <v>87</v>
      </c>
      <c r="T304" s="146" t="s">
        <v>55</v>
      </c>
      <c r="U304" s="147" t="str">
        <f t="shared" si="42"/>
        <v>10/10</v>
      </c>
      <c r="V304" s="147" t="str">
        <f t="shared" si="43"/>
        <v>10/10</v>
      </c>
      <c r="W304" s="146" t="s">
        <v>56</v>
      </c>
    </row>
    <row r="305" spans="1:23" s="127" customFormat="1" x14ac:dyDescent="0.25">
      <c r="A305" s="14">
        <v>298</v>
      </c>
      <c r="B305" s="41" t="e">
        <f t="shared" si="36"/>
        <v>#VALUE!</v>
      </c>
      <c r="C305" s="42" t="e">
        <f t="shared" si="37"/>
        <v>#VALUE!</v>
      </c>
      <c r="D305" s="133" t="str">
        <f t="shared" si="38"/>
        <v>29/10/2013</v>
      </c>
      <c r="E305" s="134" t="str">
        <f t="shared" si="39"/>
        <v/>
      </c>
      <c r="F305" s="134" t="str">
        <f t="shared" si="40"/>
        <v/>
      </c>
      <c r="G305" s="136"/>
      <c r="H305" s="151"/>
      <c r="I305" s="133" t="s">
        <v>332</v>
      </c>
      <c r="J305" s="151" t="s">
        <v>332</v>
      </c>
      <c r="K305" s="151" t="s">
        <v>332</v>
      </c>
      <c r="L305" s="140"/>
      <c r="M305" s="142">
        <v>32</v>
      </c>
      <c r="N305" s="142">
        <f t="shared" si="41"/>
        <v>138</v>
      </c>
      <c r="O305" s="142">
        <v>1.38</v>
      </c>
      <c r="P305" s="143">
        <v>16.803192606595299</v>
      </c>
      <c r="Q305" s="145" t="s">
        <v>60</v>
      </c>
      <c r="R305" s="142" t="s">
        <v>66</v>
      </c>
      <c r="S305" s="142">
        <v>88</v>
      </c>
      <c r="T305" s="146" t="s">
        <v>55</v>
      </c>
      <c r="U305" s="147" t="str">
        <f t="shared" si="42"/>
        <v>10/10</v>
      </c>
      <c r="V305" s="147" t="str">
        <f t="shared" si="43"/>
        <v>10/10</v>
      </c>
      <c r="W305" s="146" t="s">
        <v>56</v>
      </c>
    </row>
    <row r="306" spans="1:23" s="127" customFormat="1" x14ac:dyDescent="0.25">
      <c r="A306" s="14">
        <v>299</v>
      </c>
      <c r="B306" s="41" t="e">
        <f t="shared" si="36"/>
        <v>#VALUE!</v>
      </c>
      <c r="C306" s="42" t="e">
        <f t="shared" si="37"/>
        <v>#VALUE!</v>
      </c>
      <c r="D306" s="133" t="str">
        <f t="shared" si="38"/>
        <v>31/05/2012</v>
      </c>
      <c r="E306" s="134" t="str">
        <f t="shared" si="39"/>
        <v/>
      </c>
      <c r="F306" s="134" t="str">
        <f t="shared" si="40"/>
        <v/>
      </c>
      <c r="G306" s="136"/>
      <c r="H306" s="151"/>
      <c r="I306" s="133" t="s">
        <v>333</v>
      </c>
      <c r="J306" s="151" t="s">
        <v>333</v>
      </c>
      <c r="K306" s="151" t="s">
        <v>333</v>
      </c>
      <c r="L306" s="140"/>
      <c r="M306" s="142">
        <v>46</v>
      </c>
      <c r="N306" s="142">
        <f t="shared" si="41"/>
        <v>153</v>
      </c>
      <c r="O306" s="142">
        <v>1.53</v>
      </c>
      <c r="P306" s="143">
        <v>19.650561749754399</v>
      </c>
      <c r="Q306" s="145" t="s">
        <v>60</v>
      </c>
      <c r="R306" s="142" t="s">
        <v>66</v>
      </c>
      <c r="S306" s="142">
        <v>85</v>
      </c>
      <c r="T306" s="146" t="s">
        <v>55</v>
      </c>
      <c r="U306" s="147" t="str">
        <f t="shared" si="42"/>
        <v>10/10</v>
      </c>
      <c r="V306" s="147" t="str">
        <f t="shared" si="43"/>
        <v>10/10</v>
      </c>
      <c r="W306" s="146" t="s">
        <v>56</v>
      </c>
    </row>
    <row r="307" spans="1:23" s="127" customFormat="1" x14ac:dyDescent="0.25">
      <c r="A307" s="14">
        <v>300</v>
      </c>
      <c r="B307" s="41" t="e">
        <f t="shared" si="36"/>
        <v>#VALUE!</v>
      </c>
      <c r="C307" s="42" t="e">
        <f t="shared" si="37"/>
        <v>#VALUE!</v>
      </c>
      <c r="D307" s="133" t="str">
        <f t="shared" si="38"/>
        <v>23/08/2013</v>
      </c>
      <c r="E307" s="134" t="str">
        <f t="shared" si="39"/>
        <v/>
      </c>
      <c r="F307" s="134" t="str">
        <f t="shared" si="40"/>
        <v/>
      </c>
      <c r="G307" s="136"/>
      <c r="H307" s="151"/>
      <c r="I307" s="133" t="s">
        <v>316</v>
      </c>
      <c r="J307" s="151" t="s">
        <v>316</v>
      </c>
      <c r="K307" s="151" t="s">
        <v>316</v>
      </c>
      <c r="L307" s="140"/>
      <c r="M307" s="142">
        <v>39</v>
      </c>
      <c r="N307" s="142">
        <f t="shared" si="41"/>
        <v>140</v>
      </c>
      <c r="O307" s="142">
        <v>1.4</v>
      </c>
      <c r="P307" s="143">
        <v>19.8979591836735</v>
      </c>
      <c r="Q307" s="145" t="s">
        <v>60</v>
      </c>
      <c r="R307" s="142" t="s">
        <v>54</v>
      </c>
      <c r="S307" s="142">
        <v>79</v>
      </c>
      <c r="T307" s="146" t="s">
        <v>55</v>
      </c>
      <c r="U307" s="147" t="str">
        <f t="shared" si="42"/>
        <v>10/10</v>
      </c>
      <c r="V307" s="147" t="str">
        <f t="shared" si="43"/>
        <v>10/10</v>
      </c>
      <c r="W307" s="146" t="s">
        <v>56</v>
      </c>
    </row>
    <row r="308" spans="1:23" s="127" customFormat="1" x14ac:dyDescent="0.25">
      <c r="A308" s="14">
        <v>301</v>
      </c>
      <c r="B308" s="41" t="e">
        <f t="shared" si="36"/>
        <v>#VALUE!</v>
      </c>
      <c r="C308" s="42" t="e">
        <f t="shared" si="37"/>
        <v>#VALUE!</v>
      </c>
      <c r="D308" s="133" t="str">
        <f t="shared" si="38"/>
        <v>11/04/2013</v>
      </c>
      <c r="E308" s="134" t="str">
        <f t="shared" si="39"/>
        <v/>
      </c>
      <c r="F308" s="134" t="str">
        <f t="shared" si="40"/>
        <v/>
      </c>
      <c r="G308" s="136"/>
      <c r="H308" s="151"/>
      <c r="I308" s="133" t="s">
        <v>334</v>
      </c>
      <c r="J308" s="151" t="s">
        <v>334</v>
      </c>
      <c r="K308" s="151" t="s">
        <v>334</v>
      </c>
      <c r="L308" s="140"/>
      <c r="M308" s="142">
        <v>38</v>
      </c>
      <c r="N308" s="142">
        <f t="shared" si="41"/>
        <v>140</v>
      </c>
      <c r="O308" s="142">
        <v>1.4</v>
      </c>
      <c r="P308" s="143">
        <v>19.387755102040799</v>
      </c>
      <c r="Q308" s="145" t="s">
        <v>60</v>
      </c>
      <c r="R308" s="142" t="s">
        <v>54</v>
      </c>
      <c r="S308" s="142">
        <v>82</v>
      </c>
      <c r="T308" s="146" t="s">
        <v>55</v>
      </c>
      <c r="U308" s="147" t="str">
        <f t="shared" si="42"/>
        <v>10/10</v>
      </c>
      <c r="V308" s="147" t="str">
        <f t="shared" si="43"/>
        <v>10/10</v>
      </c>
      <c r="W308" s="146" t="s">
        <v>56</v>
      </c>
    </row>
    <row r="309" spans="1:23" s="127" customFormat="1" x14ac:dyDescent="0.25">
      <c r="A309" s="14">
        <v>302</v>
      </c>
      <c r="B309" s="41" t="e">
        <f t="shared" si="36"/>
        <v>#VALUE!</v>
      </c>
      <c r="C309" s="42" t="e">
        <f t="shared" si="37"/>
        <v>#VALUE!</v>
      </c>
      <c r="D309" s="133" t="str">
        <f t="shared" si="38"/>
        <v>24/08/2013</v>
      </c>
      <c r="E309" s="134" t="str">
        <f t="shared" si="39"/>
        <v/>
      </c>
      <c r="F309" s="134" t="str">
        <f t="shared" si="40"/>
        <v/>
      </c>
      <c r="G309" s="136"/>
      <c r="H309" s="151"/>
      <c r="I309" s="133" t="s">
        <v>173</v>
      </c>
      <c r="J309" s="151" t="s">
        <v>173</v>
      </c>
      <c r="K309" s="151" t="s">
        <v>173</v>
      </c>
      <c r="L309" s="140"/>
      <c r="M309" s="142">
        <v>33</v>
      </c>
      <c r="N309" s="142">
        <f t="shared" si="41"/>
        <v>136</v>
      </c>
      <c r="O309" s="142">
        <v>1.36</v>
      </c>
      <c r="P309" s="143">
        <v>17.841695501730101</v>
      </c>
      <c r="Q309" s="145" t="s">
        <v>60</v>
      </c>
      <c r="R309" s="142" t="s">
        <v>54</v>
      </c>
      <c r="S309" s="142">
        <v>80</v>
      </c>
      <c r="T309" s="146" t="s">
        <v>55</v>
      </c>
      <c r="U309" s="147" t="str">
        <f t="shared" si="42"/>
        <v>10/10</v>
      </c>
      <c r="V309" s="147" t="str">
        <f t="shared" si="43"/>
        <v>10/10</v>
      </c>
      <c r="W309" s="146" t="s">
        <v>56</v>
      </c>
    </row>
    <row r="310" spans="1:23" s="127" customFormat="1" x14ac:dyDescent="0.25">
      <c r="A310" s="14">
        <v>303</v>
      </c>
      <c r="B310" s="41" t="e">
        <f t="shared" si="36"/>
        <v>#VALUE!</v>
      </c>
      <c r="C310" s="42" t="e">
        <f t="shared" si="37"/>
        <v>#VALUE!</v>
      </c>
      <c r="D310" s="133" t="str">
        <f t="shared" si="38"/>
        <v>04/09/2013</v>
      </c>
      <c r="E310" s="134" t="str">
        <f t="shared" si="39"/>
        <v/>
      </c>
      <c r="F310" s="134" t="str">
        <f t="shared" si="40"/>
        <v/>
      </c>
      <c r="G310" s="136"/>
      <c r="H310" s="151"/>
      <c r="I310" s="133" t="s">
        <v>335</v>
      </c>
      <c r="J310" s="151" t="s">
        <v>335</v>
      </c>
      <c r="K310" s="151" t="s">
        <v>335</v>
      </c>
      <c r="L310" s="140"/>
      <c r="M310" s="142">
        <v>65</v>
      </c>
      <c r="N310" s="142">
        <f t="shared" si="41"/>
        <v>152</v>
      </c>
      <c r="O310" s="142">
        <v>1.52</v>
      </c>
      <c r="P310" s="143">
        <v>28.1336565096953</v>
      </c>
      <c r="Q310" s="145" t="s">
        <v>72</v>
      </c>
      <c r="R310" s="142" t="s">
        <v>219</v>
      </c>
      <c r="S310" s="142">
        <v>83</v>
      </c>
      <c r="T310" s="146" t="s">
        <v>55</v>
      </c>
      <c r="U310" s="147" t="str">
        <f t="shared" si="42"/>
        <v>10/10</v>
      </c>
      <c r="V310" s="147" t="str">
        <f t="shared" si="43"/>
        <v>10/10</v>
      </c>
      <c r="W310" s="146" t="s">
        <v>56</v>
      </c>
    </row>
    <row r="311" spans="1:23" s="127" customFormat="1" x14ac:dyDescent="0.25">
      <c r="A311" s="14">
        <v>304</v>
      </c>
      <c r="B311" s="41" t="e">
        <f t="shared" si="36"/>
        <v>#VALUE!</v>
      </c>
      <c r="C311" s="42" t="e">
        <f t="shared" si="37"/>
        <v>#VALUE!</v>
      </c>
      <c r="D311" s="133" t="str">
        <f t="shared" si="38"/>
        <v>04/08/2013</v>
      </c>
      <c r="E311" s="134" t="str">
        <f t="shared" si="39"/>
        <v/>
      </c>
      <c r="F311" s="134" t="str">
        <f t="shared" si="40"/>
        <v/>
      </c>
      <c r="G311" s="136"/>
      <c r="H311" s="151"/>
      <c r="I311" s="133" t="s">
        <v>221</v>
      </c>
      <c r="J311" s="151" t="s">
        <v>221</v>
      </c>
      <c r="K311" s="151" t="s">
        <v>221</v>
      </c>
      <c r="L311" s="140"/>
      <c r="M311" s="142">
        <v>35</v>
      </c>
      <c r="N311" s="142">
        <f t="shared" si="41"/>
        <v>138</v>
      </c>
      <c r="O311" s="142">
        <v>1.38</v>
      </c>
      <c r="P311" s="143">
        <v>18.378491913463598</v>
      </c>
      <c r="Q311" s="145" t="s">
        <v>60</v>
      </c>
      <c r="R311" s="142" t="s">
        <v>54</v>
      </c>
      <c r="S311" s="142">
        <v>84</v>
      </c>
      <c r="T311" s="146" t="s">
        <v>55</v>
      </c>
      <c r="U311" s="147" t="str">
        <f t="shared" si="42"/>
        <v>10/10</v>
      </c>
      <c r="V311" s="147" t="str">
        <f t="shared" si="43"/>
        <v>10/10</v>
      </c>
      <c r="W311" s="146" t="s">
        <v>56</v>
      </c>
    </row>
    <row r="312" spans="1:23" s="127" customFormat="1" x14ac:dyDescent="0.25">
      <c r="A312" s="14">
        <v>305</v>
      </c>
      <c r="B312" s="41" t="e">
        <f t="shared" si="36"/>
        <v>#VALUE!</v>
      </c>
      <c r="C312" s="42" t="e">
        <f t="shared" si="37"/>
        <v>#VALUE!</v>
      </c>
      <c r="D312" s="133" t="str">
        <f t="shared" si="38"/>
        <v>07/04/2013</v>
      </c>
      <c r="E312" s="134" t="str">
        <f t="shared" si="39"/>
        <v/>
      </c>
      <c r="F312" s="134" t="str">
        <f t="shared" si="40"/>
        <v/>
      </c>
      <c r="G312" s="136"/>
      <c r="H312" s="151"/>
      <c r="I312" s="133" t="s">
        <v>259</v>
      </c>
      <c r="J312" s="151" t="s">
        <v>259</v>
      </c>
      <c r="K312" s="151" t="s">
        <v>259</v>
      </c>
      <c r="L312" s="140"/>
      <c r="M312" s="142">
        <v>47</v>
      </c>
      <c r="N312" s="142">
        <f t="shared" si="41"/>
        <v>157</v>
      </c>
      <c r="O312" s="142">
        <v>1.57</v>
      </c>
      <c r="P312" s="143">
        <v>19.067710657633199</v>
      </c>
      <c r="Q312" s="145" t="s">
        <v>60</v>
      </c>
      <c r="R312" s="142" t="s">
        <v>66</v>
      </c>
      <c r="S312" s="142">
        <v>85</v>
      </c>
      <c r="T312" s="146" t="s">
        <v>55</v>
      </c>
      <c r="U312" s="147" t="str">
        <f t="shared" si="42"/>
        <v>10/10</v>
      </c>
      <c r="V312" s="147" t="str">
        <f t="shared" si="43"/>
        <v>10/10</v>
      </c>
      <c r="W312" s="146" t="s">
        <v>56</v>
      </c>
    </row>
    <row r="313" spans="1:23" s="127" customFormat="1" x14ac:dyDescent="0.25">
      <c r="A313" s="14">
        <v>306</v>
      </c>
      <c r="B313" s="41" t="e">
        <f t="shared" si="36"/>
        <v>#VALUE!</v>
      </c>
      <c r="C313" s="42" t="e">
        <f t="shared" si="37"/>
        <v>#VALUE!</v>
      </c>
      <c r="D313" s="133" t="str">
        <f t="shared" si="38"/>
        <v>11/02/2013</v>
      </c>
      <c r="E313" s="134" t="str">
        <f t="shared" si="39"/>
        <v/>
      </c>
      <c r="F313" s="134" t="str">
        <f t="shared" si="40"/>
        <v/>
      </c>
      <c r="G313" s="136"/>
      <c r="H313" s="151"/>
      <c r="I313" s="133" t="s">
        <v>336</v>
      </c>
      <c r="J313" s="151" t="s">
        <v>336</v>
      </c>
      <c r="K313" s="151" t="s">
        <v>336</v>
      </c>
      <c r="L313" s="140"/>
      <c r="M313" s="142">
        <v>42</v>
      </c>
      <c r="N313" s="142">
        <f t="shared" si="41"/>
        <v>143</v>
      </c>
      <c r="O313" s="142">
        <v>1.43</v>
      </c>
      <c r="P313" s="143">
        <v>20.538901657782802</v>
      </c>
      <c r="Q313" s="145" t="s">
        <v>60</v>
      </c>
      <c r="R313" s="142" t="s">
        <v>54</v>
      </c>
      <c r="S313" s="142">
        <v>87</v>
      </c>
      <c r="T313" s="146" t="s">
        <v>217</v>
      </c>
      <c r="U313" s="147" t="str">
        <f t="shared" si="42"/>
        <v>6/7</v>
      </c>
      <c r="V313" s="147" t="str">
        <f t="shared" si="43"/>
        <v>MPT 6/7</v>
      </c>
      <c r="W313" s="146" t="s">
        <v>218</v>
      </c>
    </row>
    <row r="314" spans="1:23" s="127" customFormat="1" x14ac:dyDescent="0.25">
      <c r="A314" s="14">
        <v>307</v>
      </c>
      <c r="B314" s="41" t="e">
        <f t="shared" si="36"/>
        <v>#VALUE!</v>
      </c>
      <c r="C314" s="42" t="e">
        <f t="shared" si="37"/>
        <v>#VALUE!</v>
      </c>
      <c r="D314" s="133" t="str">
        <f t="shared" si="38"/>
        <v>24/10/2013</v>
      </c>
      <c r="E314" s="134" t="str">
        <f t="shared" si="39"/>
        <v/>
      </c>
      <c r="F314" s="134" t="str">
        <f t="shared" si="40"/>
        <v/>
      </c>
      <c r="G314" s="136"/>
      <c r="H314" s="151"/>
      <c r="I314" s="133" t="s">
        <v>130</v>
      </c>
      <c r="J314" s="151" t="s">
        <v>130</v>
      </c>
      <c r="K314" s="151" t="s">
        <v>130</v>
      </c>
      <c r="L314" s="140"/>
      <c r="M314" s="142">
        <v>54</v>
      </c>
      <c r="N314" s="142">
        <f t="shared" si="41"/>
        <v>145</v>
      </c>
      <c r="O314" s="142">
        <v>1.45</v>
      </c>
      <c r="P314" s="143">
        <v>25.683709869203302</v>
      </c>
      <c r="Q314" s="145" t="s">
        <v>72</v>
      </c>
      <c r="R314" s="142" t="s">
        <v>54</v>
      </c>
      <c r="S314" s="142">
        <v>83</v>
      </c>
      <c r="T314" s="146" t="s">
        <v>55</v>
      </c>
      <c r="U314" s="147" t="str">
        <f t="shared" si="42"/>
        <v>10/10</v>
      </c>
      <c r="V314" s="147" t="str">
        <f t="shared" si="43"/>
        <v>10/10</v>
      </c>
      <c r="W314" s="146" t="s">
        <v>56</v>
      </c>
    </row>
    <row r="315" spans="1:23" s="127" customFormat="1" x14ac:dyDescent="0.25">
      <c r="A315" s="14">
        <v>308</v>
      </c>
      <c r="B315" s="41" t="e">
        <f t="shared" si="36"/>
        <v>#VALUE!</v>
      </c>
      <c r="C315" s="42" t="e">
        <f t="shared" si="37"/>
        <v>#VALUE!</v>
      </c>
      <c r="D315" s="133" t="str">
        <f t="shared" si="38"/>
        <v>01/08/2013</v>
      </c>
      <c r="E315" s="134" t="str">
        <f t="shared" si="39"/>
        <v/>
      </c>
      <c r="F315" s="134" t="str">
        <f t="shared" si="40"/>
        <v/>
      </c>
      <c r="G315" s="136"/>
      <c r="H315" s="151"/>
      <c r="I315" s="133" t="s">
        <v>337</v>
      </c>
      <c r="J315" s="151" t="s">
        <v>337</v>
      </c>
      <c r="K315" s="151" t="s">
        <v>337</v>
      </c>
      <c r="L315" s="140"/>
      <c r="M315" s="142">
        <v>32</v>
      </c>
      <c r="N315" s="142">
        <f t="shared" si="41"/>
        <v>138</v>
      </c>
      <c r="O315" s="142">
        <v>1.38</v>
      </c>
      <c r="P315" s="143">
        <v>16.803192606595299</v>
      </c>
      <c r="Q315" s="145" t="s">
        <v>60</v>
      </c>
      <c r="R315" s="142" t="s">
        <v>54</v>
      </c>
      <c r="S315" s="142">
        <v>79</v>
      </c>
      <c r="T315" s="146" t="s">
        <v>55</v>
      </c>
      <c r="U315" s="147" t="str">
        <f t="shared" si="42"/>
        <v>10/10</v>
      </c>
      <c r="V315" s="147" t="str">
        <f t="shared" si="43"/>
        <v>10/10</v>
      </c>
      <c r="W315" s="146" t="s">
        <v>56</v>
      </c>
    </row>
    <row r="316" spans="1:23" s="127" customFormat="1" x14ac:dyDescent="0.25">
      <c r="A316" s="14">
        <v>309</v>
      </c>
      <c r="B316" s="41" t="e">
        <f t="shared" si="36"/>
        <v>#VALUE!</v>
      </c>
      <c r="C316" s="42" t="e">
        <f t="shared" si="37"/>
        <v>#VALUE!</v>
      </c>
      <c r="D316" s="133" t="str">
        <f t="shared" si="38"/>
        <v>01/06/2013</v>
      </c>
      <c r="E316" s="134" t="str">
        <f t="shared" si="39"/>
        <v/>
      </c>
      <c r="F316" s="134" t="str">
        <f t="shared" si="40"/>
        <v/>
      </c>
      <c r="G316" s="136"/>
      <c r="H316" s="151"/>
      <c r="I316" s="133" t="s">
        <v>338</v>
      </c>
      <c r="J316" s="151" t="s">
        <v>338</v>
      </c>
      <c r="K316" s="151" t="s">
        <v>338</v>
      </c>
      <c r="L316" s="140"/>
      <c r="M316" s="142">
        <v>44</v>
      </c>
      <c r="N316" s="142">
        <f t="shared" si="41"/>
        <v>152</v>
      </c>
      <c r="O316" s="142">
        <v>1.52</v>
      </c>
      <c r="P316" s="143">
        <v>19.044321329639899</v>
      </c>
      <c r="Q316" s="145" t="s">
        <v>60</v>
      </c>
      <c r="R316" s="142" t="s">
        <v>66</v>
      </c>
      <c r="S316" s="142">
        <v>81</v>
      </c>
      <c r="T316" s="146" t="s">
        <v>55</v>
      </c>
      <c r="U316" s="147" t="str">
        <f t="shared" si="42"/>
        <v>10/10</v>
      </c>
      <c r="V316" s="147" t="str">
        <f t="shared" si="43"/>
        <v>10/10</v>
      </c>
      <c r="W316" s="146" t="s">
        <v>56</v>
      </c>
    </row>
    <row r="317" spans="1:23" s="127" customFormat="1" x14ac:dyDescent="0.25">
      <c r="A317" s="14">
        <v>310</v>
      </c>
      <c r="B317" s="41" t="e">
        <f t="shared" si="36"/>
        <v>#VALUE!</v>
      </c>
      <c r="C317" s="42" t="e">
        <f t="shared" si="37"/>
        <v>#VALUE!</v>
      </c>
      <c r="D317" s="133" t="str">
        <f t="shared" si="38"/>
        <v>15/10/2012</v>
      </c>
      <c r="E317" s="134" t="str">
        <f t="shared" si="39"/>
        <v/>
      </c>
      <c r="F317" s="134" t="str">
        <f t="shared" si="40"/>
        <v/>
      </c>
      <c r="G317" s="136"/>
      <c r="H317" s="151"/>
      <c r="I317" s="133" t="s">
        <v>339</v>
      </c>
      <c r="J317" s="151" t="s">
        <v>339</v>
      </c>
      <c r="K317" s="151" t="s">
        <v>339</v>
      </c>
      <c r="L317" s="140"/>
      <c r="M317" s="142">
        <v>54</v>
      </c>
      <c r="N317" s="142">
        <f t="shared" si="41"/>
        <v>147</v>
      </c>
      <c r="O317" s="142">
        <v>1.47</v>
      </c>
      <c r="P317" s="143">
        <v>24.989587671803399</v>
      </c>
      <c r="Q317" s="145" t="s">
        <v>72</v>
      </c>
      <c r="R317" s="142" t="s">
        <v>66</v>
      </c>
      <c r="S317" s="142">
        <v>83</v>
      </c>
      <c r="T317" s="146" t="s">
        <v>55</v>
      </c>
      <c r="U317" s="147" t="str">
        <f t="shared" si="42"/>
        <v>10/10</v>
      </c>
      <c r="V317" s="147" t="str">
        <f t="shared" si="43"/>
        <v>10/10</v>
      </c>
      <c r="W317" s="146" t="s">
        <v>56</v>
      </c>
    </row>
    <row r="318" spans="1:23" s="127" customFormat="1" x14ac:dyDescent="0.25">
      <c r="A318" s="14">
        <v>311</v>
      </c>
      <c r="B318" s="41" t="e">
        <f t="shared" si="36"/>
        <v>#VALUE!</v>
      </c>
      <c r="C318" s="42" t="e">
        <f t="shared" si="37"/>
        <v>#VALUE!</v>
      </c>
      <c r="D318" s="133" t="str">
        <f t="shared" si="38"/>
        <v>12/06/2013</v>
      </c>
      <c r="E318" s="134" t="str">
        <f t="shared" si="39"/>
        <v/>
      </c>
      <c r="F318" s="134" t="str">
        <f t="shared" si="40"/>
        <v/>
      </c>
      <c r="G318" s="136"/>
      <c r="H318" s="151"/>
      <c r="I318" s="133" t="s">
        <v>127</v>
      </c>
      <c r="J318" s="151" t="s">
        <v>127</v>
      </c>
      <c r="K318" s="151" t="s">
        <v>127</v>
      </c>
      <c r="L318" s="140"/>
      <c r="M318" s="142">
        <v>47</v>
      </c>
      <c r="N318" s="142">
        <f t="shared" si="41"/>
        <v>148</v>
      </c>
      <c r="O318" s="142">
        <v>1.48</v>
      </c>
      <c r="P318" s="143">
        <v>21.457268078889701</v>
      </c>
      <c r="Q318" s="145" t="s">
        <v>60</v>
      </c>
      <c r="R318" s="142" t="s">
        <v>66</v>
      </c>
      <c r="S318" s="142">
        <v>79</v>
      </c>
      <c r="T318" s="146" t="s">
        <v>55</v>
      </c>
      <c r="U318" s="147" t="str">
        <f t="shared" si="42"/>
        <v>10/10</v>
      </c>
      <c r="V318" s="147" t="str">
        <f t="shared" si="43"/>
        <v>10/10</v>
      </c>
      <c r="W318" s="146" t="s">
        <v>56</v>
      </c>
    </row>
    <row r="319" spans="1:23" s="127" customFormat="1" x14ac:dyDescent="0.25">
      <c r="A319" s="14">
        <v>312</v>
      </c>
      <c r="B319" s="41" t="e">
        <f t="shared" si="36"/>
        <v>#VALUE!</v>
      </c>
      <c r="C319" s="42" t="e">
        <f t="shared" si="37"/>
        <v>#VALUE!</v>
      </c>
      <c r="D319" s="133" t="str">
        <f t="shared" si="38"/>
        <v>06/08/2013</v>
      </c>
      <c r="E319" s="134" t="str">
        <f t="shared" si="39"/>
        <v/>
      </c>
      <c r="F319" s="134" t="str">
        <f t="shared" si="40"/>
        <v/>
      </c>
      <c r="G319" s="136"/>
      <c r="H319" s="151"/>
      <c r="I319" s="133" t="s">
        <v>167</v>
      </c>
      <c r="J319" s="151" t="s">
        <v>167</v>
      </c>
      <c r="K319" s="151" t="s">
        <v>167</v>
      </c>
      <c r="L319" s="140"/>
      <c r="M319" s="142">
        <v>33</v>
      </c>
      <c r="N319" s="142">
        <f t="shared" si="41"/>
        <v>143</v>
      </c>
      <c r="O319" s="142">
        <v>1.43</v>
      </c>
      <c r="P319" s="143">
        <v>16.137708445400801</v>
      </c>
      <c r="Q319" s="145" t="s">
        <v>60</v>
      </c>
      <c r="R319" s="142" t="s">
        <v>66</v>
      </c>
      <c r="S319" s="142">
        <v>79</v>
      </c>
      <c r="T319" s="146" t="s">
        <v>55</v>
      </c>
      <c r="U319" s="147" t="str">
        <f t="shared" si="42"/>
        <v>10/10</v>
      </c>
      <c r="V319" s="147" t="str">
        <f t="shared" si="43"/>
        <v>10/10</v>
      </c>
      <c r="W319" s="146" t="s">
        <v>56</v>
      </c>
    </row>
    <row r="320" spans="1:23" s="127" customFormat="1" x14ac:dyDescent="0.25">
      <c r="A320" s="14">
        <v>313</v>
      </c>
      <c r="B320" s="41" t="e">
        <f t="shared" si="36"/>
        <v>#VALUE!</v>
      </c>
      <c r="C320" s="42" t="e">
        <f t="shared" si="37"/>
        <v>#VALUE!</v>
      </c>
      <c r="D320" s="133" t="str">
        <f t="shared" si="38"/>
        <v>21/04/2013</v>
      </c>
      <c r="E320" s="134" t="str">
        <f t="shared" si="39"/>
        <v/>
      </c>
      <c r="F320" s="134" t="str">
        <f t="shared" si="40"/>
        <v/>
      </c>
      <c r="G320" s="136"/>
      <c r="H320" s="151"/>
      <c r="I320" s="133" t="s">
        <v>340</v>
      </c>
      <c r="J320" s="151" t="s">
        <v>340</v>
      </c>
      <c r="K320" s="151" t="s">
        <v>340</v>
      </c>
      <c r="L320" s="140"/>
      <c r="M320" s="142">
        <v>47</v>
      </c>
      <c r="N320" s="142">
        <f t="shared" si="41"/>
        <v>156</v>
      </c>
      <c r="O320" s="142">
        <v>1.56</v>
      </c>
      <c r="P320" s="143">
        <v>19.312952005259699</v>
      </c>
      <c r="Q320" s="145" t="s">
        <v>60</v>
      </c>
      <c r="R320" s="142" t="s">
        <v>66</v>
      </c>
      <c r="S320" s="142">
        <v>75</v>
      </c>
      <c r="T320" s="146" t="s">
        <v>55</v>
      </c>
      <c r="U320" s="147" t="str">
        <f t="shared" si="42"/>
        <v>10/10</v>
      </c>
      <c r="V320" s="147" t="str">
        <f t="shared" si="43"/>
        <v>10/10</v>
      </c>
      <c r="W320" s="146" t="s">
        <v>56</v>
      </c>
    </row>
    <row r="321" spans="1:23" s="127" customFormat="1" x14ac:dyDescent="0.25">
      <c r="A321" s="14">
        <v>314</v>
      </c>
      <c r="B321" s="41" t="e">
        <f t="shared" si="36"/>
        <v>#VALUE!</v>
      </c>
      <c r="C321" s="42" t="e">
        <f t="shared" si="37"/>
        <v>#VALUE!</v>
      </c>
      <c r="D321" s="133" t="str">
        <f t="shared" si="38"/>
        <v>31/01/2013</v>
      </c>
      <c r="E321" s="134" t="str">
        <f t="shared" si="39"/>
        <v/>
      </c>
      <c r="F321" s="134" t="str">
        <f t="shared" si="40"/>
        <v/>
      </c>
      <c r="G321" s="136"/>
      <c r="H321" s="151"/>
      <c r="I321" s="133" t="s">
        <v>71</v>
      </c>
      <c r="J321" s="151" t="s">
        <v>71</v>
      </c>
      <c r="K321" s="151" t="s">
        <v>71</v>
      </c>
      <c r="L321" s="140"/>
      <c r="M321" s="142">
        <v>40</v>
      </c>
      <c r="N321" s="142">
        <f t="shared" si="41"/>
        <v>153</v>
      </c>
      <c r="O321" s="142">
        <v>1.53</v>
      </c>
      <c r="P321" s="143">
        <v>17.087444999786399</v>
      </c>
      <c r="Q321" s="145" t="s">
        <v>60</v>
      </c>
      <c r="R321" s="142" t="s">
        <v>66</v>
      </c>
      <c r="S321" s="142">
        <v>82</v>
      </c>
      <c r="T321" s="146" t="s">
        <v>55</v>
      </c>
      <c r="U321" s="147" t="str">
        <f t="shared" si="42"/>
        <v>10/10</v>
      </c>
      <c r="V321" s="147" t="str">
        <f t="shared" si="43"/>
        <v>10/10</v>
      </c>
      <c r="W321" s="146" t="s">
        <v>56</v>
      </c>
    </row>
    <row r="322" spans="1:23" s="127" customFormat="1" x14ac:dyDescent="0.25">
      <c r="A322" s="14">
        <v>315</v>
      </c>
      <c r="B322" s="41" t="e">
        <f t="shared" si="36"/>
        <v>#VALUE!</v>
      </c>
      <c r="C322" s="42" t="e">
        <f t="shared" si="37"/>
        <v>#VALUE!</v>
      </c>
      <c r="D322" s="133" t="str">
        <f t="shared" si="38"/>
        <v>18/10/2013</v>
      </c>
      <c r="E322" s="134" t="str">
        <f t="shared" si="39"/>
        <v/>
      </c>
      <c r="F322" s="134" t="str">
        <f t="shared" si="40"/>
        <v/>
      </c>
      <c r="G322" s="136"/>
      <c r="H322" s="151"/>
      <c r="I322" s="133" t="s">
        <v>243</v>
      </c>
      <c r="J322" s="151" t="s">
        <v>243</v>
      </c>
      <c r="K322" s="151" t="s">
        <v>243</v>
      </c>
      <c r="L322" s="140"/>
      <c r="M322" s="142">
        <v>45</v>
      </c>
      <c r="N322" s="142">
        <f t="shared" si="41"/>
        <v>151</v>
      </c>
      <c r="O322" s="142">
        <v>1.51</v>
      </c>
      <c r="P322" s="143">
        <v>19.735976492259098</v>
      </c>
      <c r="Q322" s="145" t="s">
        <v>60</v>
      </c>
      <c r="R322" s="142" t="s">
        <v>66</v>
      </c>
      <c r="S322" s="142">
        <v>82</v>
      </c>
      <c r="T322" s="146" t="s">
        <v>55</v>
      </c>
      <c r="U322" s="147" t="str">
        <f t="shared" si="42"/>
        <v>10/10</v>
      </c>
      <c r="V322" s="147" t="str">
        <f t="shared" si="43"/>
        <v>10/10</v>
      </c>
      <c r="W322" s="146" t="s">
        <v>56</v>
      </c>
    </row>
    <row r="323" spans="1:23" s="127" customFormat="1" x14ac:dyDescent="0.25">
      <c r="A323" s="14">
        <v>316</v>
      </c>
      <c r="B323" s="41" t="e">
        <f t="shared" si="36"/>
        <v>#VALUE!</v>
      </c>
      <c r="C323" s="42" t="e">
        <f t="shared" si="37"/>
        <v>#VALUE!</v>
      </c>
      <c r="D323" s="133" t="str">
        <f t="shared" si="38"/>
        <v>27/04/2013</v>
      </c>
      <c r="E323" s="134" t="str">
        <f t="shared" si="39"/>
        <v/>
      </c>
      <c r="F323" s="134" t="str">
        <f t="shared" si="40"/>
        <v/>
      </c>
      <c r="G323" s="136"/>
      <c r="H323" s="151"/>
      <c r="I323" s="133" t="s">
        <v>341</v>
      </c>
      <c r="J323" s="151" t="s">
        <v>341</v>
      </c>
      <c r="K323" s="151" t="s">
        <v>341</v>
      </c>
      <c r="L323" s="140"/>
      <c r="M323" s="142">
        <v>48</v>
      </c>
      <c r="N323" s="142">
        <f t="shared" si="41"/>
        <v>149</v>
      </c>
      <c r="O323" s="142">
        <v>1.49</v>
      </c>
      <c r="P323" s="143">
        <v>21.620647718571199</v>
      </c>
      <c r="Q323" s="145" t="s">
        <v>60</v>
      </c>
      <c r="R323" s="142" t="s">
        <v>78</v>
      </c>
      <c r="S323" s="142">
        <v>79</v>
      </c>
      <c r="T323" s="146" t="s">
        <v>55</v>
      </c>
      <c r="U323" s="147" t="str">
        <f t="shared" si="42"/>
        <v>10/10</v>
      </c>
      <c r="V323" s="147" t="str">
        <f t="shared" si="43"/>
        <v>10/10</v>
      </c>
      <c r="W323" s="146" t="s">
        <v>56</v>
      </c>
    </row>
    <row r="324" spans="1:23" s="127" customFormat="1" x14ac:dyDescent="0.25">
      <c r="A324" s="14">
        <v>317</v>
      </c>
      <c r="B324" s="41" t="e">
        <f t="shared" si="36"/>
        <v>#VALUE!</v>
      </c>
      <c r="C324" s="42" t="e">
        <f t="shared" si="37"/>
        <v>#VALUE!</v>
      </c>
      <c r="D324" s="133" t="str">
        <f t="shared" si="38"/>
        <v>04/06/2013</v>
      </c>
      <c r="E324" s="134" t="str">
        <f t="shared" si="39"/>
        <v/>
      </c>
      <c r="F324" s="134" t="str">
        <f t="shared" si="40"/>
        <v/>
      </c>
      <c r="G324" s="136"/>
      <c r="H324" s="151"/>
      <c r="I324" s="133" t="s">
        <v>146</v>
      </c>
      <c r="J324" s="151" t="s">
        <v>146</v>
      </c>
      <c r="K324" s="151" t="s">
        <v>146</v>
      </c>
      <c r="L324" s="140"/>
      <c r="M324" s="142">
        <v>40</v>
      </c>
      <c r="N324" s="142">
        <f t="shared" si="41"/>
        <v>155</v>
      </c>
      <c r="O324" s="142">
        <v>1.55</v>
      </c>
      <c r="P324" s="143">
        <v>16.6493236212279</v>
      </c>
      <c r="Q324" s="145" t="s">
        <v>60</v>
      </c>
      <c r="R324" s="142" t="s">
        <v>66</v>
      </c>
      <c r="S324" s="142">
        <v>79</v>
      </c>
      <c r="T324" s="146" t="s">
        <v>55</v>
      </c>
      <c r="U324" s="147" t="str">
        <f t="shared" si="42"/>
        <v>10/10</v>
      </c>
      <c r="V324" s="147" t="str">
        <f t="shared" si="43"/>
        <v>10/10</v>
      </c>
      <c r="W324" s="146" t="s">
        <v>56</v>
      </c>
    </row>
    <row r="325" spans="1:23" s="127" customFormat="1" x14ac:dyDescent="0.25">
      <c r="A325" s="14">
        <v>318</v>
      </c>
      <c r="B325" s="41" t="e">
        <f t="shared" si="36"/>
        <v>#VALUE!</v>
      </c>
      <c r="C325" s="42" t="e">
        <f t="shared" si="37"/>
        <v>#VALUE!</v>
      </c>
      <c r="D325" s="133" t="str">
        <f t="shared" si="38"/>
        <v>24/12/2013</v>
      </c>
      <c r="E325" s="134" t="str">
        <f t="shared" si="39"/>
        <v/>
      </c>
      <c r="F325" s="134" t="str">
        <f t="shared" si="40"/>
        <v/>
      </c>
      <c r="G325" s="136"/>
      <c r="H325" s="151"/>
      <c r="I325" s="133" t="s">
        <v>342</v>
      </c>
      <c r="J325" s="151" t="s">
        <v>342</v>
      </c>
      <c r="K325" s="151" t="s">
        <v>342</v>
      </c>
      <c r="L325" s="140"/>
      <c r="M325" s="142">
        <v>28</v>
      </c>
      <c r="N325" s="142">
        <f t="shared" si="41"/>
        <v>150</v>
      </c>
      <c r="O325" s="142">
        <v>1.5</v>
      </c>
      <c r="P325" s="143">
        <v>12.4444444444444</v>
      </c>
      <c r="Q325" s="145" t="s">
        <v>53</v>
      </c>
      <c r="R325" s="142" t="s">
        <v>78</v>
      </c>
      <c r="S325" s="142">
        <v>80</v>
      </c>
      <c r="T325" s="146" t="s">
        <v>343</v>
      </c>
      <c r="U325" s="147" t="str">
        <f t="shared" si="42"/>
        <v>8/6</v>
      </c>
      <c r="V325" s="147" t="str">
        <f t="shared" si="43"/>
        <v>MPT 8/6</v>
      </c>
      <c r="W325" s="146" t="s">
        <v>344</v>
      </c>
    </row>
    <row r="326" spans="1:23" s="127" customFormat="1" x14ac:dyDescent="0.25">
      <c r="A326" s="14">
        <v>319</v>
      </c>
      <c r="B326" s="41" t="e">
        <f t="shared" si="36"/>
        <v>#VALUE!</v>
      </c>
      <c r="C326" s="42" t="e">
        <f t="shared" si="37"/>
        <v>#VALUE!</v>
      </c>
      <c r="D326" s="133" t="str">
        <f t="shared" si="38"/>
        <v>04/07/2013</v>
      </c>
      <c r="E326" s="134" t="str">
        <f t="shared" si="39"/>
        <v/>
      </c>
      <c r="F326" s="134" t="str">
        <f t="shared" si="40"/>
        <v/>
      </c>
      <c r="G326" s="136"/>
      <c r="H326" s="151"/>
      <c r="I326" s="133" t="s">
        <v>345</v>
      </c>
      <c r="J326" s="151" t="s">
        <v>345</v>
      </c>
      <c r="K326" s="151" t="s">
        <v>345</v>
      </c>
      <c r="L326" s="140"/>
      <c r="M326" s="142">
        <v>47</v>
      </c>
      <c r="N326" s="142">
        <f t="shared" si="41"/>
        <v>152</v>
      </c>
      <c r="O326" s="142">
        <v>1.52</v>
      </c>
      <c r="P326" s="143">
        <v>20.342797783933499</v>
      </c>
      <c r="Q326" s="145" t="s">
        <v>60</v>
      </c>
      <c r="R326" s="142" t="s">
        <v>66</v>
      </c>
      <c r="S326" s="142">
        <v>78</v>
      </c>
      <c r="T326" s="146" t="s">
        <v>55</v>
      </c>
      <c r="U326" s="147" t="str">
        <f t="shared" si="42"/>
        <v>10/10</v>
      </c>
      <c r="V326" s="147" t="str">
        <f t="shared" si="43"/>
        <v>10/10</v>
      </c>
      <c r="W326" s="146" t="s">
        <v>56</v>
      </c>
    </row>
    <row r="327" spans="1:23" s="127" customFormat="1" x14ac:dyDescent="0.25">
      <c r="A327" s="14">
        <v>320</v>
      </c>
      <c r="B327" s="41" t="e">
        <f t="shared" si="36"/>
        <v>#VALUE!</v>
      </c>
      <c r="C327" s="42" t="e">
        <f t="shared" si="37"/>
        <v>#VALUE!</v>
      </c>
      <c r="D327" s="133" t="str">
        <f t="shared" si="38"/>
        <v>09/03/2013</v>
      </c>
      <c r="E327" s="134" t="str">
        <f t="shared" si="39"/>
        <v/>
      </c>
      <c r="F327" s="134" t="str">
        <f t="shared" si="40"/>
        <v/>
      </c>
      <c r="G327" s="136"/>
      <c r="H327" s="151"/>
      <c r="I327" s="133" t="s">
        <v>346</v>
      </c>
      <c r="J327" s="151" t="s">
        <v>346</v>
      </c>
      <c r="K327" s="151" t="s">
        <v>346</v>
      </c>
      <c r="L327" s="140"/>
      <c r="M327" s="142">
        <v>47</v>
      </c>
      <c r="N327" s="142">
        <f t="shared" si="41"/>
        <v>155</v>
      </c>
      <c r="O327" s="142">
        <v>1.55</v>
      </c>
      <c r="P327" s="143">
        <v>19.5629552549428</v>
      </c>
      <c r="Q327" s="145" t="s">
        <v>60</v>
      </c>
      <c r="R327" s="142" t="s">
        <v>66</v>
      </c>
      <c r="S327" s="142">
        <v>78</v>
      </c>
      <c r="T327" s="146" t="s">
        <v>81</v>
      </c>
      <c r="U327" s="147" t="str">
        <f t="shared" si="42"/>
        <v>5/6</v>
      </c>
      <c r="V327" s="147" t="str">
        <f t="shared" si="43"/>
        <v>MPT 5/6</v>
      </c>
      <c r="W327" s="146" t="s">
        <v>82</v>
      </c>
    </row>
    <row r="328" spans="1:23" s="127" customFormat="1" x14ac:dyDescent="0.25">
      <c r="A328" s="14">
        <v>321</v>
      </c>
      <c r="B328" s="41" t="e">
        <f t="shared" si="36"/>
        <v>#VALUE!</v>
      </c>
      <c r="C328" s="42" t="e">
        <f t="shared" si="37"/>
        <v>#VALUE!</v>
      </c>
      <c r="D328" s="133" t="str">
        <f t="shared" si="38"/>
        <v>09/08/2013</v>
      </c>
      <c r="E328" s="134" t="str">
        <f t="shared" si="39"/>
        <v/>
      </c>
      <c r="F328" s="134" t="str">
        <f t="shared" si="40"/>
        <v/>
      </c>
      <c r="G328" s="136"/>
      <c r="H328" s="151"/>
      <c r="I328" s="133" t="s">
        <v>162</v>
      </c>
      <c r="J328" s="151" t="s">
        <v>162</v>
      </c>
      <c r="K328" s="151" t="s">
        <v>162</v>
      </c>
      <c r="L328" s="140"/>
      <c r="M328" s="142">
        <v>53</v>
      </c>
      <c r="N328" s="142">
        <f t="shared" si="41"/>
        <v>163</v>
      </c>
      <c r="O328" s="142">
        <v>1.63</v>
      </c>
      <c r="P328" s="143">
        <v>19.948059768903601</v>
      </c>
      <c r="Q328" s="145" t="s">
        <v>60</v>
      </c>
      <c r="R328" s="142" t="s">
        <v>66</v>
      </c>
      <c r="S328" s="142">
        <v>83</v>
      </c>
      <c r="T328" s="146" t="s">
        <v>280</v>
      </c>
      <c r="U328" s="147" t="str">
        <f t="shared" si="42"/>
        <v>6/4</v>
      </c>
      <c r="V328" s="147" t="str">
        <f t="shared" si="43"/>
        <v>MPT 6/4</v>
      </c>
      <c r="W328" s="146" t="s">
        <v>281</v>
      </c>
    </row>
    <row r="329" spans="1:23" s="127" customFormat="1" x14ac:dyDescent="0.25">
      <c r="A329" s="14">
        <v>322</v>
      </c>
      <c r="B329" s="41" t="e">
        <f t="shared" ref="B329:B392" si="44">LEFT(H329,LEN(H329)-LEN(C329))</f>
        <v>#VALUE!</v>
      </c>
      <c r="C329" s="42" t="e">
        <f t="shared" ref="C329:C392" si="45">RIGHT(H329,LEN(H329)-FIND("@",SUBSTITUTE(H329," ","@",LEN(H329)-LEN(SUBSTITUTE(H329," ","")))))</f>
        <v>#VALUE!</v>
      </c>
      <c r="D329" s="133" t="str">
        <f t="shared" ref="D329:D392" si="46">TEXT(J329,"DD/MM/YYYY")</f>
        <v>22/11/2013</v>
      </c>
      <c r="E329" s="134" t="str">
        <f t="shared" ref="E329:E392" si="47">IF(TRIM(L329)="Nam","X","")</f>
        <v/>
      </c>
      <c r="F329" s="134" t="str">
        <f t="shared" ref="F329:F392" si="48">IF(TRIM(L329)="Nữ","X","")</f>
        <v/>
      </c>
      <c r="G329" s="136"/>
      <c r="H329" s="151"/>
      <c r="I329" s="133" t="s">
        <v>347</v>
      </c>
      <c r="J329" s="151" t="s">
        <v>347</v>
      </c>
      <c r="K329" s="151" t="s">
        <v>347</v>
      </c>
      <c r="L329" s="140"/>
      <c r="M329" s="142">
        <v>42</v>
      </c>
      <c r="N329" s="142">
        <f t="shared" ref="N329:N392" si="49">O329*100</f>
        <v>147</v>
      </c>
      <c r="O329" s="142">
        <v>1.47</v>
      </c>
      <c r="P329" s="143">
        <v>19.4363459669582</v>
      </c>
      <c r="Q329" s="145" t="s">
        <v>60</v>
      </c>
      <c r="R329" s="142" t="s">
        <v>78</v>
      </c>
      <c r="S329" s="142">
        <v>79</v>
      </c>
      <c r="T329" s="146" t="s">
        <v>55</v>
      </c>
      <c r="U329" s="147" t="str">
        <f t="shared" ref="U329:U392" si="50">REPLACE(T329,FIND(";",T329),1,"/")</f>
        <v>10/10</v>
      </c>
      <c r="V329" s="147" t="str">
        <f t="shared" ref="V329:V392" si="51">IF(U329="10/10",U329,"MPT "&amp;U329)</f>
        <v>10/10</v>
      </c>
      <c r="W329" s="146" t="s">
        <v>56</v>
      </c>
    </row>
    <row r="330" spans="1:23" s="127" customFormat="1" x14ac:dyDescent="0.25">
      <c r="A330" s="14">
        <v>323</v>
      </c>
      <c r="B330" s="41" t="e">
        <f t="shared" si="44"/>
        <v>#VALUE!</v>
      </c>
      <c r="C330" s="42" t="e">
        <f t="shared" si="45"/>
        <v>#VALUE!</v>
      </c>
      <c r="D330" s="133" t="str">
        <f t="shared" si="46"/>
        <v>12/04/2013</v>
      </c>
      <c r="E330" s="134" t="str">
        <f t="shared" si="47"/>
        <v/>
      </c>
      <c r="F330" s="134" t="str">
        <f t="shared" si="48"/>
        <v/>
      </c>
      <c r="G330" s="136"/>
      <c r="H330" s="151"/>
      <c r="I330" s="133" t="s">
        <v>164</v>
      </c>
      <c r="J330" s="151" t="s">
        <v>164</v>
      </c>
      <c r="K330" s="151" t="s">
        <v>164</v>
      </c>
      <c r="L330" s="140"/>
      <c r="M330" s="142">
        <v>43</v>
      </c>
      <c r="N330" s="142">
        <f t="shared" si="49"/>
        <v>160</v>
      </c>
      <c r="O330" s="142">
        <v>1.6</v>
      </c>
      <c r="P330" s="143">
        <v>16.796875</v>
      </c>
      <c r="Q330" s="145" t="s">
        <v>60</v>
      </c>
      <c r="R330" s="142" t="s">
        <v>78</v>
      </c>
      <c r="S330" s="142">
        <v>81</v>
      </c>
      <c r="T330" s="146" t="s">
        <v>55</v>
      </c>
      <c r="U330" s="147" t="str">
        <f t="shared" si="50"/>
        <v>10/10</v>
      </c>
      <c r="V330" s="147" t="str">
        <f t="shared" si="51"/>
        <v>10/10</v>
      </c>
      <c r="W330" s="146" t="s">
        <v>56</v>
      </c>
    </row>
    <row r="331" spans="1:23" s="127" customFormat="1" x14ac:dyDescent="0.25">
      <c r="A331" s="14">
        <v>324</v>
      </c>
      <c r="B331" s="41" t="e">
        <f t="shared" si="44"/>
        <v>#VALUE!</v>
      </c>
      <c r="C331" s="42" t="e">
        <f t="shared" si="45"/>
        <v>#VALUE!</v>
      </c>
      <c r="D331" s="133" t="str">
        <f t="shared" si="46"/>
        <v>16/12/2013</v>
      </c>
      <c r="E331" s="134" t="str">
        <f t="shared" si="47"/>
        <v/>
      </c>
      <c r="F331" s="134" t="str">
        <f t="shared" si="48"/>
        <v/>
      </c>
      <c r="G331" s="136"/>
      <c r="H331" s="151"/>
      <c r="I331" s="133" t="s">
        <v>308</v>
      </c>
      <c r="J331" s="151" t="s">
        <v>308</v>
      </c>
      <c r="K331" s="151" t="s">
        <v>308</v>
      </c>
      <c r="L331" s="140"/>
      <c r="M331" s="142">
        <v>48</v>
      </c>
      <c r="N331" s="142">
        <f t="shared" si="49"/>
        <v>158</v>
      </c>
      <c r="O331" s="142">
        <v>1.58</v>
      </c>
      <c r="P331" s="143">
        <v>19.2276878705336</v>
      </c>
      <c r="Q331" s="145" t="s">
        <v>60</v>
      </c>
      <c r="R331" s="142" t="s">
        <v>66</v>
      </c>
      <c r="S331" s="142">
        <v>80</v>
      </c>
      <c r="T331" s="146" t="s">
        <v>180</v>
      </c>
      <c r="U331" s="147" t="str">
        <f t="shared" si="50"/>
        <v>6/5</v>
      </c>
      <c r="V331" s="147" t="str">
        <f t="shared" si="51"/>
        <v>MPT 6/5</v>
      </c>
      <c r="W331" s="146" t="s">
        <v>181</v>
      </c>
    </row>
    <row r="332" spans="1:23" s="127" customFormat="1" x14ac:dyDescent="0.25">
      <c r="A332" s="14">
        <v>325</v>
      </c>
      <c r="B332" s="41" t="e">
        <f t="shared" si="44"/>
        <v>#VALUE!</v>
      </c>
      <c r="C332" s="42" t="e">
        <f t="shared" si="45"/>
        <v>#VALUE!</v>
      </c>
      <c r="D332" s="133" t="str">
        <f t="shared" si="46"/>
        <v>11/02/2013</v>
      </c>
      <c r="E332" s="134" t="str">
        <f t="shared" si="47"/>
        <v/>
      </c>
      <c r="F332" s="134" t="str">
        <f t="shared" si="48"/>
        <v/>
      </c>
      <c r="G332" s="136"/>
      <c r="H332" s="151"/>
      <c r="I332" s="133" t="s">
        <v>336</v>
      </c>
      <c r="J332" s="151" t="s">
        <v>336</v>
      </c>
      <c r="K332" s="151" t="s">
        <v>336</v>
      </c>
      <c r="L332" s="140"/>
      <c r="M332" s="142">
        <v>47</v>
      </c>
      <c r="N332" s="142">
        <f t="shared" si="49"/>
        <v>153</v>
      </c>
      <c r="O332" s="142">
        <v>1.53</v>
      </c>
      <c r="P332" s="143">
        <v>20.077747874749001</v>
      </c>
      <c r="Q332" s="145" t="s">
        <v>60</v>
      </c>
      <c r="R332" s="142" t="s">
        <v>54</v>
      </c>
      <c r="S332" s="142">
        <v>79</v>
      </c>
      <c r="T332" s="146" t="s">
        <v>55</v>
      </c>
      <c r="U332" s="147" t="str">
        <f t="shared" si="50"/>
        <v>10/10</v>
      </c>
      <c r="V332" s="147" t="str">
        <f t="shared" si="51"/>
        <v>10/10</v>
      </c>
      <c r="W332" s="146" t="s">
        <v>56</v>
      </c>
    </row>
    <row r="333" spans="1:23" s="127" customFormat="1" x14ac:dyDescent="0.25">
      <c r="A333" s="14">
        <v>326</v>
      </c>
      <c r="B333" s="41" t="e">
        <f t="shared" si="44"/>
        <v>#VALUE!</v>
      </c>
      <c r="C333" s="42" t="e">
        <f t="shared" si="45"/>
        <v>#VALUE!</v>
      </c>
      <c r="D333" s="133" t="str">
        <f t="shared" si="46"/>
        <v>24/12/2013</v>
      </c>
      <c r="E333" s="134" t="str">
        <f t="shared" si="47"/>
        <v/>
      </c>
      <c r="F333" s="134" t="str">
        <f t="shared" si="48"/>
        <v/>
      </c>
      <c r="G333" s="136"/>
      <c r="H333" s="151"/>
      <c r="I333" s="133" t="s">
        <v>342</v>
      </c>
      <c r="J333" s="151" t="s">
        <v>342</v>
      </c>
      <c r="K333" s="151" t="s">
        <v>342</v>
      </c>
      <c r="L333" s="140"/>
      <c r="M333" s="142">
        <v>61</v>
      </c>
      <c r="N333" s="142">
        <f t="shared" si="49"/>
        <v>157</v>
      </c>
      <c r="O333" s="142">
        <v>1.57</v>
      </c>
      <c r="P333" s="143">
        <v>24.7474542577792</v>
      </c>
      <c r="Q333" s="145" t="s">
        <v>58</v>
      </c>
      <c r="R333" s="142" t="s">
        <v>66</v>
      </c>
      <c r="S333" s="142">
        <v>81</v>
      </c>
      <c r="T333" s="146" t="s">
        <v>55</v>
      </c>
      <c r="U333" s="147" t="str">
        <f t="shared" si="50"/>
        <v>10/10</v>
      </c>
      <c r="V333" s="147" t="str">
        <f t="shared" si="51"/>
        <v>10/10</v>
      </c>
      <c r="W333" s="146" t="s">
        <v>56</v>
      </c>
    </row>
    <row r="334" spans="1:23" s="127" customFormat="1" x14ac:dyDescent="0.25">
      <c r="A334" s="14">
        <v>327</v>
      </c>
      <c r="B334" s="41" t="e">
        <f t="shared" si="44"/>
        <v>#VALUE!</v>
      </c>
      <c r="C334" s="42" t="e">
        <f t="shared" si="45"/>
        <v>#VALUE!</v>
      </c>
      <c r="D334" s="133" t="str">
        <f t="shared" si="46"/>
        <v>14/07/2013</v>
      </c>
      <c r="E334" s="134" t="str">
        <f t="shared" si="47"/>
        <v/>
      </c>
      <c r="F334" s="134" t="str">
        <f t="shared" si="48"/>
        <v/>
      </c>
      <c r="G334" s="136"/>
      <c r="H334" s="151"/>
      <c r="I334" s="133" t="s">
        <v>348</v>
      </c>
      <c r="J334" s="151" t="s">
        <v>348</v>
      </c>
      <c r="K334" s="151" t="s">
        <v>348</v>
      </c>
      <c r="L334" s="140"/>
      <c r="M334" s="142">
        <v>57</v>
      </c>
      <c r="N334" s="142">
        <f t="shared" si="49"/>
        <v>145</v>
      </c>
      <c r="O334" s="142">
        <v>1.45</v>
      </c>
      <c r="P334" s="143">
        <v>27.1105826397146</v>
      </c>
      <c r="Q334" s="145" t="s">
        <v>72</v>
      </c>
      <c r="R334" s="142" t="s">
        <v>78</v>
      </c>
      <c r="S334" s="142">
        <v>83</v>
      </c>
      <c r="T334" s="146" t="s">
        <v>99</v>
      </c>
      <c r="U334" s="147" t="str">
        <f t="shared" si="50"/>
        <v>7/7</v>
      </c>
      <c r="V334" s="147" t="str">
        <f t="shared" si="51"/>
        <v>MPT 7/7</v>
      </c>
      <c r="W334" s="146" t="s">
        <v>100</v>
      </c>
    </row>
    <row r="335" spans="1:23" s="127" customFormat="1" x14ac:dyDescent="0.25">
      <c r="A335" s="14">
        <v>328</v>
      </c>
      <c r="B335" s="41" t="e">
        <f t="shared" si="44"/>
        <v>#VALUE!</v>
      </c>
      <c r="C335" s="42" t="e">
        <f t="shared" si="45"/>
        <v>#VALUE!</v>
      </c>
      <c r="D335" s="133" t="str">
        <f t="shared" si="46"/>
        <v>27/10/2013</v>
      </c>
      <c r="E335" s="134" t="str">
        <f t="shared" si="47"/>
        <v/>
      </c>
      <c r="F335" s="134" t="str">
        <f t="shared" si="48"/>
        <v/>
      </c>
      <c r="G335" s="136"/>
      <c r="H335" s="151"/>
      <c r="I335" s="133" t="s">
        <v>209</v>
      </c>
      <c r="J335" s="151" t="s">
        <v>209</v>
      </c>
      <c r="K335" s="151" t="s">
        <v>209</v>
      </c>
      <c r="L335" s="140"/>
      <c r="M335" s="142">
        <v>41</v>
      </c>
      <c r="N335" s="142">
        <f t="shared" si="49"/>
        <v>153</v>
      </c>
      <c r="O335" s="142">
        <v>1.53</v>
      </c>
      <c r="P335" s="143">
        <v>17.514631124781101</v>
      </c>
      <c r="Q335" s="145" t="s">
        <v>60</v>
      </c>
      <c r="R335" s="142" t="s">
        <v>78</v>
      </c>
      <c r="S335" s="142">
        <v>79</v>
      </c>
      <c r="T335" s="146" t="s">
        <v>349</v>
      </c>
      <c r="U335" s="147" t="str">
        <f t="shared" si="50"/>
        <v>5/4</v>
      </c>
      <c r="V335" s="147" t="str">
        <f t="shared" si="51"/>
        <v>MPT 5/4</v>
      </c>
      <c r="W335" s="146" t="s">
        <v>350</v>
      </c>
    </row>
    <row r="336" spans="1:23" s="127" customFormat="1" x14ac:dyDescent="0.25">
      <c r="A336" s="14">
        <v>329</v>
      </c>
      <c r="B336" s="41" t="e">
        <f t="shared" si="44"/>
        <v>#VALUE!</v>
      </c>
      <c r="C336" s="42" t="e">
        <f t="shared" si="45"/>
        <v>#VALUE!</v>
      </c>
      <c r="D336" s="133" t="str">
        <f t="shared" si="46"/>
        <v>19/01/2013</v>
      </c>
      <c r="E336" s="134" t="str">
        <f t="shared" si="47"/>
        <v/>
      </c>
      <c r="F336" s="134" t="str">
        <f t="shared" si="48"/>
        <v/>
      </c>
      <c r="G336" s="136"/>
      <c r="H336" s="151"/>
      <c r="I336" s="133" t="s">
        <v>351</v>
      </c>
      <c r="J336" s="151" t="s">
        <v>351</v>
      </c>
      <c r="K336" s="151" t="s">
        <v>351</v>
      </c>
      <c r="L336" s="140"/>
      <c r="M336" s="142">
        <v>43</v>
      </c>
      <c r="N336" s="142">
        <f t="shared" si="49"/>
        <v>158</v>
      </c>
      <c r="O336" s="142">
        <v>1.58</v>
      </c>
      <c r="P336" s="143">
        <v>17.224803717353002</v>
      </c>
      <c r="Q336" s="145" t="s">
        <v>60</v>
      </c>
      <c r="R336" s="142" t="s">
        <v>66</v>
      </c>
      <c r="S336" s="142">
        <v>80</v>
      </c>
      <c r="T336" s="146" t="s">
        <v>128</v>
      </c>
      <c r="U336" s="147" t="str">
        <f t="shared" si="50"/>
        <v>9/7</v>
      </c>
      <c r="V336" s="147" t="str">
        <f t="shared" si="51"/>
        <v>MPT 9/7</v>
      </c>
      <c r="W336" s="146" t="s">
        <v>129</v>
      </c>
    </row>
    <row r="337" spans="1:23" s="127" customFormat="1" x14ac:dyDescent="0.25">
      <c r="A337" s="14">
        <v>330</v>
      </c>
      <c r="B337" s="41" t="e">
        <f t="shared" si="44"/>
        <v>#VALUE!</v>
      </c>
      <c r="C337" s="42" t="e">
        <f t="shared" si="45"/>
        <v>#VALUE!</v>
      </c>
      <c r="D337" s="133" t="str">
        <f t="shared" si="46"/>
        <v>30/09/2013</v>
      </c>
      <c r="E337" s="134" t="str">
        <f t="shared" si="47"/>
        <v/>
      </c>
      <c r="F337" s="134" t="str">
        <f t="shared" si="48"/>
        <v/>
      </c>
      <c r="G337" s="136"/>
      <c r="H337" s="151"/>
      <c r="I337" s="133" t="s">
        <v>352</v>
      </c>
      <c r="J337" s="151" t="s">
        <v>352</v>
      </c>
      <c r="K337" s="151" t="s">
        <v>352</v>
      </c>
      <c r="L337" s="140"/>
      <c r="M337" s="142">
        <v>37</v>
      </c>
      <c r="N337" s="142">
        <f t="shared" si="49"/>
        <v>147</v>
      </c>
      <c r="O337" s="142">
        <v>1.47</v>
      </c>
      <c r="P337" s="143">
        <v>17.122495256606001</v>
      </c>
      <c r="Q337" s="145" t="s">
        <v>60</v>
      </c>
      <c r="R337" s="142" t="s">
        <v>66</v>
      </c>
      <c r="S337" s="142">
        <v>81</v>
      </c>
      <c r="T337" s="146" t="s">
        <v>55</v>
      </c>
      <c r="U337" s="147" t="str">
        <f t="shared" si="50"/>
        <v>10/10</v>
      </c>
      <c r="V337" s="147" t="str">
        <f t="shared" si="51"/>
        <v>10/10</v>
      </c>
      <c r="W337" s="146" t="s">
        <v>56</v>
      </c>
    </row>
    <row r="338" spans="1:23" s="127" customFormat="1" x14ac:dyDescent="0.25">
      <c r="A338" s="14">
        <v>331</v>
      </c>
      <c r="B338" s="41" t="e">
        <f t="shared" si="44"/>
        <v>#VALUE!</v>
      </c>
      <c r="C338" s="42" t="e">
        <f t="shared" si="45"/>
        <v>#VALUE!</v>
      </c>
      <c r="D338" s="133" t="str">
        <f t="shared" si="46"/>
        <v>28/01/2013</v>
      </c>
      <c r="E338" s="134" t="str">
        <f t="shared" si="47"/>
        <v/>
      </c>
      <c r="F338" s="134" t="str">
        <f t="shared" si="48"/>
        <v/>
      </c>
      <c r="G338" s="136"/>
      <c r="H338" s="151"/>
      <c r="I338" s="133" t="s">
        <v>84</v>
      </c>
      <c r="J338" s="151" t="s">
        <v>84</v>
      </c>
      <c r="K338" s="151" t="s">
        <v>84</v>
      </c>
      <c r="L338" s="140"/>
      <c r="M338" s="142">
        <v>45</v>
      </c>
      <c r="N338" s="142">
        <f t="shared" si="49"/>
        <v>147</v>
      </c>
      <c r="O338" s="142">
        <v>1.47</v>
      </c>
      <c r="P338" s="143">
        <v>20.824656393169501</v>
      </c>
      <c r="Q338" s="145" t="s">
        <v>60</v>
      </c>
      <c r="R338" s="142" t="s">
        <v>66</v>
      </c>
      <c r="S338" s="142">
        <v>87</v>
      </c>
      <c r="T338" s="146" t="s">
        <v>55</v>
      </c>
      <c r="U338" s="147" t="str">
        <f t="shared" si="50"/>
        <v>10/10</v>
      </c>
      <c r="V338" s="147" t="str">
        <f t="shared" si="51"/>
        <v>10/10</v>
      </c>
      <c r="W338" s="146" t="s">
        <v>56</v>
      </c>
    </row>
    <row r="339" spans="1:23" s="127" customFormat="1" x14ac:dyDescent="0.25">
      <c r="A339" s="14">
        <v>332</v>
      </c>
      <c r="B339" s="41" t="e">
        <f t="shared" si="44"/>
        <v>#VALUE!</v>
      </c>
      <c r="C339" s="42" t="e">
        <f t="shared" si="45"/>
        <v>#VALUE!</v>
      </c>
      <c r="D339" s="133" t="str">
        <f t="shared" si="46"/>
        <v>30/08/2013</v>
      </c>
      <c r="E339" s="134" t="str">
        <f t="shared" si="47"/>
        <v/>
      </c>
      <c r="F339" s="134" t="str">
        <f t="shared" si="48"/>
        <v/>
      </c>
      <c r="G339" s="136"/>
      <c r="H339" s="137"/>
      <c r="I339" s="133" t="s">
        <v>246</v>
      </c>
      <c r="J339" s="137" t="s">
        <v>246</v>
      </c>
      <c r="K339" s="137" t="s">
        <v>246</v>
      </c>
      <c r="L339" s="140"/>
      <c r="M339" s="142">
        <v>41</v>
      </c>
      <c r="N339" s="142">
        <f t="shared" si="49"/>
        <v>157</v>
      </c>
      <c r="O339" s="142">
        <v>1.57</v>
      </c>
      <c r="P339" s="143">
        <v>16.6335348289991</v>
      </c>
      <c r="Q339" s="145" t="s">
        <v>60</v>
      </c>
      <c r="R339" s="142" t="s">
        <v>78</v>
      </c>
      <c r="S339" s="142">
        <v>81</v>
      </c>
      <c r="T339" s="146" t="s">
        <v>286</v>
      </c>
      <c r="U339" s="147" t="str">
        <f t="shared" si="50"/>
        <v>4/4</v>
      </c>
      <c r="V339" s="147" t="str">
        <f t="shared" si="51"/>
        <v>MPT 4/4</v>
      </c>
      <c r="W339" s="146" t="s">
        <v>287</v>
      </c>
    </row>
    <row r="340" spans="1:23" s="127" customFormat="1" x14ac:dyDescent="0.25">
      <c r="A340" s="14">
        <v>333</v>
      </c>
      <c r="B340" s="41" t="e">
        <f t="shared" si="44"/>
        <v>#VALUE!</v>
      </c>
      <c r="C340" s="42" t="e">
        <f t="shared" si="45"/>
        <v>#VALUE!</v>
      </c>
      <c r="D340" s="133" t="str">
        <f t="shared" si="46"/>
        <v>22/02/2013</v>
      </c>
      <c r="E340" s="134" t="str">
        <f t="shared" si="47"/>
        <v/>
      </c>
      <c r="F340" s="134" t="str">
        <f t="shared" si="48"/>
        <v/>
      </c>
      <c r="G340" s="136"/>
      <c r="H340" s="137"/>
      <c r="I340" s="133" t="s">
        <v>123</v>
      </c>
      <c r="J340" s="137" t="s">
        <v>123</v>
      </c>
      <c r="K340" s="137" t="s">
        <v>123</v>
      </c>
      <c r="L340" s="140"/>
      <c r="M340" s="142">
        <v>46</v>
      </c>
      <c r="N340" s="142">
        <f t="shared" si="49"/>
        <v>144</v>
      </c>
      <c r="O340" s="142">
        <v>1.44</v>
      </c>
      <c r="P340" s="143">
        <v>22.1836419753086</v>
      </c>
      <c r="Q340" s="145" t="s">
        <v>58</v>
      </c>
      <c r="R340" s="142" t="s">
        <v>54</v>
      </c>
      <c r="S340" s="142">
        <v>83</v>
      </c>
      <c r="T340" s="146" t="s">
        <v>55</v>
      </c>
      <c r="U340" s="147" t="str">
        <f t="shared" si="50"/>
        <v>10/10</v>
      </c>
      <c r="V340" s="147" t="str">
        <f t="shared" si="51"/>
        <v>10/10</v>
      </c>
      <c r="W340" s="146" t="s">
        <v>56</v>
      </c>
    </row>
    <row r="341" spans="1:23" s="127" customFormat="1" x14ac:dyDescent="0.25">
      <c r="A341" s="14">
        <v>334</v>
      </c>
      <c r="B341" s="41" t="e">
        <f t="shared" si="44"/>
        <v>#VALUE!</v>
      </c>
      <c r="C341" s="42" t="e">
        <f t="shared" si="45"/>
        <v>#VALUE!</v>
      </c>
      <c r="D341" s="133" t="str">
        <f t="shared" si="46"/>
        <v>18/12/2013</v>
      </c>
      <c r="E341" s="134" t="str">
        <f t="shared" si="47"/>
        <v/>
      </c>
      <c r="F341" s="134" t="str">
        <f t="shared" si="48"/>
        <v/>
      </c>
      <c r="G341" s="136"/>
      <c r="H341" s="137"/>
      <c r="I341" s="133" t="s">
        <v>186</v>
      </c>
      <c r="J341" s="137" t="s">
        <v>186</v>
      </c>
      <c r="K341" s="137" t="s">
        <v>186</v>
      </c>
      <c r="L341" s="140"/>
      <c r="M341" s="142">
        <v>30</v>
      </c>
      <c r="N341" s="142">
        <f t="shared" si="49"/>
        <v>139</v>
      </c>
      <c r="O341" s="142">
        <v>1.39</v>
      </c>
      <c r="P341" s="143">
        <v>15.527146628021301</v>
      </c>
      <c r="Q341" s="145" t="s">
        <v>60</v>
      </c>
      <c r="R341" s="142" t="s">
        <v>61</v>
      </c>
      <c r="S341" s="142">
        <v>79</v>
      </c>
      <c r="T341" s="146" t="s">
        <v>55</v>
      </c>
      <c r="U341" s="147" t="str">
        <f t="shared" si="50"/>
        <v>10/10</v>
      </c>
      <c r="V341" s="147" t="str">
        <f t="shared" si="51"/>
        <v>10/10</v>
      </c>
      <c r="W341" s="146" t="s">
        <v>56</v>
      </c>
    </row>
    <row r="342" spans="1:23" s="127" customFormat="1" x14ac:dyDescent="0.25">
      <c r="A342" s="14">
        <v>335</v>
      </c>
      <c r="B342" s="41" t="e">
        <f t="shared" si="44"/>
        <v>#VALUE!</v>
      </c>
      <c r="C342" s="42" t="e">
        <f t="shared" si="45"/>
        <v>#VALUE!</v>
      </c>
      <c r="D342" s="133" t="str">
        <f t="shared" si="46"/>
        <v>06/04/2013</v>
      </c>
      <c r="E342" s="134" t="str">
        <f t="shared" si="47"/>
        <v/>
      </c>
      <c r="F342" s="134" t="str">
        <f t="shared" si="48"/>
        <v/>
      </c>
      <c r="G342" s="136"/>
      <c r="H342" s="137"/>
      <c r="I342" s="133" t="s">
        <v>353</v>
      </c>
      <c r="J342" s="137" t="s">
        <v>353</v>
      </c>
      <c r="K342" s="137" t="s">
        <v>353</v>
      </c>
      <c r="L342" s="140"/>
      <c r="M342" s="142">
        <v>33</v>
      </c>
      <c r="N342" s="142">
        <f t="shared" si="49"/>
        <v>147</v>
      </c>
      <c r="O342" s="142">
        <v>1.47</v>
      </c>
      <c r="P342" s="143">
        <v>15.271414688324301</v>
      </c>
      <c r="Q342" s="145" t="s">
        <v>60</v>
      </c>
      <c r="R342" s="142" t="s">
        <v>54</v>
      </c>
      <c r="S342" s="142">
        <v>71</v>
      </c>
      <c r="T342" s="146" t="s">
        <v>55</v>
      </c>
      <c r="U342" s="147" t="str">
        <f t="shared" si="50"/>
        <v>10/10</v>
      </c>
      <c r="V342" s="147" t="str">
        <f t="shared" si="51"/>
        <v>10/10</v>
      </c>
      <c r="W342" s="146" t="s">
        <v>56</v>
      </c>
    </row>
    <row r="343" spans="1:23" s="127" customFormat="1" x14ac:dyDescent="0.25">
      <c r="A343" s="14">
        <v>336</v>
      </c>
      <c r="B343" s="41" t="e">
        <f t="shared" si="44"/>
        <v>#VALUE!</v>
      </c>
      <c r="C343" s="42" t="e">
        <f t="shared" si="45"/>
        <v>#VALUE!</v>
      </c>
      <c r="D343" s="133" t="str">
        <f t="shared" si="46"/>
        <v>17/01/2013</v>
      </c>
      <c r="E343" s="134" t="str">
        <f t="shared" si="47"/>
        <v/>
      </c>
      <c r="F343" s="134" t="str">
        <f t="shared" si="48"/>
        <v/>
      </c>
      <c r="G343" s="136"/>
      <c r="H343" s="137"/>
      <c r="I343" s="133" t="s">
        <v>354</v>
      </c>
      <c r="J343" s="137" t="s">
        <v>354</v>
      </c>
      <c r="K343" s="137" t="s">
        <v>354</v>
      </c>
      <c r="L343" s="140"/>
      <c r="M343" s="142">
        <v>50</v>
      </c>
      <c r="N343" s="142">
        <f t="shared" si="49"/>
        <v>148</v>
      </c>
      <c r="O343" s="142">
        <v>1.48</v>
      </c>
      <c r="P343" s="143">
        <v>22.826880934988999</v>
      </c>
      <c r="Q343" s="145" t="s">
        <v>58</v>
      </c>
      <c r="R343" s="142" t="s">
        <v>78</v>
      </c>
      <c r="S343" s="142">
        <v>82</v>
      </c>
      <c r="T343" s="146" t="s">
        <v>55</v>
      </c>
      <c r="U343" s="147" t="str">
        <f t="shared" si="50"/>
        <v>10/10</v>
      </c>
      <c r="V343" s="147" t="str">
        <f t="shared" si="51"/>
        <v>10/10</v>
      </c>
      <c r="W343" s="146" t="s">
        <v>56</v>
      </c>
    </row>
    <row r="344" spans="1:23" s="127" customFormat="1" x14ac:dyDescent="0.25">
      <c r="A344" s="14">
        <v>337</v>
      </c>
      <c r="B344" s="41" t="e">
        <f t="shared" si="44"/>
        <v>#VALUE!</v>
      </c>
      <c r="C344" s="42" t="e">
        <f t="shared" si="45"/>
        <v>#VALUE!</v>
      </c>
      <c r="D344" s="133" t="str">
        <f t="shared" si="46"/>
        <v>14/10/2013</v>
      </c>
      <c r="E344" s="134" t="str">
        <f t="shared" si="47"/>
        <v/>
      </c>
      <c r="F344" s="134" t="str">
        <f t="shared" si="48"/>
        <v/>
      </c>
      <c r="G344" s="136"/>
      <c r="H344" s="137"/>
      <c r="I344" s="133" t="s">
        <v>75</v>
      </c>
      <c r="J344" s="137" t="s">
        <v>75</v>
      </c>
      <c r="K344" s="137" t="s">
        <v>75</v>
      </c>
      <c r="L344" s="140"/>
      <c r="M344" s="142">
        <v>48</v>
      </c>
      <c r="N344" s="142">
        <f t="shared" si="49"/>
        <v>163</v>
      </c>
      <c r="O344" s="142">
        <v>1.63</v>
      </c>
      <c r="P344" s="143">
        <v>18.066167337875001</v>
      </c>
      <c r="Q344" s="145" t="s">
        <v>60</v>
      </c>
      <c r="R344" s="142" t="s">
        <v>78</v>
      </c>
      <c r="S344" s="142">
        <v>82</v>
      </c>
      <c r="T344" s="146" t="s">
        <v>55</v>
      </c>
      <c r="U344" s="147" t="str">
        <f t="shared" si="50"/>
        <v>10/10</v>
      </c>
      <c r="V344" s="147" t="str">
        <f t="shared" si="51"/>
        <v>10/10</v>
      </c>
      <c r="W344" s="146" t="s">
        <v>56</v>
      </c>
    </row>
    <row r="345" spans="1:23" s="127" customFormat="1" x14ac:dyDescent="0.25">
      <c r="A345" s="14">
        <v>338</v>
      </c>
      <c r="B345" s="41" t="e">
        <f t="shared" si="44"/>
        <v>#VALUE!</v>
      </c>
      <c r="C345" s="42" t="e">
        <f t="shared" si="45"/>
        <v>#VALUE!</v>
      </c>
      <c r="D345" s="133" t="str">
        <f t="shared" si="46"/>
        <v>23/12/2013</v>
      </c>
      <c r="E345" s="134" t="str">
        <f t="shared" si="47"/>
        <v/>
      </c>
      <c r="F345" s="134" t="str">
        <f t="shared" si="48"/>
        <v/>
      </c>
      <c r="G345" s="136"/>
      <c r="H345" s="137"/>
      <c r="I345" s="133" t="s">
        <v>239</v>
      </c>
      <c r="J345" s="137" t="s">
        <v>239</v>
      </c>
      <c r="K345" s="137" t="s">
        <v>239</v>
      </c>
      <c r="L345" s="140"/>
      <c r="M345" s="142">
        <v>35</v>
      </c>
      <c r="N345" s="142">
        <f t="shared" si="49"/>
        <v>138</v>
      </c>
      <c r="O345" s="142">
        <v>1.38</v>
      </c>
      <c r="P345" s="143">
        <v>18.378491913463598</v>
      </c>
      <c r="Q345" s="145" t="s">
        <v>60</v>
      </c>
      <c r="R345" s="142" t="s">
        <v>54</v>
      </c>
      <c r="S345" s="142">
        <v>79</v>
      </c>
      <c r="T345" s="146" t="s">
        <v>55</v>
      </c>
      <c r="U345" s="147" t="str">
        <f t="shared" si="50"/>
        <v>10/10</v>
      </c>
      <c r="V345" s="147" t="str">
        <f t="shared" si="51"/>
        <v>10/10</v>
      </c>
      <c r="W345" s="146" t="s">
        <v>56</v>
      </c>
    </row>
    <row r="346" spans="1:23" s="127" customFormat="1" x14ac:dyDescent="0.25">
      <c r="A346" s="14">
        <v>339</v>
      </c>
      <c r="B346" s="41" t="e">
        <f t="shared" si="44"/>
        <v>#VALUE!</v>
      </c>
      <c r="C346" s="42" t="e">
        <f t="shared" si="45"/>
        <v>#VALUE!</v>
      </c>
      <c r="D346" s="133" t="str">
        <f t="shared" si="46"/>
        <v>31/07/2012</v>
      </c>
      <c r="E346" s="134" t="str">
        <f t="shared" si="47"/>
        <v/>
      </c>
      <c r="F346" s="134" t="str">
        <f t="shared" si="48"/>
        <v/>
      </c>
      <c r="G346" s="136"/>
      <c r="H346" s="137"/>
      <c r="I346" s="133" t="s">
        <v>355</v>
      </c>
      <c r="J346" s="137" t="s">
        <v>355</v>
      </c>
      <c r="K346" s="137" t="s">
        <v>355</v>
      </c>
      <c r="L346" s="140"/>
      <c r="M346" s="142">
        <v>50</v>
      </c>
      <c r="N346" s="142">
        <f t="shared" si="49"/>
        <v>153</v>
      </c>
      <c r="O346" s="142">
        <v>1.53</v>
      </c>
      <c r="P346" s="143">
        <v>21.359306249732999</v>
      </c>
      <c r="Q346" s="145" t="s">
        <v>60</v>
      </c>
      <c r="R346" s="142" t="s">
        <v>78</v>
      </c>
      <c r="S346" s="142">
        <v>80</v>
      </c>
      <c r="T346" s="146" t="s">
        <v>108</v>
      </c>
      <c r="U346" s="147" t="str">
        <f t="shared" si="50"/>
        <v>6/6</v>
      </c>
      <c r="V346" s="147" t="str">
        <f t="shared" si="51"/>
        <v>MPT 6/6</v>
      </c>
      <c r="W346" s="146" t="s">
        <v>109</v>
      </c>
    </row>
    <row r="347" spans="1:23" s="127" customFormat="1" x14ac:dyDescent="0.25">
      <c r="A347" s="14">
        <v>340</v>
      </c>
      <c r="B347" s="41" t="e">
        <f t="shared" si="44"/>
        <v>#VALUE!</v>
      </c>
      <c r="C347" s="42" t="e">
        <f t="shared" si="45"/>
        <v>#VALUE!</v>
      </c>
      <c r="D347" s="133" t="str">
        <f t="shared" si="46"/>
        <v>28/02/2013</v>
      </c>
      <c r="E347" s="134" t="str">
        <f t="shared" si="47"/>
        <v/>
      </c>
      <c r="F347" s="134" t="str">
        <f t="shared" si="48"/>
        <v/>
      </c>
      <c r="G347" s="136"/>
      <c r="H347" s="137"/>
      <c r="I347" s="133" t="s">
        <v>356</v>
      </c>
      <c r="J347" s="137" t="s">
        <v>356</v>
      </c>
      <c r="K347" s="137" t="s">
        <v>356</v>
      </c>
      <c r="L347" s="140"/>
      <c r="M347" s="142">
        <v>50</v>
      </c>
      <c r="N347" s="142">
        <f t="shared" si="49"/>
        <v>154</v>
      </c>
      <c r="O347" s="142">
        <v>1.54</v>
      </c>
      <c r="P347" s="143">
        <v>21.0828132906055</v>
      </c>
      <c r="Q347" s="145" t="s">
        <v>60</v>
      </c>
      <c r="R347" s="142" t="s">
        <v>66</v>
      </c>
      <c r="S347" s="142">
        <v>82</v>
      </c>
      <c r="T347" s="146" t="s">
        <v>55</v>
      </c>
      <c r="U347" s="147" t="str">
        <f t="shared" si="50"/>
        <v>10/10</v>
      </c>
      <c r="V347" s="147" t="str">
        <f t="shared" si="51"/>
        <v>10/10</v>
      </c>
      <c r="W347" s="146" t="s">
        <v>56</v>
      </c>
    </row>
    <row r="348" spans="1:23" s="127" customFormat="1" x14ac:dyDescent="0.25">
      <c r="A348" s="14">
        <v>341</v>
      </c>
      <c r="B348" s="41" t="e">
        <f t="shared" si="44"/>
        <v>#VALUE!</v>
      </c>
      <c r="C348" s="42" t="e">
        <f t="shared" si="45"/>
        <v>#VALUE!</v>
      </c>
      <c r="D348" s="133" t="str">
        <f t="shared" si="46"/>
        <v>10/03/2013</v>
      </c>
      <c r="E348" s="134" t="str">
        <f t="shared" si="47"/>
        <v/>
      </c>
      <c r="F348" s="134" t="str">
        <f t="shared" si="48"/>
        <v/>
      </c>
      <c r="G348" s="136"/>
      <c r="H348" s="137"/>
      <c r="I348" s="133" t="s">
        <v>357</v>
      </c>
      <c r="J348" s="137" t="s">
        <v>357</v>
      </c>
      <c r="K348" s="137" t="s">
        <v>357</v>
      </c>
      <c r="L348" s="140"/>
      <c r="M348" s="142">
        <v>31</v>
      </c>
      <c r="N348" s="142">
        <f t="shared" si="49"/>
        <v>139</v>
      </c>
      <c r="O348" s="142">
        <v>1.39</v>
      </c>
      <c r="P348" s="143">
        <v>16.044718182288701</v>
      </c>
      <c r="Q348" s="145" t="s">
        <v>60</v>
      </c>
      <c r="R348" s="142" t="s">
        <v>78</v>
      </c>
      <c r="S348" s="142">
        <v>83</v>
      </c>
      <c r="T348" s="146" t="s">
        <v>55</v>
      </c>
      <c r="U348" s="147" t="str">
        <f t="shared" si="50"/>
        <v>10/10</v>
      </c>
      <c r="V348" s="147" t="str">
        <f t="shared" si="51"/>
        <v>10/10</v>
      </c>
      <c r="W348" s="146" t="s">
        <v>56</v>
      </c>
    </row>
    <row r="349" spans="1:23" s="127" customFormat="1" x14ac:dyDescent="0.25">
      <c r="A349" s="14">
        <v>342</v>
      </c>
      <c r="B349" s="41" t="e">
        <f t="shared" si="44"/>
        <v>#VALUE!</v>
      </c>
      <c r="C349" s="42" t="e">
        <f t="shared" si="45"/>
        <v>#VALUE!</v>
      </c>
      <c r="D349" s="133" t="str">
        <f t="shared" si="46"/>
        <v>02/04/2013</v>
      </c>
      <c r="E349" s="134" t="str">
        <f t="shared" si="47"/>
        <v/>
      </c>
      <c r="F349" s="134" t="str">
        <f t="shared" si="48"/>
        <v/>
      </c>
      <c r="G349" s="136"/>
      <c r="H349" s="137"/>
      <c r="I349" s="133" t="s">
        <v>358</v>
      </c>
      <c r="J349" s="137" t="s">
        <v>358</v>
      </c>
      <c r="K349" s="137" t="s">
        <v>358</v>
      </c>
      <c r="L349" s="140"/>
      <c r="M349" s="142">
        <v>67</v>
      </c>
      <c r="N349" s="142">
        <f t="shared" si="49"/>
        <v>162</v>
      </c>
      <c r="O349" s="142">
        <v>1.62</v>
      </c>
      <c r="P349" s="143">
        <v>25.529644871208699</v>
      </c>
      <c r="Q349" s="145" t="s">
        <v>58</v>
      </c>
      <c r="R349" s="142" t="s">
        <v>54</v>
      </c>
      <c r="S349" s="142">
        <v>79</v>
      </c>
      <c r="T349" s="146" t="s">
        <v>55</v>
      </c>
      <c r="U349" s="147" t="str">
        <f t="shared" si="50"/>
        <v>10/10</v>
      </c>
      <c r="V349" s="147" t="str">
        <f t="shared" si="51"/>
        <v>10/10</v>
      </c>
      <c r="W349" s="146" t="s">
        <v>56</v>
      </c>
    </row>
    <row r="350" spans="1:23" s="127" customFormat="1" x14ac:dyDescent="0.25">
      <c r="A350" s="14">
        <v>343</v>
      </c>
      <c r="B350" s="41" t="e">
        <f t="shared" si="44"/>
        <v>#VALUE!</v>
      </c>
      <c r="C350" s="42" t="e">
        <f t="shared" si="45"/>
        <v>#VALUE!</v>
      </c>
      <c r="D350" s="133" t="str">
        <f t="shared" si="46"/>
        <v>18/07/2013</v>
      </c>
      <c r="E350" s="134" t="str">
        <f t="shared" si="47"/>
        <v/>
      </c>
      <c r="F350" s="134" t="str">
        <f t="shared" si="48"/>
        <v/>
      </c>
      <c r="G350" s="136"/>
      <c r="H350" s="137"/>
      <c r="I350" s="133" t="s">
        <v>359</v>
      </c>
      <c r="J350" s="137" t="s">
        <v>359</v>
      </c>
      <c r="K350" s="137" t="s">
        <v>359</v>
      </c>
      <c r="L350" s="140"/>
      <c r="M350" s="142">
        <v>32</v>
      </c>
      <c r="N350" s="142">
        <f t="shared" si="49"/>
        <v>145</v>
      </c>
      <c r="O350" s="142">
        <v>1.45</v>
      </c>
      <c r="P350" s="143">
        <v>15.219976218787201</v>
      </c>
      <c r="Q350" s="145" t="s">
        <v>60</v>
      </c>
      <c r="R350" s="142" t="s">
        <v>66</v>
      </c>
      <c r="S350" s="142">
        <v>81</v>
      </c>
      <c r="T350" s="146" t="s">
        <v>55</v>
      </c>
      <c r="U350" s="147" t="str">
        <f t="shared" si="50"/>
        <v>10/10</v>
      </c>
      <c r="V350" s="147" t="str">
        <f t="shared" si="51"/>
        <v>10/10</v>
      </c>
      <c r="W350" s="146" t="s">
        <v>56</v>
      </c>
    </row>
    <row r="351" spans="1:23" s="127" customFormat="1" x14ac:dyDescent="0.25">
      <c r="A351" s="14">
        <v>344</v>
      </c>
      <c r="B351" s="41" t="e">
        <f t="shared" si="44"/>
        <v>#VALUE!</v>
      </c>
      <c r="C351" s="42" t="e">
        <f t="shared" si="45"/>
        <v>#VALUE!</v>
      </c>
      <c r="D351" s="133" t="str">
        <f t="shared" si="46"/>
        <v>22/11/2013</v>
      </c>
      <c r="E351" s="134" t="str">
        <f t="shared" si="47"/>
        <v/>
      </c>
      <c r="F351" s="134" t="str">
        <f t="shared" si="48"/>
        <v/>
      </c>
      <c r="G351" s="136"/>
      <c r="H351" s="137"/>
      <c r="I351" s="133" t="s">
        <v>347</v>
      </c>
      <c r="J351" s="137" t="s">
        <v>347</v>
      </c>
      <c r="K351" s="137" t="s">
        <v>347</v>
      </c>
      <c r="L351" s="140"/>
      <c r="M351" s="142">
        <v>36</v>
      </c>
      <c r="N351" s="142">
        <f t="shared" si="49"/>
        <v>150</v>
      </c>
      <c r="O351" s="142">
        <v>1.5</v>
      </c>
      <c r="P351" s="143">
        <v>16</v>
      </c>
      <c r="Q351" s="145" t="s">
        <v>60</v>
      </c>
      <c r="R351" s="142" t="s">
        <v>78</v>
      </c>
      <c r="S351" s="142">
        <v>83</v>
      </c>
      <c r="T351" s="146" t="s">
        <v>55</v>
      </c>
      <c r="U351" s="147" t="str">
        <f t="shared" si="50"/>
        <v>10/10</v>
      </c>
      <c r="V351" s="147" t="str">
        <f t="shared" si="51"/>
        <v>10/10</v>
      </c>
      <c r="W351" s="146" t="s">
        <v>56</v>
      </c>
    </row>
    <row r="352" spans="1:23" s="127" customFormat="1" x14ac:dyDescent="0.25">
      <c r="A352" s="14">
        <v>345</v>
      </c>
      <c r="B352" s="41" t="e">
        <f t="shared" si="44"/>
        <v>#VALUE!</v>
      </c>
      <c r="C352" s="42" t="e">
        <f t="shared" si="45"/>
        <v>#VALUE!</v>
      </c>
      <c r="D352" s="133" t="str">
        <f t="shared" si="46"/>
        <v>31/05/2013</v>
      </c>
      <c r="E352" s="134" t="str">
        <f t="shared" si="47"/>
        <v/>
      </c>
      <c r="F352" s="134" t="str">
        <f t="shared" si="48"/>
        <v/>
      </c>
      <c r="G352" s="136"/>
      <c r="H352" s="137"/>
      <c r="I352" s="133" t="s">
        <v>238</v>
      </c>
      <c r="J352" s="137" t="s">
        <v>238</v>
      </c>
      <c r="K352" s="137" t="s">
        <v>238</v>
      </c>
      <c r="L352" s="140"/>
      <c r="M352" s="142">
        <v>75</v>
      </c>
      <c r="N352" s="142">
        <f t="shared" si="49"/>
        <v>173</v>
      </c>
      <c r="O352" s="142">
        <v>1.73</v>
      </c>
      <c r="P352" s="143">
        <v>25.0593070266297</v>
      </c>
      <c r="Q352" s="145" t="s">
        <v>58</v>
      </c>
      <c r="R352" s="142" t="s">
        <v>78</v>
      </c>
      <c r="S352" s="142">
        <v>85</v>
      </c>
      <c r="T352" s="146" t="s">
        <v>55</v>
      </c>
      <c r="U352" s="147" t="str">
        <f t="shared" si="50"/>
        <v>10/10</v>
      </c>
      <c r="V352" s="147" t="str">
        <f t="shared" si="51"/>
        <v>10/10</v>
      </c>
      <c r="W352" s="146" t="s">
        <v>56</v>
      </c>
    </row>
    <row r="353" spans="1:23" s="127" customFormat="1" x14ac:dyDescent="0.25">
      <c r="A353" s="14">
        <v>346</v>
      </c>
      <c r="B353" s="41" t="e">
        <f t="shared" si="44"/>
        <v>#VALUE!</v>
      </c>
      <c r="C353" s="42" t="e">
        <f t="shared" si="45"/>
        <v>#VALUE!</v>
      </c>
      <c r="D353" s="133" t="str">
        <f t="shared" si="46"/>
        <v>30/04/2013</v>
      </c>
      <c r="E353" s="134" t="str">
        <f t="shared" si="47"/>
        <v/>
      </c>
      <c r="F353" s="134" t="str">
        <f t="shared" si="48"/>
        <v/>
      </c>
      <c r="G353" s="136"/>
      <c r="H353" s="137"/>
      <c r="I353" s="133" t="s">
        <v>234</v>
      </c>
      <c r="J353" s="137" t="s">
        <v>234</v>
      </c>
      <c r="K353" s="137" t="s">
        <v>234</v>
      </c>
      <c r="L353" s="140"/>
      <c r="M353" s="142">
        <v>76</v>
      </c>
      <c r="N353" s="142">
        <f t="shared" si="49"/>
        <v>162</v>
      </c>
      <c r="O353" s="142">
        <v>1.62</v>
      </c>
      <c r="P353" s="143">
        <v>28.9590001524158</v>
      </c>
      <c r="Q353" s="145" t="s">
        <v>72</v>
      </c>
      <c r="R353" s="142" t="s">
        <v>78</v>
      </c>
      <c r="S353" s="142">
        <v>79</v>
      </c>
      <c r="T353" s="146" t="s">
        <v>55</v>
      </c>
      <c r="U353" s="147" t="str">
        <f t="shared" si="50"/>
        <v>10/10</v>
      </c>
      <c r="V353" s="147" t="str">
        <f t="shared" si="51"/>
        <v>10/10</v>
      </c>
      <c r="W353" s="146" t="s">
        <v>56</v>
      </c>
    </row>
    <row r="354" spans="1:23" s="127" customFormat="1" x14ac:dyDescent="0.25">
      <c r="A354" s="14">
        <v>347</v>
      </c>
      <c r="B354" s="41" t="e">
        <f t="shared" si="44"/>
        <v>#VALUE!</v>
      </c>
      <c r="C354" s="42" t="e">
        <f t="shared" si="45"/>
        <v>#VALUE!</v>
      </c>
      <c r="D354" s="133" t="str">
        <f t="shared" si="46"/>
        <v>24/12/2013</v>
      </c>
      <c r="E354" s="134" t="str">
        <f t="shared" si="47"/>
        <v/>
      </c>
      <c r="F354" s="134" t="str">
        <f t="shared" si="48"/>
        <v/>
      </c>
      <c r="G354" s="136"/>
      <c r="H354" s="137"/>
      <c r="I354" s="133" t="s">
        <v>342</v>
      </c>
      <c r="J354" s="137" t="s">
        <v>342</v>
      </c>
      <c r="K354" s="137" t="s">
        <v>342</v>
      </c>
      <c r="L354" s="140"/>
      <c r="M354" s="142">
        <v>42</v>
      </c>
      <c r="N354" s="142">
        <f t="shared" si="49"/>
        <v>147</v>
      </c>
      <c r="O354" s="142">
        <v>1.47</v>
      </c>
      <c r="P354" s="143">
        <v>19.4363459669582</v>
      </c>
      <c r="Q354" s="145" t="s">
        <v>60</v>
      </c>
      <c r="R354" s="142" t="s">
        <v>66</v>
      </c>
      <c r="S354" s="142">
        <v>82</v>
      </c>
      <c r="T354" s="146" t="s">
        <v>55</v>
      </c>
      <c r="U354" s="147" t="str">
        <f t="shared" si="50"/>
        <v>10/10</v>
      </c>
      <c r="V354" s="147" t="str">
        <f t="shared" si="51"/>
        <v>10/10</v>
      </c>
      <c r="W354" s="146" t="s">
        <v>56</v>
      </c>
    </row>
    <row r="355" spans="1:23" s="127" customFormat="1" x14ac:dyDescent="0.25">
      <c r="A355" s="14">
        <v>348</v>
      </c>
      <c r="B355" s="41" t="e">
        <f t="shared" si="44"/>
        <v>#VALUE!</v>
      </c>
      <c r="C355" s="42" t="e">
        <f t="shared" si="45"/>
        <v>#VALUE!</v>
      </c>
      <c r="D355" s="133" t="str">
        <f t="shared" si="46"/>
        <v>05/12/2013</v>
      </c>
      <c r="E355" s="134" t="str">
        <f t="shared" si="47"/>
        <v/>
      </c>
      <c r="F355" s="134" t="str">
        <f t="shared" si="48"/>
        <v/>
      </c>
      <c r="G355" s="136"/>
      <c r="H355" s="137"/>
      <c r="I355" s="133" t="s">
        <v>236</v>
      </c>
      <c r="J355" s="137" t="s">
        <v>236</v>
      </c>
      <c r="K355" s="137" t="s">
        <v>236</v>
      </c>
      <c r="L355" s="140"/>
      <c r="M355" s="142">
        <v>55</v>
      </c>
      <c r="N355" s="142">
        <f t="shared" si="49"/>
        <v>153</v>
      </c>
      <c r="O355" s="142">
        <v>1.53</v>
      </c>
      <c r="P355" s="143">
        <v>23.495236874706301</v>
      </c>
      <c r="Q355" s="145" t="s">
        <v>58</v>
      </c>
      <c r="R355" s="142" t="s">
        <v>66</v>
      </c>
      <c r="S355" s="142">
        <v>80</v>
      </c>
      <c r="T355" s="146" t="s">
        <v>55</v>
      </c>
      <c r="U355" s="147" t="str">
        <f t="shared" si="50"/>
        <v>10/10</v>
      </c>
      <c r="V355" s="147" t="str">
        <f t="shared" si="51"/>
        <v>10/10</v>
      </c>
      <c r="W355" s="146" t="s">
        <v>56</v>
      </c>
    </row>
    <row r="356" spans="1:23" s="127" customFormat="1" x14ac:dyDescent="0.25">
      <c r="A356" s="14">
        <v>349</v>
      </c>
      <c r="B356" s="41" t="e">
        <f t="shared" si="44"/>
        <v>#VALUE!</v>
      </c>
      <c r="C356" s="42" t="e">
        <f t="shared" si="45"/>
        <v>#VALUE!</v>
      </c>
      <c r="D356" s="133" t="str">
        <f t="shared" si="46"/>
        <v>17/10/2013</v>
      </c>
      <c r="E356" s="134" t="str">
        <f t="shared" si="47"/>
        <v/>
      </c>
      <c r="F356" s="134" t="str">
        <f t="shared" si="48"/>
        <v/>
      </c>
      <c r="G356" s="136"/>
      <c r="H356" s="137"/>
      <c r="I356" s="133" t="s">
        <v>52</v>
      </c>
      <c r="J356" s="137" t="s">
        <v>52</v>
      </c>
      <c r="K356" s="137" t="s">
        <v>52</v>
      </c>
      <c r="L356" s="140"/>
      <c r="M356" s="142">
        <v>51</v>
      </c>
      <c r="N356" s="142">
        <f t="shared" si="49"/>
        <v>152</v>
      </c>
      <c r="O356" s="142">
        <v>1.52</v>
      </c>
      <c r="P356" s="143">
        <v>22.074099722991701</v>
      </c>
      <c r="Q356" s="145" t="s">
        <v>60</v>
      </c>
      <c r="R356" s="142" t="s">
        <v>66</v>
      </c>
      <c r="S356" s="142">
        <v>79</v>
      </c>
      <c r="T356" s="146" t="s">
        <v>55</v>
      </c>
      <c r="U356" s="147" t="str">
        <f t="shared" si="50"/>
        <v>10/10</v>
      </c>
      <c r="V356" s="147" t="str">
        <f t="shared" si="51"/>
        <v>10/10</v>
      </c>
      <c r="W356" s="146" t="s">
        <v>56</v>
      </c>
    </row>
    <row r="357" spans="1:23" s="127" customFormat="1" x14ac:dyDescent="0.25">
      <c r="A357" s="14">
        <v>350</v>
      </c>
      <c r="B357" s="41" t="e">
        <f t="shared" si="44"/>
        <v>#VALUE!</v>
      </c>
      <c r="C357" s="42" t="e">
        <f t="shared" si="45"/>
        <v>#VALUE!</v>
      </c>
      <c r="D357" s="133" t="str">
        <f t="shared" si="46"/>
        <v>27/03/2013</v>
      </c>
      <c r="E357" s="134" t="str">
        <f t="shared" si="47"/>
        <v/>
      </c>
      <c r="F357" s="134" t="str">
        <f t="shared" si="48"/>
        <v/>
      </c>
      <c r="G357" s="136"/>
      <c r="H357" s="137"/>
      <c r="I357" s="133" t="s">
        <v>270</v>
      </c>
      <c r="J357" s="137" t="s">
        <v>270</v>
      </c>
      <c r="K357" s="137" t="s">
        <v>270</v>
      </c>
      <c r="L357" s="140"/>
      <c r="M357" s="142">
        <v>51</v>
      </c>
      <c r="N357" s="142">
        <f t="shared" si="49"/>
        <v>144</v>
      </c>
      <c r="O357" s="142">
        <v>1.44</v>
      </c>
      <c r="P357" s="143">
        <v>24.594907407407401</v>
      </c>
      <c r="Q357" s="145" t="s">
        <v>58</v>
      </c>
      <c r="R357" s="142" t="s">
        <v>61</v>
      </c>
      <c r="S357" s="142">
        <v>80</v>
      </c>
      <c r="T357" s="146" t="s">
        <v>55</v>
      </c>
      <c r="U357" s="147" t="str">
        <f t="shared" si="50"/>
        <v>10/10</v>
      </c>
      <c r="V357" s="147" t="str">
        <f t="shared" si="51"/>
        <v>10/10</v>
      </c>
      <c r="W357" s="146" t="s">
        <v>56</v>
      </c>
    </row>
    <row r="358" spans="1:23" s="127" customFormat="1" x14ac:dyDescent="0.25">
      <c r="A358" s="14">
        <v>351</v>
      </c>
      <c r="B358" s="41" t="e">
        <f t="shared" si="44"/>
        <v>#VALUE!</v>
      </c>
      <c r="C358" s="42" t="e">
        <f t="shared" si="45"/>
        <v>#VALUE!</v>
      </c>
      <c r="D358" s="133" t="str">
        <f t="shared" si="46"/>
        <v>04/01/2013</v>
      </c>
      <c r="E358" s="134" t="str">
        <f t="shared" si="47"/>
        <v/>
      </c>
      <c r="F358" s="134" t="str">
        <f t="shared" si="48"/>
        <v/>
      </c>
      <c r="G358" s="136"/>
      <c r="H358" s="137"/>
      <c r="I358" s="133" t="s">
        <v>300</v>
      </c>
      <c r="J358" s="137" t="s">
        <v>300</v>
      </c>
      <c r="K358" s="137" t="s">
        <v>300</v>
      </c>
      <c r="L358" s="140"/>
      <c r="M358" s="142">
        <v>30</v>
      </c>
      <c r="N358" s="142">
        <f t="shared" si="49"/>
        <v>144</v>
      </c>
      <c r="O358" s="142">
        <v>1.44</v>
      </c>
      <c r="P358" s="143">
        <v>14.467592592592601</v>
      </c>
      <c r="Q358" s="145" t="s">
        <v>53</v>
      </c>
      <c r="R358" s="142" t="s">
        <v>66</v>
      </c>
      <c r="S358" s="142">
        <v>79</v>
      </c>
      <c r="T358" s="146" t="s">
        <v>55</v>
      </c>
      <c r="U358" s="147" t="str">
        <f t="shared" si="50"/>
        <v>10/10</v>
      </c>
      <c r="V358" s="147" t="str">
        <f t="shared" si="51"/>
        <v>10/10</v>
      </c>
      <c r="W358" s="146" t="s">
        <v>56</v>
      </c>
    </row>
    <row r="359" spans="1:23" s="127" customFormat="1" x14ac:dyDescent="0.25">
      <c r="A359" s="14">
        <v>352</v>
      </c>
      <c r="B359" s="41" t="e">
        <f t="shared" si="44"/>
        <v>#VALUE!</v>
      </c>
      <c r="C359" s="42" t="e">
        <f t="shared" si="45"/>
        <v>#VALUE!</v>
      </c>
      <c r="D359" s="133" t="str">
        <f t="shared" si="46"/>
        <v>14/01/2013</v>
      </c>
      <c r="E359" s="134" t="str">
        <f t="shared" si="47"/>
        <v/>
      </c>
      <c r="F359" s="134" t="str">
        <f t="shared" si="48"/>
        <v/>
      </c>
      <c r="G359" s="136"/>
      <c r="H359" s="137"/>
      <c r="I359" s="133" t="s">
        <v>360</v>
      </c>
      <c r="J359" s="137" t="s">
        <v>360</v>
      </c>
      <c r="K359" s="137" t="s">
        <v>360</v>
      </c>
      <c r="L359" s="140"/>
      <c r="M359" s="142">
        <v>50</v>
      </c>
      <c r="N359" s="142">
        <f t="shared" si="49"/>
        <v>147</v>
      </c>
      <c r="O359" s="142">
        <v>1.47</v>
      </c>
      <c r="P359" s="143">
        <v>23.1385071035217</v>
      </c>
      <c r="Q359" s="145" t="s">
        <v>58</v>
      </c>
      <c r="R359" s="142" t="s">
        <v>66</v>
      </c>
      <c r="S359" s="142">
        <v>81</v>
      </c>
      <c r="T359" s="146" t="s">
        <v>55</v>
      </c>
      <c r="U359" s="147" t="str">
        <f t="shared" si="50"/>
        <v>10/10</v>
      </c>
      <c r="V359" s="147" t="str">
        <f t="shared" si="51"/>
        <v>10/10</v>
      </c>
      <c r="W359" s="146" t="s">
        <v>56</v>
      </c>
    </row>
    <row r="360" spans="1:23" s="127" customFormat="1" x14ac:dyDescent="0.25">
      <c r="A360" s="14">
        <v>353</v>
      </c>
      <c r="B360" s="41" t="e">
        <f t="shared" si="44"/>
        <v>#VALUE!</v>
      </c>
      <c r="C360" s="42" t="e">
        <f t="shared" si="45"/>
        <v>#VALUE!</v>
      </c>
      <c r="D360" s="133" t="str">
        <f t="shared" si="46"/>
        <v>08/08/2013</v>
      </c>
      <c r="E360" s="134" t="str">
        <f t="shared" si="47"/>
        <v/>
      </c>
      <c r="F360" s="134" t="str">
        <f t="shared" si="48"/>
        <v/>
      </c>
      <c r="G360" s="136"/>
      <c r="H360" s="137"/>
      <c r="I360" s="133" t="s">
        <v>302</v>
      </c>
      <c r="J360" s="137" t="s">
        <v>302</v>
      </c>
      <c r="K360" s="137" t="s">
        <v>302</v>
      </c>
      <c r="L360" s="140"/>
      <c r="M360" s="142">
        <v>60</v>
      </c>
      <c r="N360" s="142">
        <f t="shared" si="49"/>
        <v>157</v>
      </c>
      <c r="O360" s="142">
        <v>1.57</v>
      </c>
      <c r="P360" s="143">
        <v>24.341758286340198</v>
      </c>
      <c r="Q360" s="145" t="s">
        <v>58</v>
      </c>
      <c r="R360" s="142" t="s">
        <v>219</v>
      </c>
      <c r="S360" s="142">
        <v>83</v>
      </c>
      <c r="T360" s="146" t="s">
        <v>55</v>
      </c>
      <c r="U360" s="147" t="str">
        <f t="shared" si="50"/>
        <v>10/10</v>
      </c>
      <c r="V360" s="147" t="str">
        <f t="shared" si="51"/>
        <v>10/10</v>
      </c>
      <c r="W360" s="146" t="s">
        <v>56</v>
      </c>
    </row>
    <row r="361" spans="1:23" s="127" customFormat="1" x14ac:dyDescent="0.25">
      <c r="A361" s="14">
        <v>354</v>
      </c>
      <c r="B361" s="41" t="e">
        <f t="shared" si="44"/>
        <v>#VALUE!</v>
      </c>
      <c r="C361" s="42" t="e">
        <f t="shared" si="45"/>
        <v>#VALUE!</v>
      </c>
      <c r="D361" s="133" t="str">
        <f t="shared" si="46"/>
        <v>26/12/2013</v>
      </c>
      <c r="E361" s="134" t="str">
        <f t="shared" si="47"/>
        <v/>
      </c>
      <c r="F361" s="134" t="str">
        <f t="shared" si="48"/>
        <v/>
      </c>
      <c r="G361" s="136"/>
      <c r="H361" s="137"/>
      <c r="I361" s="133" t="s">
        <v>361</v>
      </c>
      <c r="J361" s="137" t="s">
        <v>361</v>
      </c>
      <c r="K361" s="137" t="s">
        <v>361</v>
      </c>
      <c r="L361" s="140"/>
      <c r="M361" s="142">
        <v>47</v>
      </c>
      <c r="N361" s="142">
        <f t="shared" si="49"/>
        <v>149</v>
      </c>
      <c r="O361" s="142">
        <v>1.49</v>
      </c>
      <c r="P361" s="143">
        <v>21.1702175577677</v>
      </c>
      <c r="Q361" s="145" t="s">
        <v>60</v>
      </c>
      <c r="R361" s="142" t="s">
        <v>78</v>
      </c>
      <c r="S361" s="142">
        <v>79</v>
      </c>
      <c r="T361" s="146" t="s">
        <v>55</v>
      </c>
      <c r="U361" s="147" t="str">
        <f t="shared" si="50"/>
        <v>10/10</v>
      </c>
      <c r="V361" s="147" t="str">
        <f t="shared" si="51"/>
        <v>10/10</v>
      </c>
      <c r="W361" s="146" t="s">
        <v>56</v>
      </c>
    </row>
    <row r="362" spans="1:23" s="127" customFormat="1" x14ac:dyDescent="0.25">
      <c r="A362" s="14">
        <v>355</v>
      </c>
      <c r="B362" s="41" t="e">
        <f t="shared" si="44"/>
        <v>#VALUE!</v>
      </c>
      <c r="C362" s="42" t="e">
        <f t="shared" si="45"/>
        <v>#VALUE!</v>
      </c>
      <c r="D362" s="133" t="str">
        <f t="shared" si="46"/>
        <v>25/01/2013</v>
      </c>
      <c r="E362" s="134" t="str">
        <f t="shared" si="47"/>
        <v/>
      </c>
      <c r="F362" s="134" t="str">
        <f t="shared" si="48"/>
        <v/>
      </c>
      <c r="G362" s="136"/>
      <c r="H362" s="137"/>
      <c r="I362" s="133" t="s">
        <v>274</v>
      </c>
      <c r="J362" s="137" t="s">
        <v>274</v>
      </c>
      <c r="K362" s="137" t="s">
        <v>274</v>
      </c>
      <c r="L362" s="140"/>
      <c r="M362" s="142">
        <v>44</v>
      </c>
      <c r="N362" s="142">
        <f t="shared" si="49"/>
        <v>160</v>
      </c>
      <c r="O362" s="142">
        <v>1.6</v>
      </c>
      <c r="P362" s="143">
        <v>17.1875</v>
      </c>
      <c r="Q362" s="145" t="s">
        <v>60</v>
      </c>
      <c r="R362" s="142" t="s">
        <v>54</v>
      </c>
      <c r="S362" s="142">
        <v>78</v>
      </c>
      <c r="T362" s="146" t="s">
        <v>55</v>
      </c>
      <c r="U362" s="147" t="str">
        <f t="shared" si="50"/>
        <v>10/10</v>
      </c>
      <c r="V362" s="147" t="str">
        <f t="shared" si="51"/>
        <v>10/10</v>
      </c>
      <c r="W362" s="146" t="s">
        <v>56</v>
      </c>
    </row>
    <row r="363" spans="1:23" s="127" customFormat="1" x14ac:dyDescent="0.25">
      <c r="A363" s="14">
        <v>356</v>
      </c>
      <c r="B363" s="41" t="e">
        <f t="shared" si="44"/>
        <v>#VALUE!</v>
      </c>
      <c r="C363" s="42" t="e">
        <f t="shared" si="45"/>
        <v>#VALUE!</v>
      </c>
      <c r="D363" s="133" t="str">
        <f t="shared" si="46"/>
        <v>19/04/2013</v>
      </c>
      <c r="E363" s="134" t="str">
        <f t="shared" si="47"/>
        <v/>
      </c>
      <c r="F363" s="134" t="str">
        <f t="shared" si="48"/>
        <v/>
      </c>
      <c r="G363" s="136"/>
      <c r="H363" s="137"/>
      <c r="I363" s="133" t="s">
        <v>362</v>
      </c>
      <c r="J363" s="137" t="s">
        <v>362</v>
      </c>
      <c r="K363" s="137" t="s">
        <v>362</v>
      </c>
      <c r="L363" s="140"/>
      <c r="M363" s="142">
        <v>51</v>
      </c>
      <c r="N363" s="142">
        <f t="shared" si="49"/>
        <v>155</v>
      </c>
      <c r="O363" s="142">
        <v>1.55</v>
      </c>
      <c r="P363" s="143">
        <v>21.227887617065601</v>
      </c>
      <c r="Q363" s="145" t="s">
        <v>60</v>
      </c>
      <c r="R363" s="142" t="s">
        <v>54</v>
      </c>
      <c r="S363" s="142">
        <v>79</v>
      </c>
      <c r="T363" s="146" t="s">
        <v>99</v>
      </c>
      <c r="U363" s="147" t="str">
        <f t="shared" si="50"/>
        <v>7/7</v>
      </c>
      <c r="V363" s="147" t="str">
        <f t="shared" si="51"/>
        <v>MPT 7/7</v>
      </c>
      <c r="W363" s="146" t="s">
        <v>100</v>
      </c>
    </row>
    <row r="364" spans="1:23" s="127" customFormat="1" x14ac:dyDescent="0.25">
      <c r="A364" s="14">
        <v>357</v>
      </c>
      <c r="B364" s="41" t="e">
        <f t="shared" si="44"/>
        <v>#VALUE!</v>
      </c>
      <c r="C364" s="42" t="e">
        <f t="shared" si="45"/>
        <v>#VALUE!</v>
      </c>
      <c r="D364" s="133" t="str">
        <f t="shared" si="46"/>
        <v>06/10/2013</v>
      </c>
      <c r="E364" s="134" t="str">
        <f t="shared" si="47"/>
        <v/>
      </c>
      <c r="F364" s="134" t="str">
        <f t="shared" si="48"/>
        <v/>
      </c>
      <c r="G364" s="136"/>
      <c r="H364" s="137"/>
      <c r="I364" s="133" t="s">
        <v>188</v>
      </c>
      <c r="J364" s="137" t="s">
        <v>188</v>
      </c>
      <c r="K364" s="137" t="s">
        <v>188</v>
      </c>
      <c r="L364" s="140"/>
      <c r="M364" s="142">
        <v>37</v>
      </c>
      <c r="N364" s="142">
        <f t="shared" si="49"/>
        <v>138</v>
      </c>
      <c r="O364" s="142">
        <v>1.38</v>
      </c>
      <c r="P364" s="143">
        <v>19.428691451375801</v>
      </c>
      <c r="Q364" s="145" t="s">
        <v>60</v>
      </c>
      <c r="R364" s="142" t="s">
        <v>61</v>
      </c>
      <c r="S364" s="142">
        <v>81</v>
      </c>
      <c r="T364" s="146" t="s">
        <v>55</v>
      </c>
      <c r="U364" s="147" t="str">
        <f t="shared" si="50"/>
        <v>10/10</v>
      </c>
      <c r="V364" s="147" t="str">
        <f t="shared" si="51"/>
        <v>10/10</v>
      </c>
      <c r="W364" s="146" t="s">
        <v>56</v>
      </c>
    </row>
    <row r="365" spans="1:23" s="127" customFormat="1" x14ac:dyDescent="0.25">
      <c r="A365" s="14">
        <v>358</v>
      </c>
      <c r="B365" s="41" t="e">
        <f t="shared" si="44"/>
        <v>#VALUE!</v>
      </c>
      <c r="C365" s="42" t="e">
        <f t="shared" si="45"/>
        <v>#VALUE!</v>
      </c>
      <c r="D365" s="133" t="str">
        <f t="shared" si="46"/>
        <v>01/03/2013</v>
      </c>
      <c r="E365" s="134" t="str">
        <f t="shared" si="47"/>
        <v/>
      </c>
      <c r="F365" s="134" t="str">
        <f t="shared" si="48"/>
        <v/>
      </c>
      <c r="G365" s="136"/>
      <c r="H365" s="137"/>
      <c r="I365" s="133" t="s">
        <v>363</v>
      </c>
      <c r="J365" s="137" t="s">
        <v>363</v>
      </c>
      <c r="K365" s="137" t="s">
        <v>363</v>
      </c>
      <c r="L365" s="140"/>
      <c r="M365" s="142">
        <v>34</v>
      </c>
      <c r="N365" s="142">
        <f t="shared" si="49"/>
        <v>142</v>
      </c>
      <c r="O365" s="142">
        <v>1.42</v>
      </c>
      <c r="P365" s="143">
        <v>16.861733782979599</v>
      </c>
      <c r="Q365" s="145" t="s">
        <v>60</v>
      </c>
      <c r="R365" s="142" t="s">
        <v>61</v>
      </c>
      <c r="S365" s="142">
        <v>79</v>
      </c>
      <c r="T365" s="146" t="s">
        <v>55</v>
      </c>
      <c r="U365" s="147" t="str">
        <f t="shared" si="50"/>
        <v>10/10</v>
      </c>
      <c r="V365" s="147" t="str">
        <f t="shared" si="51"/>
        <v>10/10</v>
      </c>
      <c r="W365" s="146" t="s">
        <v>56</v>
      </c>
    </row>
    <row r="366" spans="1:23" s="127" customFormat="1" x14ac:dyDescent="0.25">
      <c r="A366" s="14">
        <v>359</v>
      </c>
      <c r="B366" s="41" t="e">
        <f t="shared" si="44"/>
        <v>#VALUE!</v>
      </c>
      <c r="C366" s="42" t="e">
        <f t="shared" si="45"/>
        <v>#VALUE!</v>
      </c>
      <c r="D366" s="133" t="str">
        <f t="shared" si="46"/>
        <v>22/11/2013</v>
      </c>
      <c r="E366" s="134" t="str">
        <f t="shared" si="47"/>
        <v/>
      </c>
      <c r="F366" s="134" t="str">
        <f t="shared" si="48"/>
        <v/>
      </c>
      <c r="G366" s="136"/>
      <c r="H366" s="137"/>
      <c r="I366" s="133" t="s">
        <v>347</v>
      </c>
      <c r="J366" s="137" t="s">
        <v>347</v>
      </c>
      <c r="K366" s="137" t="s">
        <v>347</v>
      </c>
      <c r="L366" s="140"/>
      <c r="M366" s="142">
        <v>41</v>
      </c>
      <c r="N366" s="142">
        <f t="shared" si="49"/>
        <v>151</v>
      </c>
      <c r="O366" s="142">
        <v>1.51</v>
      </c>
      <c r="P366" s="143">
        <v>17.981667470725</v>
      </c>
      <c r="Q366" s="145" t="s">
        <v>60</v>
      </c>
      <c r="R366" s="142" t="s">
        <v>61</v>
      </c>
      <c r="S366" s="142">
        <v>82</v>
      </c>
      <c r="T366" s="146" t="s">
        <v>55</v>
      </c>
      <c r="U366" s="147" t="str">
        <f t="shared" si="50"/>
        <v>10/10</v>
      </c>
      <c r="V366" s="147" t="str">
        <f t="shared" si="51"/>
        <v>10/10</v>
      </c>
      <c r="W366" s="146" t="s">
        <v>56</v>
      </c>
    </row>
    <row r="367" spans="1:23" s="127" customFormat="1" x14ac:dyDescent="0.25">
      <c r="A367" s="14">
        <v>360</v>
      </c>
      <c r="B367" s="41" t="e">
        <f t="shared" si="44"/>
        <v>#VALUE!</v>
      </c>
      <c r="C367" s="42" t="e">
        <f t="shared" si="45"/>
        <v>#VALUE!</v>
      </c>
      <c r="D367" s="133" t="str">
        <f t="shared" si="46"/>
        <v>28/09/2013</v>
      </c>
      <c r="E367" s="134" t="str">
        <f t="shared" si="47"/>
        <v/>
      </c>
      <c r="F367" s="134" t="str">
        <f t="shared" si="48"/>
        <v/>
      </c>
      <c r="G367" s="136"/>
      <c r="H367" s="137"/>
      <c r="I367" s="133" t="s">
        <v>364</v>
      </c>
      <c r="J367" s="137" t="s">
        <v>364</v>
      </c>
      <c r="K367" s="137" t="s">
        <v>364</v>
      </c>
      <c r="L367" s="140"/>
      <c r="M367" s="142">
        <v>42</v>
      </c>
      <c r="N367" s="142">
        <f t="shared" si="49"/>
        <v>159</v>
      </c>
      <c r="O367" s="142">
        <v>1.59</v>
      </c>
      <c r="P367" s="143">
        <v>16.613266880265801</v>
      </c>
      <c r="Q367" s="145" t="s">
        <v>60</v>
      </c>
      <c r="R367" s="142" t="s">
        <v>61</v>
      </c>
      <c r="S367" s="142">
        <v>78</v>
      </c>
      <c r="T367" s="146" t="s">
        <v>55</v>
      </c>
      <c r="U367" s="147" t="str">
        <f t="shared" si="50"/>
        <v>10/10</v>
      </c>
      <c r="V367" s="147" t="str">
        <f t="shared" si="51"/>
        <v>10/10</v>
      </c>
      <c r="W367" s="146" t="s">
        <v>56</v>
      </c>
    </row>
    <row r="368" spans="1:23" s="127" customFormat="1" x14ac:dyDescent="0.25">
      <c r="A368" s="14">
        <v>361</v>
      </c>
      <c r="B368" s="41" t="e">
        <f t="shared" si="44"/>
        <v>#VALUE!</v>
      </c>
      <c r="C368" s="42" t="e">
        <f t="shared" si="45"/>
        <v>#VALUE!</v>
      </c>
      <c r="D368" s="133" t="str">
        <f t="shared" si="46"/>
        <v>12/11/2013</v>
      </c>
      <c r="E368" s="134" t="str">
        <f t="shared" si="47"/>
        <v/>
      </c>
      <c r="F368" s="134" t="str">
        <f t="shared" si="48"/>
        <v/>
      </c>
      <c r="G368" s="136"/>
      <c r="H368" s="137"/>
      <c r="I368" s="133" t="s">
        <v>309</v>
      </c>
      <c r="J368" s="137" t="s">
        <v>309</v>
      </c>
      <c r="K368" s="137" t="s">
        <v>309</v>
      </c>
      <c r="L368" s="140"/>
      <c r="M368" s="142">
        <v>43</v>
      </c>
      <c r="N368" s="142">
        <f t="shared" si="49"/>
        <v>151</v>
      </c>
      <c r="O368" s="142">
        <v>1.51</v>
      </c>
      <c r="P368" s="143">
        <v>18.858821981492</v>
      </c>
      <c r="Q368" s="145" t="s">
        <v>60</v>
      </c>
      <c r="R368" s="142" t="s">
        <v>66</v>
      </c>
      <c r="S368" s="142">
        <v>79</v>
      </c>
      <c r="T368" s="146" t="s">
        <v>108</v>
      </c>
      <c r="U368" s="147" t="str">
        <f t="shared" si="50"/>
        <v>6/6</v>
      </c>
      <c r="V368" s="147" t="str">
        <f t="shared" si="51"/>
        <v>MPT 6/6</v>
      </c>
      <c r="W368" s="146" t="s">
        <v>109</v>
      </c>
    </row>
    <row r="369" spans="1:23" s="127" customFormat="1" x14ac:dyDescent="0.25">
      <c r="A369" s="14">
        <v>362</v>
      </c>
      <c r="B369" s="41" t="e">
        <f t="shared" si="44"/>
        <v>#VALUE!</v>
      </c>
      <c r="C369" s="42" t="e">
        <f t="shared" si="45"/>
        <v>#VALUE!</v>
      </c>
      <c r="D369" s="133" t="str">
        <f t="shared" si="46"/>
        <v>13/11/2013</v>
      </c>
      <c r="E369" s="134" t="str">
        <f t="shared" si="47"/>
        <v/>
      </c>
      <c r="F369" s="134" t="str">
        <f t="shared" si="48"/>
        <v/>
      </c>
      <c r="G369" s="136"/>
      <c r="H369" s="137"/>
      <c r="I369" s="133" t="s">
        <v>183</v>
      </c>
      <c r="J369" s="137" t="s">
        <v>183</v>
      </c>
      <c r="K369" s="137" t="s">
        <v>183</v>
      </c>
      <c r="L369" s="140"/>
      <c r="M369" s="142">
        <v>37</v>
      </c>
      <c r="N369" s="142">
        <f t="shared" si="49"/>
        <v>149</v>
      </c>
      <c r="O369" s="142">
        <v>1.49</v>
      </c>
      <c r="P369" s="143">
        <v>16.665915949732</v>
      </c>
      <c r="Q369" s="145" t="s">
        <v>60</v>
      </c>
      <c r="R369" s="142" t="s">
        <v>54</v>
      </c>
      <c r="S369" s="142">
        <v>80</v>
      </c>
      <c r="T369" s="146" t="s">
        <v>55</v>
      </c>
      <c r="U369" s="147" t="str">
        <f t="shared" si="50"/>
        <v>10/10</v>
      </c>
      <c r="V369" s="147" t="str">
        <f t="shared" si="51"/>
        <v>10/10</v>
      </c>
      <c r="W369" s="146" t="s">
        <v>56</v>
      </c>
    </row>
    <row r="370" spans="1:23" s="127" customFormat="1" x14ac:dyDescent="0.25">
      <c r="A370" s="14">
        <v>363</v>
      </c>
      <c r="B370" s="41" t="e">
        <f t="shared" si="44"/>
        <v>#VALUE!</v>
      </c>
      <c r="C370" s="42" t="e">
        <f t="shared" si="45"/>
        <v>#VALUE!</v>
      </c>
      <c r="D370" s="133" t="str">
        <f t="shared" si="46"/>
        <v>09/03/2013</v>
      </c>
      <c r="E370" s="134" t="str">
        <f t="shared" si="47"/>
        <v/>
      </c>
      <c r="F370" s="134" t="str">
        <f t="shared" si="48"/>
        <v/>
      </c>
      <c r="G370" s="136"/>
      <c r="H370" s="137"/>
      <c r="I370" s="133" t="s">
        <v>346</v>
      </c>
      <c r="J370" s="137" t="s">
        <v>346</v>
      </c>
      <c r="K370" s="137" t="s">
        <v>346</v>
      </c>
      <c r="L370" s="140"/>
      <c r="M370" s="142">
        <v>55</v>
      </c>
      <c r="N370" s="142">
        <f t="shared" si="49"/>
        <v>159</v>
      </c>
      <c r="O370" s="142">
        <v>1.59</v>
      </c>
      <c r="P370" s="143">
        <v>21.755468533681402</v>
      </c>
      <c r="Q370" s="145" t="s">
        <v>60</v>
      </c>
      <c r="R370" s="142" t="s">
        <v>66</v>
      </c>
      <c r="S370" s="142">
        <v>79</v>
      </c>
      <c r="T370" s="146" t="s">
        <v>55</v>
      </c>
      <c r="U370" s="147" t="str">
        <f t="shared" si="50"/>
        <v>10/10</v>
      </c>
      <c r="V370" s="147" t="str">
        <f t="shared" si="51"/>
        <v>10/10</v>
      </c>
      <c r="W370" s="146" t="s">
        <v>56</v>
      </c>
    </row>
    <row r="371" spans="1:23" s="127" customFormat="1" x14ac:dyDescent="0.25">
      <c r="A371" s="14">
        <v>364</v>
      </c>
      <c r="B371" s="41" t="e">
        <f t="shared" si="44"/>
        <v>#VALUE!</v>
      </c>
      <c r="C371" s="42" t="e">
        <f t="shared" si="45"/>
        <v>#VALUE!</v>
      </c>
      <c r="D371" s="133" t="str">
        <f t="shared" si="46"/>
        <v>31/03/2013</v>
      </c>
      <c r="E371" s="134" t="str">
        <f t="shared" si="47"/>
        <v/>
      </c>
      <c r="F371" s="134" t="str">
        <f t="shared" si="48"/>
        <v/>
      </c>
      <c r="G371" s="136"/>
      <c r="H371" s="137"/>
      <c r="I371" s="133" t="s">
        <v>365</v>
      </c>
      <c r="J371" s="137" t="s">
        <v>365</v>
      </c>
      <c r="K371" s="137" t="s">
        <v>365</v>
      </c>
      <c r="L371" s="140"/>
      <c r="M371" s="142">
        <v>57</v>
      </c>
      <c r="N371" s="142">
        <f t="shared" si="49"/>
        <v>150</v>
      </c>
      <c r="O371" s="142">
        <v>1.5</v>
      </c>
      <c r="P371" s="143">
        <v>25.3333333333333</v>
      </c>
      <c r="Q371" s="145" t="s">
        <v>58</v>
      </c>
      <c r="R371" s="142" t="s">
        <v>66</v>
      </c>
      <c r="S371" s="142">
        <v>82</v>
      </c>
      <c r="T371" s="146" t="s">
        <v>67</v>
      </c>
      <c r="U371" s="147" t="str">
        <f t="shared" si="50"/>
        <v>5/5</v>
      </c>
      <c r="V371" s="147" t="str">
        <f t="shared" si="51"/>
        <v>MPT 5/5</v>
      </c>
      <c r="W371" s="146" t="s">
        <v>68</v>
      </c>
    </row>
    <row r="372" spans="1:23" s="127" customFormat="1" x14ac:dyDescent="0.25">
      <c r="A372" s="14">
        <v>365</v>
      </c>
      <c r="B372" s="41" t="e">
        <f t="shared" si="44"/>
        <v>#VALUE!</v>
      </c>
      <c r="C372" s="42" t="e">
        <f t="shared" si="45"/>
        <v>#VALUE!</v>
      </c>
      <c r="D372" s="133" t="str">
        <f t="shared" si="46"/>
        <v>12/06/2013</v>
      </c>
      <c r="E372" s="134" t="str">
        <f t="shared" si="47"/>
        <v/>
      </c>
      <c r="F372" s="134" t="str">
        <f t="shared" si="48"/>
        <v/>
      </c>
      <c r="G372" s="136"/>
      <c r="H372" s="137"/>
      <c r="I372" s="133" t="s">
        <v>127</v>
      </c>
      <c r="J372" s="137" t="s">
        <v>127</v>
      </c>
      <c r="K372" s="137" t="s">
        <v>127</v>
      </c>
      <c r="L372" s="140"/>
      <c r="M372" s="142">
        <v>54</v>
      </c>
      <c r="N372" s="142">
        <f t="shared" si="49"/>
        <v>152</v>
      </c>
      <c r="O372" s="142">
        <v>1.52</v>
      </c>
      <c r="P372" s="143">
        <v>23.3725761772853</v>
      </c>
      <c r="Q372" s="145" t="s">
        <v>58</v>
      </c>
      <c r="R372" s="142" t="s">
        <v>54</v>
      </c>
      <c r="S372" s="142">
        <v>83</v>
      </c>
      <c r="T372" s="146" t="s">
        <v>55</v>
      </c>
      <c r="U372" s="147" t="str">
        <f t="shared" si="50"/>
        <v>10/10</v>
      </c>
      <c r="V372" s="147" t="str">
        <f t="shared" si="51"/>
        <v>10/10</v>
      </c>
      <c r="W372" s="146" t="s">
        <v>56</v>
      </c>
    </row>
    <row r="373" spans="1:23" s="127" customFormat="1" x14ac:dyDescent="0.25">
      <c r="A373" s="14">
        <v>366</v>
      </c>
      <c r="B373" s="41" t="e">
        <f t="shared" si="44"/>
        <v>#VALUE!</v>
      </c>
      <c r="C373" s="42" t="e">
        <f t="shared" si="45"/>
        <v>#VALUE!</v>
      </c>
      <c r="D373" s="133" t="str">
        <f t="shared" si="46"/>
        <v>14/08/2013</v>
      </c>
      <c r="E373" s="134" t="str">
        <f t="shared" si="47"/>
        <v/>
      </c>
      <c r="F373" s="134" t="str">
        <f t="shared" si="48"/>
        <v/>
      </c>
      <c r="G373" s="136"/>
      <c r="H373" s="137"/>
      <c r="I373" s="133" t="s">
        <v>305</v>
      </c>
      <c r="J373" s="137" t="s">
        <v>305</v>
      </c>
      <c r="K373" s="137" t="s">
        <v>305</v>
      </c>
      <c r="L373" s="140"/>
      <c r="M373" s="142">
        <v>39</v>
      </c>
      <c r="N373" s="142">
        <f t="shared" si="49"/>
        <v>160</v>
      </c>
      <c r="O373" s="142">
        <v>1.6</v>
      </c>
      <c r="P373" s="143">
        <v>15.234375</v>
      </c>
      <c r="Q373" s="145" t="s">
        <v>60</v>
      </c>
      <c r="R373" s="142" t="s">
        <v>61</v>
      </c>
      <c r="S373" s="142">
        <v>80</v>
      </c>
      <c r="T373" s="146" t="s">
        <v>137</v>
      </c>
      <c r="U373" s="147" t="str">
        <f t="shared" si="50"/>
        <v>7/6</v>
      </c>
      <c r="V373" s="147" t="str">
        <f t="shared" si="51"/>
        <v>MPT 7/6</v>
      </c>
      <c r="W373" s="146" t="s">
        <v>138</v>
      </c>
    </row>
    <row r="374" spans="1:23" s="127" customFormat="1" x14ac:dyDescent="0.25">
      <c r="A374" s="14">
        <v>367</v>
      </c>
      <c r="B374" s="41" t="e">
        <f t="shared" si="44"/>
        <v>#VALUE!</v>
      </c>
      <c r="C374" s="42" t="e">
        <f t="shared" si="45"/>
        <v>#VALUE!</v>
      </c>
      <c r="D374" s="133" t="str">
        <f t="shared" si="46"/>
        <v>02/08/2013</v>
      </c>
      <c r="E374" s="134" t="str">
        <f t="shared" si="47"/>
        <v/>
      </c>
      <c r="F374" s="134" t="str">
        <f t="shared" si="48"/>
        <v/>
      </c>
      <c r="G374" s="136"/>
      <c r="H374" s="137"/>
      <c r="I374" s="133" t="s">
        <v>264</v>
      </c>
      <c r="J374" s="137" t="s">
        <v>264</v>
      </c>
      <c r="K374" s="137" t="s">
        <v>264</v>
      </c>
      <c r="L374" s="140"/>
      <c r="M374" s="142">
        <v>34</v>
      </c>
      <c r="N374" s="142">
        <f t="shared" si="49"/>
        <v>153</v>
      </c>
      <c r="O374" s="142">
        <v>1.53</v>
      </c>
      <c r="P374" s="143">
        <v>14.524328249818399</v>
      </c>
      <c r="Q374" s="145" t="s">
        <v>53</v>
      </c>
      <c r="R374" s="142" t="s">
        <v>54</v>
      </c>
      <c r="S374" s="142">
        <v>81</v>
      </c>
      <c r="T374" s="146" t="s">
        <v>55</v>
      </c>
      <c r="U374" s="147" t="str">
        <f t="shared" si="50"/>
        <v>10/10</v>
      </c>
      <c r="V374" s="147" t="str">
        <f t="shared" si="51"/>
        <v>10/10</v>
      </c>
      <c r="W374" s="146" t="s">
        <v>56</v>
      </c>
    </row>
    <row r="375" spans="1:23" s="127" customFormat="1" x14ac:dyDescent="0.25">
      <c r="A375" s="14">
        <v>368</v>
      </c>
      <c r="B375" s="41" t="e">
        <f t="shared" si="44"/>
        <v>#VALUE!</v>
      </c>
      <c r="C375" s="42" t="e">
        <f t="shared" si="45"/>
        <v>#VALUE!</v>
      </c>
      <c r="D375" s="133" t="str">
        <f t="shared" si="46"/>
        <v>25/08/2013</v>
      </c>
      <c r="E375" s="134" t="str">
        <f t="shared" si="47"/>
        <v/>
      </c>
      <c r="F375" s="134" t="str">
        <f t="shared" si="48"/>
        <v/>
      </c>
      <c r="G375" s="136"/>
      <c r="H375" s="137"/>
      <c r="I375" s="133" t="s">
        <v>366</v>
      </c>
      <c r="J375" s="137" t="s">
        <v>366</v>
      </c>
      <c r="K375" s="137" t="s">
        <v>366</v>
      </c>
      <c r="L375" s="140"/>
      <c r="M375" s="142">
        <v>50</v>
      </c>
      <c r="N375" s="142">
        <f t="shared" si="49"/>
        <v>154</v>
      </c>
      <c r="O375" s="142">
        <v>1.54</v>
      </c>
      <c r="P375" s="143">
        <v>21.0828132906055</v>
      </c>
      <c r="Q375" s="145" t="s">
        <v>60</v>
      </c>
      <c r="R375" s="142" t="s">
        <v>61</v>
      </c>
      <c r="S375" s="142">
        <v>80</v>
      </c>
      <c r="T375" s="146" t="s">
        <v>367</v>
      </c>
      <c r="U375" s="147" t="str">
        <f t="shared" si="50"/>
        <v>4/2</v>
      </c>
      <c r="V375" s="147" t="str">
        <f t="shared" si="51"/>
        <v>MPT 4/2</v>
      </c>
      <c r="W375" s="146" t="s">
        <v>368</v>
      </c>
    </row>
    <row r="376" spans="1:23" s="127" customFormat="1" x14ac:dyDescent="0.25">
      <c r="A376" s="14">
        <v>369</v>
      </c>
      <c r="B376" s="41" t="e">
        <f t="shared" si="44"/>
        <v>#VALUE!</v>
      </c>
      <c r="C376" s="42" t="e">
        <f t="shared" si="45"/>
        <v>#VALUE!</v>
      </c>
      <c r="D376" s="133" t="str">
        <f t="shared" si="46"/>
        <v>18/02/2013</v>
      </c>
      <c r="E376" s="134" t="str">
        <f t="shared" si="47"/>
        <v/>
      </c>
      <c r="F376" s="134" t="str">
        <f t="shared" si="48"/>
        <v/>
      </c>
      <c r="G376" s="136"/>
      <c r="H376" s="137"/>
      <c r="I376" s="133" t="s">
        <v>92</v>
      </c>
      <c r="J376" s="137" t="s">
        <v>92</v>
      </c>
      <c r="K376" s="137" t="s">
        <v>92</v>
      </c>
      <c r="L376" s="140"/>
      <c r="M376" s="142">
        <v>43</v>
      </c>
      <c r="N376" s="142">
        <f t="shared" si="49"/>
        <v>154</v>
      </c>
      <c r="O376" s="142">
        <v>1.54</v>
      </c>
      <c r="P376" s="143">
        <v>18.131219429920701</v>
      </c>
      <c r="Q376" s="145" t="s">
        <v>60</v>
      </c>
      <c r="R376" s="142" t="s">
        <v>61</v>
      </c>
      <c r="S376" s="142">
        <v>85</v>
      </c>
      <c r="T376" s="146" t="s">
        <v>55</v>
      </c>
      <c r="U376" s="147" t="str">
        <f t="shared" si="50"/>
        <v>10/10</v>
      </c>
      <c r="V376" s="147" t="str">
        <f t="shared" si="51"/>
        <v>10/10</v>
      </c>
      <c r="W376" s="146" t="s">
        <v>56</v>
      </c>
    </row>
    <row r="377" spans="1:23" s="127" customFormat="1" x14ac:dyDescent="0.25">
      <c r="A377" s="14">
        <v>370</v>
      </c>
      <c r="B377" s="41" t="e">
        <f t="shared" si="44"/>
        <v>#VALUE!</v>
      </c>
      <c r="C377" s="42" t="e">
        <f t="shared" si="45"/>
        <v>#VALUE!</v>
      </c>
      <c r="D377" s="133" t="str">
        <f t="shared" si="46"/>
        <v>28/02/2013</v>
      </c>
      <c r="E377" s="134" t="str">
        <f t="shared" si="47"/>
        <v/>
      </c>
      <c r="F377" s="134" t="str">
        <f t="shared" si="48"/>
        <v/>
      </c>
      <c r="G377" s="136"/>
      <c r="H377" s="137"/>
      <c r="I377" s="133" t="s">
        <v>356</v>
      </c>
      <c r="J377" s="137" t="s">
        <v>356</v>
      </c>
      <c r="K377" s="137" t="s">
        <v>356</v>
      </c>
      <c r="L377" s="140"/>
      <c r="M377" s="142">
        <v>43</v>
      </c>
      <c r="N377" s="142">
        <f t="shared" si="49"/>
        <v>150</v>
      </c>
      <c r="O377" s="142">
        <v>1.5</v>
      </c>
      <c r="P377" s="143">
        <v>19.1111111111111</v>
      </c>
      <c r="Q377" s="145" t="s">
        <v>60</v>
      </c>
      <c r="R377" s="142" t="s">
        <v>219</v>
      </c>
      <c r="S377" s="142">
        <v>86</v>
      </c>
      <c r="T377" s="146" t="s">
        <v>55</v>
      </c>
      <c r="U377" s="147" t="str">
        <f t="shared" si="50"/>
        <v>10/10</v>
      </c>
      <c r="V377" s="147" t="str">
        <f t="shared" si="51"/>
        <v>10/10</v>
      </c>
      <c r="W377" s="146" t="s">
        <v>56</v>
      </c>
    </row>
    <row r="378" spans="1:23" s="127" customFormat="1" x14ac:dyDescent="0.25">
      <c r="A378" s="14">
        <v>371</v>
      </c>
      <c r="B378" s="41" t="e">
        <f t="shared" si="44"/>
        <v>#VALUE!</v>
      </c>
      <c r="C378" s="42" t="e">
        <f t="shared" si="45"/>
        <v>#VALUE!</v>
      </c>
      <c r="D378" s="133" t="str">
        <f t="shared" si="46"/>
        <v>27/11/2013</v>
      </c>
      <c r="E378" s="134" t="str">
        <f t="shared" si="47"/>
        <v/>
      </c>
      <c r="F378" s="134" t="str">
        <f t="shared" si="48"/>
        <v/>
      </c>
      <c r="G378" s="136"/>
      <c r="H378" s="137"/>
      <c r="I378" s="133" t="s">
        <v>111</v>
      </c>
      <c r="J378" s="137" t="s">
        <v>111</v>
      </c>
      <c r="K378" s="137" t="s">
        <v>111</v>
      </c>
      <c r="L378" s="140"/>
      <c r="M378" s="142">
        <v>61</v>
      </c>
      <c r="N378" s="142">
        <f t="shared" si="49"/>
        <v>154</v>
      </c>
      <c r="O378" s="142">
        <v>1.54</v>
      </c>
      <c r="P378" s="143">
        <v>25.721032214538699</v>
      </c>
      <c r="Q378" s="145" t="s">
        <v>58</v>
      </c>
      <c r="R378" s="142" t="s">
        <v>219</v>
      </c>
      <c r="S378" s="142">
        <v>84</v>
      </c>
      <c r="T378" s="146" t="s">
        <v>55</v>
      </c>
      <c r="U378" s="147" t="str">
        <f t="shared" si="50"/>
        <v>10/10</v>
      </c>
      <c r="V378" s="147" t="str">
        <f t="shared" si="51"/>
        <v>10/10</v>
      </c>
      <c r="W378" s="146" t="s">
        <v>56</v>
      </c>
    </row>
    <row r="379" spans="1:23" s="127" customFormat="1" x14ac:dyDescent="0.25">
      <c r="A379" s="14">
        <v>372</v>
      </c>
      <c r="B379" s="41" t="e">
        <f t="shared" si="44"/>
        <v>#VALUE!</v>
      </c>
      <c r="C379" s="42" t="e">
        <f t="shared" si="45"/>
        <v>#VALUE!</v>
      </c>
      <c r="D379" s="133" t="str">
        <f t="shared" si="46"/>
        <v>27/06/2013</v>
      </c>
      <c r="E379" s="134" t="str">
        <f t="shared" si="47"/>
        <v/>
      </c>
      <c r="F379" s="134" t="str">
        <f t="shared" si="48"/>
        <v/>
      </c>
      <c r="G379" s="136"/>
      <c r="H379" s="137"/>
      <c r="I379" s="133" t="s">
        <v>65</v>
      </c>
      <c r="J379" s="137" t="s">
        <v>65</v>
      </c>
      <c r="K379" s="137" t="s">
        <v>65</v>
      </c>
      <c r="L379" s="140"/>
      <c r="M379" s="142">
        <v>38</v>
      </c>
      <c r="N379" s="142">
        <f t="shared" si="49"/>
        <v>153</v>
      </c>
      <c r="O379" s="142">
        <v>1.53</v>
      </c>
      <c r="P379" s="143">
        <v>16.233072749797099</v>
      </c>
      <c r="Q379" s="145" t="s">
        <v>60</v>
      </c>
      <c r="R379" s="142" t="s">
        <v>66</v>
      </c>
      <c r="S379" s="142">
        <v>89</v>
      </c>
      <c r="T379" s="146" t="s">
        <v>55</v>
      </c>
      <c r="U379" s="147" t="str">
        <f t="shared" si="50"/>
        <v>10/10</v>
      </c>
      <c r="V379" s="147" t="str">
        <f t="shared" si="51"/>
        <v>10/10</v>
      </c>
      <c r="W379" s="146" t="s">
        <v>56</v>
      </c>
    </row>
    <row r="380" spans="1:23" s="127" customFormat="1" x14ac:dyDescent="0.25">
      <c r="A380" s="14">
        <v>373</v>
      </c>
      <c r="B380" s="41" t="e">
        <f t="shared" si="44"/>
        <v>#VALUE!</v>
      </c>
      <c r="C380" s="42" t="e">
        <f t="shared" si="45"/>
        <v>#VALUE!</v>
      </c>
      <c r="D380" s="133" t="str">
        <f t="shared" si="46"/>
        <v>05/09/2013</v>
      </c>
      <c r="E380" s="134" t="str">
        <f t="shared" si="47"/>
        <v/>
      </c>
      <c r="F380" s="134" t="str">
        <f t="shared" si="48"/>
        <v/>
      </c>
      <c r="G380" s="136"/>
      <c r="H380" s="137"/>
      <c r="I380" s="133" t="s">
        <v>369</v>
      </c>
      <c r="J380" s="137" t="s">
        <v>369</v>
      </c>
      <c r="K380" s="137" t="s">
        <v>369</v>
      </c>
      <c r="L380" s="140"/>
      <c r="M380" s="142">
        <v>44</v>
      </c>
      <c r="N380" s="142">
        <f t="shared" si="49"/>
        <v>149</v>
      </c>
      <c r="O380" s="142">
        <v>1.49</v>
      </c>
      <c r="P380" s="143">
        <v>19.818927075356999</v>
      </c>
      <c r="Q380" s="145" t="s">
        <v>60</v>
      </c>
      <c r="R380" s="142" t="s">
        <v>66</v>
      </c>
      <c r="S380" s="142">
        <v>85</v>
      </c>
      <c r="T380" s="146" t="s">
        <v>55</v>
      </c>
      <c r="U380" s="147" t="str">
        <f t="shared" si="50"/>
        <v>10/10</v>
      </c>
      <c r="V380" s="147" t="str">
        <f t="shared" si="51"/>
        <v>10/10</v>
      </c>
      <c r="W380" s="146" t="s">
        <v>56</v>
      </c>
    </row>
    <row r="381" spans="1:23" s="127" customFormat="1" x14ac:dyDescent="0.25">
      <c r="A381" s="14">
        <v>374</v>
      </c>
      <c r="B381" s="41" t="e">
        <f t="shared" si="44"/>
        <v>#VALUE!</v>
      </c>
      <c r="C381" s="42" t="e">
        <f t="shared" si="45"/>
        <v>#VALUE!</v>
      </c>
      <c r="D381" s="133" t="str">
        <f t="shared" si="46"/>
        <v>03/12/2013</v>
      </c>
      <c r="E381" s="134" t="str">
        <f t="shared" si="47"/>
        <v/>
      </c>
      <c r="F381" s="134" t="str">
        <f t="shared" si="48"/>
        <v/>
      </c>
      <c r="G381" s="136"/>
      <c r="H381" s="137"/>
      <c r="I381" s="133" t="s">
        <v>370</v>
      </c>
      <c r="J381" s="137" t="s">
        <v>370</v>
      </c>
      <c r="K381" s="137" t="s">
        <v>370</v>
      </c>
      <c r="L381" s="140"/>
      <c r="M381" s="142">
        <v>44</v>
      </c>
      <c r="N381" s="142">
        <f t="shared" si="49"/>
        <v>155</v>
      </c>
      <c r="O381" s="142">
        <v>1.55</v>
      </c>
      <c r="P381" s="143">
        <v>18.314255983350701</v>
      </c>
      <c r="Q381" s="145" t="s">
        <v>60</v>
      </c>
      <c r="R381" s="142" t="s">
        <v>66</v>
      </c>
      <c r="S381" s="142">
        <v>87</v>
      </c>
      <c r="T381" s="146" t="s">
        <v>55</v>
      </c>
      <c r="U381" s="147" t="str">
        <f t="shared" si="50"/>
        <v>10/10</v>
      </c>
      <c r="V381" s="147" t="str">
        <f t="shared" si="51"/>
        <v>10/10</v>
      </c>
      <c r="W381" s="146" t="s">
        <v>56</v>
      </c>
    </row>
    <row r="382" spans="1:23" s="127" customFormat="1" x14ac:dyDescent="0.25">
      <c r="A382" s="14">
        <v>375</v>
      </c>
      <c r="B382" s="41" t="e">
        <f t="shared" si="44"/>
        <v>#VALUE!</v>
      </c>
      <c r="C382" s="42" t="e">
        <f t="shared" si="45"/>
        <v>#VALUE!</v>
      </c>
      <c r="D382" s="133" t="str">
        <f t="shared" si="46"/>
        <v>01/12/2013</v>
      </c>
      <c r="E382" s="134" t="str">
        <f t="shared" si="47"/>
        <v/>
      </c>
      <c r="F382" s="134" t="str">
        <f t="shared" si="48"/>
        <v/>
      </c>
      <c r="G382" s="136"/>
      <c r="H382" s="137"/>
      <c r="I382" s="133" t="s">
        <v>371</v>
      </c>
      <c r="J382" s="137" t="s">
        <v>371</v>
      </c>
      <c r="K382" s="137" t="s">
        <v>371</v>
      </c>
      <c r="L382" s="140"/>
      <c r="M382" s="142">
        <v>39</v>
      </c>
      <c r="N382" s="142">
        <f t="shared" si="49"/>
        <v>152</v>
      </c>
      <c r="O382" s="142">
        <v>1.52</v>
      </c>
      <c r="P382" s="143">
        <v>16.880193905817201</v>
      </c>
      <c r="Q382" s="145" t="s">
        <v>60</v>
      </c>
      <c r="R382" s="142" t="s">
        <v>61</v>
      </c>
      <c r="S382" s="142">
        <v>86</v>
      </c>
      <c r="T382" s="146" t="s">
        <v>55</v>
      </c>
      <c r="U382" s="147" t="str">
        <f t="shared" si="50"/>
        <v>10/10</v>
      </c>
      <c r="V382" s="147" t="str">
        <f t="shared" si="51"/>
        <v>10/10</v>
      </c>
      <c r="W382" s="146" t="s">
        <v>56</v>
      </c>
    </row>
    <row r="383" spans="1:23" s="127" customFormat="1" x14ac:dyDescent="0.25">
      <c r="A383" s="14">
        <v>376</v>
      </c>
      <c r="B383" s="41" t="e">
        <f t="shared" si="44"/>
        <v>#VALUE!</v>
      </c>
      <c r="C383" s="42" t="e">
        <f t="shared" si="45"/>
        <v>#VALUE!</v>
      </c>
      <c r="D383" s="133" t="str">
        <f t="shared" si="46"/>
        <v>09/12/2013</v>
      </c>
      <c r="E383" s="134" t="str">
        <f t="shared" si="47"/>
        <v/>
      </c>
      <c r="F383" s="134" t="str">
        <f t="shared" si="48"/>
        <v/>
      </c>
      <c r="G383" s="136"/>
      <c r="H383" s="137"/>
      <c r="I383" s="133" t="s">
        <v>372</v>
      </c>
      <c r="J383" s="137" t="s">
        <v>372</v>
      </c>
      <c r="K383" s="137" t="s">
        <v>372</v>
      </c>
      <c r="L383" s="140"/>
      <c r="M383" s="142">
        <v>42</v>
      </c>
      <c r="N383" s="142">
        <f t="shared" si="49"/>
        <v>155</v>
      </c>
      <c r="O383" s="142">
        <v>1.55</v>
      </c>
      <c r="P383" s="143">
        <v>17.481789802289299</v>
      </c>
      <c r="Q383" s="145" t="s">
        <v>60</v>
      </c>
      <c r="R383" s="142" t="s">
        <v>54</v>
      </c>
      <c r="S383" s="142">
        <v>89</v>
      </c>
      <c r="T383" s="146" t="s">
        <v>217</v>
      </c>
      <c r="U383" s="147" t="str">
        <f t="shared" si="50"/>
        <v>6/7</v>
      </c>
      <c r="V383" s="147" t="str">
        <f t="shared" si="51"/>
        <v>MPT 6/7</v>
      </c>
      <c r="W383" s="146" t="s">
        <v>218</v>
      </c>
    </row>
    <row r="384" spans="1:23" s="127" customFormat="1" x14ac:dyDescent="0.25">
      <c r="A384" s="14">
        <v>377</v>
      </c>
      <c r="B384" s="41" t="e">
        <f t="shared" si="44"/>
        <v>#VALUE!</v>
      </c>
      <c r="C384" s="42" t="e">
        <f t="shared" si="45"/>
        <v>#VALUE!</v>
      </c>
      <c r="D384" s="133" t="str">
        <f t="shared" si="46"/>
        <v>19/01/2013</v>
      </c>
      <c r="E384" s="134" t="str">
        <f t="shared" si="47"/>
        <v/>
      </c>
      <c r="F384" s="134" t="str">
        <f t="shared" si="48"/>
        <v/>
      </c>
      <c r="G384" s="136"/>
      <c r="H384" s="137"/>
      <c r="I384" s="133" t="s">
        <v>351</v>
      </c>
      <c r="J384" s="137" t="s">
        <v>351</v>
      </c>
      <c r="K384" s="137" t="s">
        <v>351</v>
      </c>
      <c r="L384" s="140"/>
      <c r="M384" s="142">
        <v>32</v>
      </c>
      <c r="N384" s="142">
        <f t="shared" si="49"/>
        <v>140</v>
      </c>
      <c r="O384" s="142">
        <v>1.4</v>
      </c>
      <c r="P384" s="143">
        <v>16.326530612244898</v>
      </c>
      <c r="Q384" s="145" t="s">
        <v>60</v>
      </c>
      <c r="R384" s="142" t="s">
        <v>54</v>
      </c>
      <c r="S384" s="142">
        <v>82</v>
      </c>
      <c r="T384" s="146" t="s">
        <v>55</v>
      </c>
      <c r="U384" s="147" t="str">
        <f t="shared" si="50"/>
        <v>10/10</v>
      </c>
      <c r="V384" s="147" t="str">
        <f t="shared" si="51"/>
        <v>10/10</v>
      </c>
      <c r="W384" s="146" t="s">
        <v>56</v>
      </c>
    </row>
    <row r="385" spans="1:23" s="127" customFormat="1" x14ac:dyDescent="0.25">
      <c r="A385" s="14">
        <v>378</v>
      </c>
      <c r="B385" s="41" t="e">
        <f t="shared" si="44"/>
        <v>#VALUE!</v>
      </c>
      <c r="C385" s="42" t="e">
        <f t="shared" si="45"/>
        <v>#VALUE!</v>
      </c>
      <c r="D385" s="133" t="str">
        <f t="shared" si="46"/>
        <v>30/11/2013</v>
      </c>
      <c r="E385" s="134" t="str">
        <f t="shared" si="47"/>
        <v/>
      </c>
      <c r="F385" s="134" t="str">
        <f t="shared" si="48"/>
        <v/>
      </c>
      <c r="G385" s="136"/>
      <c r="H385" s="135"/>
      <c r="I385" s="133" t="s">
        <v>373</v>
      </c>
      <c r="J385" s="135" t="s">
        <v>373</v>
      </c>
      <c r="K385" s="135" t="s">
        <v>373</v>
      </c>
      <c r="L385" s="140"/>
      <c r="M385" s="142">
        <v>40</v>
      </c>
      <c r="N385" s="142">
        <f t="shared" si="49"/>
        <v>155</v>
      </c>
      <c r="O385" s="142">
        <v>1.55</v>
      </c>
      <c r="P385" s="143">
        <v>16.6493236212279</v>
      </c>
      <c r="Q385" s="145" t="s">
        <v>60</v>
      </c>
      <c r="R385" s="142" t="s">
        <v>66</v>
      </c>
      <c r="S385" s="142">
        <v>83</v>
      </c>
      <c r="T385" s="146" t="s">
        <v>55</v>
      </c>
      <c r="U385" s="147" t="str">
        <f t="shared" si="50"/>
        <v>10/10</v>
      </c>
      <c r="V385" s="147" t="str">
        <f t="shared" si="51"/>
        <v>10/10</v>
      </c>
      <c r="W385" s="146" t="s">
        <v>56</v>
      </c>
    </row>
    <row r="386" spans="1:23" s="127" customFormat="1" x14ac:dyDescent="0.25">
      <c r="A386" s="14">
        <v>379</v>
      </c>
      <c r="B386" s="41" t="e">
        <f t="shared" si="44"/>
        <v>#VALUE!</v>
      </c>
      <c r="C386" s="42" t="e">
        <f t="shared" si="45"/>
        <v>#VALUE!</v>
      </c>
      <c r="D386" s="133" t="str">
        <f t="shared" si="46"/>
        <v>17/12/2013</v>
      </c>
      <c r="E386" s="134" t="str">
        <f t="shared" si="47"/>
        <v/>
      </c>
      <c r="F386" s="134" t="str">
        <f t="shared" si="48"/>
        <v/>
      </c>
      <c r="G386" s="136"/>
      <c r="H386" s="135"/>
      <c r="I386" s="133" t="s">
        <v>312</v>
      </c>
      <c r="J386" s="135" t="s">
        <v>312</v>
      </c>
      <c r="K386" s="135" t="s">
        <v>312</v>
      </c>
      <c r="L386" s="140"/>
      <c r="M386" s="142">
        <v>45</v>
      </c>
      <c r="N386" s="142">
        <f t="shared" si="49"/>
        <v>155</v>
      </c>
      <c r="O386" s="142">
        <v>1.55</v>
      </c>
      <c r="P386" s="143">
        <v>18.730489073881401</v>
      </c>
      <c r="Q386" s="145" t="s">
        <v>60</v>
      </c>
      <c r="R386" s="142" t="s">
        <v>61</v>
      </c>
      <c r="S386" s="142">
        <v>84</v>
      </c>
      <c r="T386" s="146" t="s">
        <v>99</v>
      </c>
      <c r="U386" s="147" t="str">
        <f t="shared" si="50"/>
        <v>7/7</v>
      </c>
      <c r="V386" s="147" t="str">
        <f t="shared" si="51"/>
        <v>MPT 7/7</v>
      </c>
      <c r="W386" s="146" t="s">
        <v>100</v>
      </c>
    </row>
    <row r="387" spans="1:23" s="127" customFormat="1" x14ac:dyDescent="0.25">
      <c r="A387" s="14">
        <v>380</v>
      </c>
      <c r="B387" s="41" t="e">
        <f t="shared" si="44"/>
        <v>#VALUE!</v>
      </c>
      <c r="C387" s="42" t="e">
        <f t="shared" si="45"/>
        <v>#VALUE!</v>
      </c>
      <c r="D387" s="133" t="str">
        <f t="shared" si="46"/>
        <v>26/05/2013</v>
      </c>
      <c r="E387" s="134" t="str">
        <f t="shared" si="47"/>
        <v/>
      </c>
      <c r="F387" s="134" t="str">
        <f t="shared" si="48"/>
        <v/>
      </c>
      <c r="G387" s="136"/>
      <c r="H387" s="135"/>
      <c r="I387" s="133" t="s">
        <v>114</v>
      </c>
      <c r="J387" s="135" t="s">
        <v>114</v>
      </c>
      <c r="K387" s="135" t="s">
        <v>114</v>
      </c>
      <c r="L387" s="140"/>
      <c r="M387" s="142">
        <v>61</v>
      </c>
      <c r="N387" s="142">
        <f t="shared" si="49"/>
        <v>157</v>
      </c>
      <c r="O387" s="142">
        <v>1.57</v>
      </c>
      <c r="P387" s="143">
        <v>24.7474542577792</v>
      </c>
      <c r="Q387" s="145" t="s">
        <v>58</v>
      </c>
      <c r="R387" s="142" t="s">
        <v>66</v>
      </c>
      <c r="S387" s="142">
        <v>82</v>
      </c>
      <c r="T387" s="146" t="s">
        <v>55</v>
      </c>
      <c r="U387" s="147" t="str">
        <f t="shared" si="50"/>
        <v>10/10</v>
      </c>
      <c r="V387" s="147" t="str">
        <f t="shared" si="51"/>
        <v>10/10</v>
      </c>
      <c r="W387" s="146" t="s">
        <v>56</v>
      </c>
    </row>
    <row r="388" spans="1:23" s="127" customFormat="1" x14ac:dyDescent="0.25">
      <c r="A388" s="14">
        <v>381</v>
      </c>
      <c r="B388" s="41" t="e">
        <f t="shared" si="44"/>
        <v>#VALUE!</v>
      </c>
      <c r="C388" s="42" t="e">
        <f t="shared" si="45"/>
        <v>#VALUE!</v>
      </c>
      <c r="D388" s="133" t="str">
        <f t="shared" si="46"/>
        <v>25/09/2013</v>
      </c>
      <c r="E388" s="134" t="str">
        <f t="shared" si="47"/>
        <v/>
      </c>
      <c r="F388" s="134" t="str">
        <f t="shared" si="48"/>
        <v/>
      </c>
      <c r="G388" s="136"/>
      <c r="H388" s="135"/>
      <c r="I388" s="133" t="s">
        <v>374</v>
      </c>
      <c r="J388" s="135" t="s">
        <v>374</v>
      </c>
      <c r="K388" s="135" t="s">
        <v>374</v>
      </c>
      <c r="L388" s="140"/>
      <c r="M388" s="142">
        <v>43</v>
      </c>
      <c r="N388" s="142">
        <f t="shared" si="49"/>
        <v>154</v>
      </c>
      <c r="O388" s="142">
        <v>1.54</v>
      </c>
      <c r="P388" s="143">
        <v>18.131219429920701</v>
      </c>
      <c r="Q388" s="145" t="s">
        <v>60</v>
      </c>
      <c r="R388" s="142" t="s">
        <v>61</v>
      </c>
      <c r="S388" s="142">
        <v>86</v>
      </c>
      <c r="T388" s="146" t="s">
        <v>55</v>
      </c>
      <c r="U388" s="147" t="str">
        <f t="shared" si="50"/>
        <v>10/10</v>
      </c>
      <c r="V388" s="147" t="str">
        <f t="shared" si="51"/>
        <v>10/10</v>
      </c>
      <c r="W388" s="146" t="s">
        <v>56</v>
      </c>
    </row>
    <row r="389" spans="1:23" s="127" customFormat="1" x14ac:dyDescent="0.25">
      <c r="A389" s="14">
        <v>382</v>
      </c>
      <c r="B389" s="41" t="e">
        <f t="shared" si="44"/>
        <v>#VALUE!</v>
      </c>
      <c r="C389" s="42" t="e">
        <f t="shared" si="45"/>
        <v>#VALUE!</v>
      </c>
      <c r="D389" s="133" t="str">
        <f t="shared" si="46"/>
        <v>05/08/2013</v>
      </c>
      <c r="E389" s="134" t="str">
        <f t="shared" si="47"/>
        <v/>
      </c>
      <c r="F389" s="134" t="str">
        <f t="shared" si="48"/>
        <v/>
      </c>
      <c r="G389" s="136"/>
      <c r="H389" s="135"/>
      <c r="I389" s="133" t="s">
        <v>251</v>
      </c>
      <c r="J389" s="135" t="s">
        <v>251</v>
      </c>
      <c r="K389" s="135" t="s">
        <v>251</v>
      </c>
      <c r="L389" s="140"/>
      <c r="M389" s="142">
        <v>35</v>
      </c>
      <c r="N389" s="142">
        <f t="shared" si="49"/>
        <v>149</v>
      </c>
      <c r="O389" s="142">
        <v>1.49</v>
      </c>
      <c r="P389" s="143">
        <v>15.7650556281249</v>
      </c>
      <c r="Q389" s="145" t="s">
        <v>60</v>
      </c>
      <c r="R389" s="142" t="s">
        <v>54</v>
      </c>
      <c r="S389" s="142">
        <v>84</v>
      </c>
      <c r="T389" s="146" t="s">
        <v>55</v>
      </c>
      <c r="U389" s="147" t="str">
        <f t="shared" si="50"/>
        <v>10/10</v>
      </c>
      <c r="V389" s="147" t="str">
        <f t="shared" si="51"/>
        <v>10/10</v>
      </c>
      <c r="W389" s="146" t="s">
        <v>56</v>
      </c>
    </row>
    <row r="390" spans="1:23" s="127" customFormat="1" x14ac:dyDescent="0.25">
      <c r="A390" s="14">
        <v>383</v>
      </c>
      <c r="B390" s="41" t="e">
        <f t="shared" si="44"/>
        <v>#VALUE!</v>
      </c>
      <c r="C390" s="42" t="e">
        <f t="shared" si="45"/>
        <v>#VALUE!</v>
      </c>
      <c r="D390" s="133" t="str">
        <f t="shared" si="46"/>
        <v>11/02/2013</v>
      </c>
      <c r="E390" s="134" t="str">
        <f t="shared" si="47"/>
        <v/>
      </c>
      <c r="F390" s="134" t="str">
        <f t="shared" si="48"/>
        <v/>
      </c>
      <c r="G390" s="136"/>
      <c r="H390" s="135"/>
      <c r="I390" s="133" t="s">
        <v>336</v>
      </c>
      <c r="J390" s="135" t="s">
        <v>336</v>
      </c>
      <c r="K390" s="135" t="s">
        <v>336</v>
      </c>
      <c r="L390" s="140"/>
      <c r="M390" s="142">
        <v>53</v>
      </c>
      <c r="N390" s="142">
        <f t="shared" si="49"/>
        <v>162</v>
      </c>
      <c r="O390" s="142">
        <v>1.62</v>
      </c>
      <c r="P390" s="143">
        <v>20.195092211553099</v>
      </c>
      <c r="Q390" s="145" t="s">
        <v>60</v>
      </c>
      <c r="R390" s="142" t="s">
        <v>61</v>
      </c>
      <c r="S390" s="142">
        <v>80</v>
      </c>
      <c r="T390" s="146" t="s">
        <v>55</v>
      </c>
      <c r="U390" s="147" t="str">
        <f t="shared" si="50"/>
        <v>10/10</v>
      </c>
      <c r="V390" s="147" t="str">
        <f t="shared" si="51"/>
        <v>10/10</v>
      </c>
      <c r="W390" s="146" t="s">
        <v>56</v>
      </c>
    </row>
    <row r="391" spans="1:23" s="127" customFormat="1" x14ac:dyDescent="0.25">
      <c r="A391" s="14">
        <v>384</v>
      </c>
      <c r="B391" s="41" t="e">
        <f t="shared" si="44"/>
        <v>#VALUE!</v>
      </c>
      <c r="C391" s="42" t="e">
        <f t="shared" si="45"/>
        <v>#VALUE!</v>
      </c>
      <c r="D391" s="133" t="str">
        <f t="shared" si="46"/>
        <v>06/05/2013</v>
      </c>
      <c r="E391" s="134" t="str">
        <f t="shared" si="47"/>
        <v/>
      </c>
      <c r="F391" s="134" t="str">
        <f t="shared" si="48"/>
        <v/>
      </c>
      <c r="G391" s="136"/>
      <c r="H391" s="135"/>
      <c r="I391" s="133" t="s">
        <v>375</v>
      </c>
      <c r="J391" s="135" t="s">
        <v>375</v>
      </c>
      <c r="K391" s="135" t="s">
        <v>375</v>
      </c>
      <c r="L391" s="140"/>
      <c r="M391" s="142">
        <v>64</v>
      </c>
      <c r="N391" s="142">
        <f t="shared" si="49"/>
        <v>154</v>
      </c>
      <c r="O391" s="142">
        <v>1.54</v>
      </c>
      <c r="P391" s="143">
        <v>26.986001011974999</v>
      </c>
      <c r="Q391" s="145" t="s">
        <v>72</v>
      </c>
      <c r="R391" s="142" t="s">
        <v>66</v>
      </c>
      <c r="S391" s="142">
        <v>82</v>
      </c>
      <c r="T391" s="146" t="s">
        <v>376</v>
      </c>
      <c r="U391" s="147" t="str">
        <f t="shared" si="50"/>
        <v>10/5</v>
      </c>
      <c r="V391" s="147" t="str">
        <f t="shared" si="51"/>
        <v>MPT 10/5</v>
      </c>
      <c r="W391" s="146" t="s">
        <v>377</v>
      </c>
    </row>
    <row r="392" spans="1:23" s="127" customFormat="1" x14ac:dyDescent="0.25">
      <c r="A392" s="14">
        <v>385</v>
      </c>
      <c r="B392" s="41" t="e">
        <f t="shared" si="44"/>
        <v>#VALUE!</v>
      </c>
      <c r="C392" s="42" t="e">
        <f t="shared" si="45"/>
        <v>#VALUE!</v>
      </c>
      <c r="D392" s="133" t="str">
        <f t="shared" si="46"/>
        <v>02/05/2013</v>
      </c>
      <c r="E392" s="134" t="str">
        <f t="shared" si="47"/>
        <v/>
      </c>
      <c r="F392" s="134" t="str">
        <f t="shared" si="48"/>
        <v/>
      </c>
      <c r="G392" s="136"/>
      <c r="H392" s="135"/>
      <c r="I392" s="133" t="s">
        <v>171</v>
      </c>
      <c r="J392" s="135" t="s">
        <v>171</v>
      </c>
      <c r="K392" s="135" t="s">
        <v>171</v>
      </c>
      <c r="L392" s="140"/>
      <c r="M392" s="142">
        <v>54</v>
      </c>
      <c r="N392" s="142">
        <f t="shared" si="49"/>
        <v>158</v>
      </c>
      <c r="O392" s="142">
        <v>1.58</v>
      </c>
      <c r="P392" s="143">
        <v>21.6311488543503</v>
      </c>
      <c r="Q392" s="145" t="s">
        <v>60</v>
      </c>
      <c r="R392" s="142" t="s">
        <v>66</v>
      </c>
      <c r="S392" s="142">
        <v>83</v>
      </c>
      <c r="T392" s="146" t="s">
        <v>90</v>
      </c>
      <c r="U392" s="147" t="str">
        <f t="shared" si="50"/>
        <v>8/8</v>
      </c>
      <c r="V392" s="147" t="str">
        <f t="shared" si="51"/>
        <v>MPT 8/8</v>
      </c>
      <c r="W392" s="146" t="s">
        <v>91</v>
      </c>
    </row>
    <row r="393" spans="1:23" s="127" customFormat="1" x14ac:dyDescent="0.25">
      <c r="A393" s="14">
        <v>386</v>
      </c>
      <c r="B393" s="41" t="e">
        <f t="shared" ref="B393:B456" si="52">LEFT(H393,LEN(H393)-LEN(C393))</f>
        <v>#VALUE!</v>
      </c>
      <c r="C393" s="42" t="e">
        <f t="shared" ref="C393:C456" si="53">RIGHT(H393,LEN(H393)-FIND("@",SUBSTITUTE(H393," ","@",LEN(H393)-LEN(SUBSTITUTE(H393," ","")))))</f>
        <v>#VALUE!</v>
      </c>
      <c r="D393" s="133" t="str">
        <f t="shared" ref="D393:D456" si="54">TEXT(J393,"DD/MM/YYYY")</f>
        <v>30/08/2013</v>
      </c>
      <c r="E393" s="134" t="str">
        <f t="shared" ref="E393:E456" si="55">IF(TRIM(L393)="Nam","X","")</f>
        <v/>
      </c>
      <c r="F393" s="134" t="str">
        <f t="shared" ref="F393:F456" si="56">IF(TRIM(L393)="Nữ","X","")</f>
        <v/>
      </c>
      <c r="G393" s="136"/>
      <c r="H393" s="135"/>
      <c r="I393" s="133" t="s">
        <v>246</v>
      </c>
      <c r="J393" s="135" t="s">
        <v>246</v>
      </c>
      <c r="K393" s="135" t="s">
        <v>246</v>
      </c>
      <c r="L393" s="140"/>
      <c r="M393" s="142">
        <v>52</v>
      </c>
      <c r="N393" s="142">
        <f t="shared" ref="N393:N456" si="57">O393*100</f>
        <v>162</v>
      </c>
      <c r="O393" s="142">
        <v>1.62</v>
      </c>
      <c r="P393" s="143">
        <v>19.814052735863399</v>
      </c>
      <c r="Q393" s="145" t="s">
        <v>60</v>
      </c>
      <c r="R393" s="142" t="s">
        <v>66</v>
      </c>
      <c r="S393" s="142">
        <v>79</v>
      </c>
      <c r="T393" s="146" t="s">
        <v>55</v>
      </c>
      <c r="U393" s="147" t="str">
        <f t="shared" ref="U393:U456" si="58">REPLACE(T393,FIND(";",T393),1,"/")</f>
        <v>10/10</v>
      </c>
      <c r="V393" s="147" t="str">
        <f t="shared" ref="V393:V456" si="59">IF(U393="10/10",U393,"MPT "&amp;U393)</f>
        <v>10/10</v>
      </c>
      <c r="W393" s="146" t="s">
        <v>56</v>
      </c>
    </row>
    <row r="394" spans="1:23" s="127" customFormat="1" x14ac:dyDescent="0.25">
      <c r="A394" s="14">
        <v>387</v>
      </c>
      <c r="B394" s="41" t="e">
        <f t="shared" si="52"/>
        <v>#VALUE!</v>
      </c>
      <c r="C394" s="42" t="e">
        <f t="shared" si="53"/>
        <v>#VALUE!</v>
      </c>
      <c r="D394" s="133" t="str">
        <f t="shared" si="54"/>
        <v>23/11/2013</v>
      </c>
      <c r="E394" s="134" t="str">
        <f t="shared" si="55"/>
        <v/>
      </c>
      <c r="F394" s="134" t="str">
        <f t="shared" si="56"/>
        <v/>
      </c>
      <c r="G394" s="136"/>
      <c r="H394" s="135"/>
      <c r="I394" s="133" t="s">
        <v>378</v>
      </c>
      <c r="J394" s="135" t="s">
        <v>378</v>
      </c>
      <c r="K394" s="135" t="s">
        <v>378</v>
      </c>
      <c r="L394" s="140"/>
      <c r="M394" s="142">
        <v>33</v>
      </c>
      <c r="N394" s="142">
        <f t="shared" si="57"/>
        <v>145</v>
      </c>
      <c r="O394" s="142">
        <v>1.45</v>
      </c>
      <c r="P394" s="143">
        <v>15.6956004756243</v>
      </c>
      <c r="Q394" s="145" t="s">
        <v>60</v>
      </c>
      <c r="R394" s="142" t="s">
        <v>78</v>
      </c>
      <c r="S394" s="142">
        <v>82</v>
      </c>
      <c r="T394" s="146" t="s">
        <v>55</v>
      </c>
      <c r="U394" s="147" t="str">
        <f t="shared" si="58"/>
        <v>10/10</v>
      </c>
      <c r="V394" s="147" t="str">
        <f t="shared" si="59"/>
        <v>10/10</v>
      </c>
      <c r="W394" s="146" t="s">
        <v>56</v>
      </c>
    </row>
    <row r="395" spans="1:23" s="127" customFormat="1" x14ac:dyDescent="0.25">
      <c r="A395" s="14">
        <v>388</v>
      </c>
      <c r="B395" s="41" t="e">
        <f t="shared" si="52"/>
        <v>#VALUE!</v>
      </c>
      <c r="C395" s="42" t="e">
        <f t="shared" si="53"/>
        <v>#VALUE!</v>
      </c>
      <c r="D395" s="133" t="str">
        <f t="shared" si="54"/>
        <v>07/04/2012</v>
      </c>
      <c r="E395" s="134" t="str">
        <f t="shared" si="55"/>
        <v/>
      </c>
      <c r="F395" s="134" t="str">
        <f t="shared" si="56"/>
        <v/>
      </c>
      <c r="G395" s="136"/>
      <c r="H395" s="135"/>
      <c r="I395" s="133" t="s">
        <v>379</v>
      </c>
      <c r="J395" s="135" t="s">
        <v>379</v>
      </c>
      <c r="K395" s="135" t="s">
        <v>379</v>
      </c>
      <c r="L395" s="140"/>
      <c r="M395" s="142">
        <v>57</v>
      </c>
      <c r="N395" s="142">
        <f t="shared" si="57"/>
        <v>148</v>
      </c>
      <c r="O395" s="142">
        <v>1.48</v>
      </c>
      <c r="P395" s="143">
        <v>26.0226442658875</v>
      </c>
      <c r="Q395" s="145" t="s">
        <v>58</v>
      </c>
      <c r="R395" s="142" t="s">
        <v>219</v>
      </c>
      <c r="S395" s="142">
        <v>81</v>
      </c>
      <c r="T395" s="146" t="s">
        <v>55</v>
      </c>
      <c r="U395" s="147" t="str">
        <f t="shared" si="58"/>
        <v>10/10</v>
      </c>
      <c r="V395" s="147" t="str">
        <f t="shared" si="59"/>
        <v>10/10</v>
      </c>
      <c r="W395" s="146" t="s">
        <v>56</v>
      </c>
    </row>
    <row r="396" spans="1:23" s="127" customFormat="1" x14ac:dyDescent="0.25">
      <c r="A396" s="14">
        <v>389</v>
      </c>
      <c r="B396" s="41" t="e">
        <f t="shared" si="52"/>
        <v>#VALUE!</v>
      </c>
      <c r="C396" s="42" t="e">
        <f t="shared" si="53"/>
        <v>#VALUE!</v>
      </c>
      <c r="D396" s="133" t="str">
        <f t="shared" si="54"/>
        <v>11/01/2013</v>
      </c>
      <c r="E396" s="134" t="str">
        <f t="shared" si="55"/>
        <v/>
      </c>
      <c r="F396" s="134" t="str">
        <f t="shared" si="56"/>
        <v/>
      </c>
      <c r="G396" s="136"/>
      <c r="H396" s="135"/>
      <c r="I396" s="133" t="s">
        <v>168</v>
      </c>
      <c r="J396" s="135" t="s">
        <v>168</v>
      </c>
      <c r="K396" s="135" t="s">
        <v>168</v>
      </c>
      <c r="L396" s="140"/>
      <c r="M396" s="142">
        <v>47</v>
      </c>
      <c r="N396" s="142">
        <f t="shared" si="57"/>
        <v>175</v>
      </c>
      <c r="O396" s="142">
        <v>1.75</v>
      </c>
      <c r="P396" s="143">
        <v>15.3469387755102</v>
      </c>
      <c r="Q396" s="145" t="s">
        <v>60</v>
      </c>
      <c r="R396" s="142" t="s">
        <v>219</v>
      </c>
      <c r="S396" s="142">
        <v>85</v>
      </c>
      <c r="T396" s="146" t="s">
        <v>380</v>
      </c>
      <c r="U396" s="147" t="str">
        <f t="shared" si="58"/>
        <v>2/3</v>
      </c>
      <c r="V396" s="147" t="str">
        <f t="shared" si="59"/>
        <v>MPT 2/3</v>
      </c>
      <c r="W396" s="146" t="s">
        <v>381</v>
      </c>
    </row>
    <row r="397" spans="1:23" s="127" customFormat="1" x14ac:dyDescent="0.25">
      <c r="A397" s="14">
        <v>390</v>
      </c>
      <c r="B397" s="41" t="e">
        <f t="shared" si="52"/>
        <v>#VALUE!</v>
      </c>
      <c r="C397" s="42" t="e">
        <f t="shared" si="53"/>
        <v>#VALUE!</v>
      </c>
      <c r="D397" s="133" t="str">
        <f t="shared" si="54"/>
        <v>05/03/2013</v>
      </c>
      <c r="E397" s="134" t="str">
        <f t="shared" si="55"/>
        <v/>
      </c>
      <c r="F397" s="134" t="str">
        <f t="shared" si="56"/>
        <v/>
      </c>
      <c r="G397" s="136"/>
      <c r="H397" s="135"/>
      <c r="I397" s="133" t="s">
        <v>382</v>
      </c>
      <c r="J397" s="135" t="s">
        <v>382</v>
      </c>
      <c r="K397" s="135" t="s">
        <v>382</v>
      </c>
      <c r="L397" s="140"/>
      <c r="M397" s="142">
        <v>32</v>
      </c>
      <c r="N397" s="142">
        <f t="shared" si="57"/>
        <v>156</v>
      </c>
      <c r="O397" s="142">
        <v>1.56</v>
      </c>
      <c r="P397" s="143">
        <v>13.149243918474699</v>
      </c>
      <c r="Q397" s="145" t="s">
        <v>60</v>
      </c>
      <c r="R397" s="142" t="s">
        <v>61</v>
      </c>
      <c r="S397" s="142">
        <v>84</v>
      </c>
      <c r="T397" s="146" t="s">
        <v>55</v>
      </c>
      <c r="U397" s="147" t="str">
        <f t="shared" si="58"/>
        <v>10/10</v>
      </c>
      <c r="V397" s="147" t="str">
        <f t="shared" si="59"/>
        <v>10/10</v>
      </c>
      <c r="W397" s="146" t="s">
        <v>56</v>
      </c>
    </row>
    <row r="398" spans="1:23" s="127" customFormat="1" x14ac:dyDescent="0.25">
      <c r="A398" s="14">
        <v>391</v>
      </c>
      <c r="B398" s="41" t="e">
        <f t="shared" si="52"/>
        <v>#VALUE!</v>
      </c>
      <c r="C398" s="42" t="e">
        <f t="shared" si="53"/>
        <v>#VALUE!</v>
      </c>
      <c r="D398" s="133" t="str">
        <f t="shared" si="54"/>
        <v>09/06/2013</v>
      </c>
      <c r="E398" s="134" t="str">
        <f t="shared" si="55"/>
        <v/>
      </c>
      <c r="F398" s="134" t="str">
        <f t="shared" si="56"/>
        <v/>
      </c>
      <c r="G398" s="136"/>
      <c r="H398" s="135"/>
      <c r="I398" s="133" t="s">
        <v>190</v>
      </c>
      <c r="J398" s="135" t="s">
        <v>190</v>
      </c>
      <c r="K398" s="135" t="s">
        <v>190</v>
      </c>
      <c r="L398" s="140"/>
      <c r="M398" s="142">
        <v>43</v>
      </c>
      <c r="N398" s="142">
        <f t="shared" si="57"/>
        <v>150</v>
      </c>
      <c r="O398" s="142">
        <v>1.5</v>
      </c>
      <c r="P398" s="143">
        <v>19.1111111111111</v>
      </c>
      <c r="Q398" s="145" t="s">
        <v>60</v>
      </c>
      <c r="R398" s="142" t="s">
        <v>219</v>
      </c>
      <c r="S398" s="142">
        <v>82</v>
      </c>
      <c r="T398" s="146" t="s">
        <v>55</v>
      </c>
      <c r="U398" s="147" t="str">
        <f t="shared" si="58"/>
        <v>10/10</v>
      </c>
      <c r="V398" s="147" t="str">
        <f t="shared" si="59"/>
        <v>10/10</v>
      </c>
      <c r="W398" s="146" t="s">
        <v>56</v>
      </c>
    </row>
    <row r="399" spans="1:23" s="127" customFormat="1" x14ac:dyDescent="0.25">
      <c r="A399" s="14">
        <v>392</v>
      </c>
      <c r="B399" s="41" t="e">
        <f t="shared" si="52"/>
        <v>#VALUE!</v>
      </c>
      <c r="C399" s="42" t="e">
        <f t="shared" si="53"/>
        <v>#VALUE!</v>
      </c>
      <c r="D399" s="133" t="str">
        <f t="shared" si="54"/>
        <v>11/12/2013</v>
      </c>
      <c r="E399" s="134" t="str">
        <f t="shared" si="55"/>
        <v/>
      </c>
      <c r="F399" s="134" t="str">
        <f t="shared" si="56"/>
        <v/>
      </c>
      <c r="G399" s="136"/>
      <c r="H399" s="135"/>
      <c r="I399" s="133" t="s">
        <v>237</v>
      </c>
      <c r="J399" s="135" t="s">
        <v>237</v>
      </c>
      <c r="K399" s="135" t="s">
        <v>237</v>
      </c>
      <c r="L399" s="140"/>
      <c r="M399" s="142">
        <v>53</v>
      </c>
      <c r="N399" s="142">
        <f t="shared" si="57"/>
        <v>150</v>
      </c>
      <c r="O399" s="142">
        <v>1.5</v>
      </c>
      <c r="P399" s="143">
        <v>23.5555555555556</v>
      </c>
      <c r="Q399" s="145" t="s">
        <v>58</v>
      </c>
      <c r="R399" s="142" t="s">
        <v>66</v>
      </c>
      <c r="S399" s="142">
        <v>81</v>
      </c>
      <c r="T399" s="146" t="s">
        <v>55</v>
      </c>
      <c r="U399" s="147" t="str">
        <f t="shared" si="58"/>
        <v>10/10</v>
      </c>
      <c r="V399" s="147" t="str">
        <f t="shared" si="59"/>
        <v>10/10</v>
      </c>
      <c r="W399" s="146" t="s">
        <v>56</v>
      </c>
    </row>
    <row r="400" spans="1:23" s="127" customFormat="1" x14ac:dyDescent="0.25">
      <c r="A400" s="14">
        <v>393</v>
      </c>
      <c r="B400" s="41" t="e">
        <f t="shared" si="52"/>
        <v>#VALUE!</v>
      </c>
      <c r="C400" s="42" t="e">
        <f t="shared" si="53"/>
        <v>#VALUE!</v>
      </c>
      <c r="D400" s="133" t="str">
        <f t="shared" si="54"/>
        <v>21/04/2013</v>
      </c>
      <c r="E400" s="134" t="str">
        <f t="shared" si="55"/>
        <v/>
      </c>
      <c r="F400" s="134" t="str">
        <f t="shared" si="56"/>
        <v/>
      </c>
      <c r="G400" s="136"/>
      <c r="H400" s="135"/>
      <c r="I400" s="133" t="s">
        <v>340</v>
      </c>
      <c r="J400" s="135" t="s">
        <v>340</v>
      </c>
      <c r="K400" s="135" t="s">
        <v>340</v>
      </c>
      <c r="L400" s="140"/>
      <c r="M400" s="142">
        <v>33</v>
      </c>
      <c r="N400" s="142">
        <f t="shared" si="57"/>
        <v>151</v>
      </c>
      <c r="O400" s="142">
        <v>1.51</v>
      </c>
      <c r="P400" s="143">
        <v>14.473049427656701</v>
      </c>
      <c r="Q400" s="145" t="s">
        <v>53</v>
      </c>
      <c r="R400" s="142" t="s">
        <v>61</v>
      </c>
      <c r="S400" s="142">
        <v>82</v>
      </c>
      <c r="T400" s="146" t="s">
        <v>55</v>
      </c>
      <c r="U400" s="147" t="str">
        <f t="shared" si="58"/>
        <v>10/10</v>
      </c>
      <c r="V400" s="147" t="str">
        <f t="shared" si="59"/>
        <v>10/10</v>
      </c>
      <c r="W400" s="146" t="s">
        <v>56</v>
      </c>
    </row>
    <row r="401" spans="1:23" s="127" customFormat="1" x14ac:dyDescent="0.25">
      <c r="A401" s="14">
        <v>394</v>
      </c>
      <c r="B401" s="41" t="e">
        <f t="shared" si="52"/>
        <v>#VALUE!</v>
      </c>
      <c r="C401" s="42" t="e">
        <f t="shared" si="53"/>
        <v>#VALUE!</v>
      </c>
      <c r="D401" s="133" t="str">
        <f t="shared" si="54"/>
        <v>27/05/2013</v>
      </c>
      <c r="E401" s="134" t="str">
        <f t="shared" si="55"/>
        <v/>
      </c>
      <c r="F401" s="134" t="str">
        <f t="shared" si="56"/>
        <v/>
      </c>
      <c r="G401" s="136"/>
      <c r="H401" s="135"/>
      <c r="I401" s="133" t="s">
        <v>383</v>
      </c>
      <c r="J401" s="135" t="s">
        <v>383</v>
      </c>
      <c r="K401" s="135" t="s">
        <v>383</v>
      </c>
      <c r="L401" s="140"/>
      <c r="M401" s="142">
        <v>37</v>
      </c>
      <c r="N401" s="142">
        <f t="shared" si="57"/>
        <v>150</v>
      </c>
      <c r="O401" s="142">
        <v>1.5</v>
      </c>
      <c r="P401" s="143">
        <v>16.4444444444444</v>
      </c>
      <c r="Q401" s="145" t="s">
        <v>60</v>
      </c>
      <c r="R401" s="142" t="s">
        <v>54</v>
      </c>
      <c r="S401" s="142">
        <v>83</v>
      </c>
      <c r="T401" s="146" t="s">
        <v>55</v>
      </c>
      <c r="U401" s="147" t="str">
        <f t="shared" si="58"/>
        <v>10/10</v>
      </c>
      <c r="V401" s="147" t="str">
        <f t="shared" si="59"/>
        <v>10/10</v>
      </c>
      <c r="W401" s="146" t="s">
        <v>56</v>
      </c>
    </row>
    <row r="402" spans="1:23" s="127" customFormat="1" x14ac:dyDescent="0.25">
      <c r="A402" s="14">
        <v>395</v>
      </c>
      <c r="B402" s="41" t="e">
        <f t="shared" si="52"/>
        <v>#VALUE!</v>
      </c>
      <c r="C402" s="42" t="e">
        <f t="shared" si="53"/>
        <v>#VALUE!</v>
      </c>
      <c r="D402" s="133" t="str">
        <f t="shared" si="54"/>
        <v>10/07/2013</v>
      </c>
      <c r="E402" s="134" t="str">
        <f t="shared" si="55"/>
        <v/>
      </c>
      <c r="F402" s="134" t="str">
        <f t="shared" si="56"/>
        <v/>
      </c>
      <c r="G402" s="136"/>
      <c r="H402" s="135"/>
      <c r="I402" s="133" t="s">
        <v>384</v>
      </c>
      <c r="J402" s="135" t="s">
        <v>384</v>
      </c>
      <c r="K402" s="135" t="s">
        <v>384</v>
      </c>
      <c r="L402" s="140"/>
      <c r="M402" s="142">
        <v>32</v>
      </c>
      <c r="N402" s="142">
        <f t="shared" si="57"/>
        <v>137</v>
      </c>
      <c r="O402" s="142">
        <v>1.37</v>
      </c>
      <c r="P402" s="143">
        <v>17.049389951515799</v>
      </c>
      <c r="Q402" s="145" t="s">
        <v>60</v>
      </c>
      <c r="R402" s="142" t="s">
        <v>61</v>
      </c>
      <c r="S402" s="142">
        <v>83</v>
      </c>
      <c r="T402" s="146" t="s">
        <v>296</v>
      </c>
      <c r="U402" s="147" t="str">
        <f t="shared" si="58"/>
        <v>4/5</v>
      </c>
      <c r="V402" s="147" t="str">
        <f t="shared" si="59"/>
        <v>MPT 4/5</v>
      </c>
      <c r="W402" s="146" t="s">
        <v>297</v>
      </c>
    </row>
    <row r="403" spans="1:23" s="127" customFormat="1" x14ac:dyDescent="0.25">
      <c r="A403" s="14">
        <v>396</v>
      </c>
      <c r="B403" s="41" t="e">
        <f t="shared" si="52"/>
        <v>#VALUE!</v>
      </c>
      <c r="C403" s="42" t="e">
        <f t="shared" si="53"/>
        <v>#VALUE!</v>
      </c>
      <c r="D403" s="133" t="str">
        <f t="shared" si="54"/>
        <v>19/06/2013</v>
      </c>
      <c r="E403" s="134" t="str">
        <f t="shared" si="55"/>
        <v/>
      </c>
      <c r="F403" s="134" t="str">
        <f t="shared" si="56"/>
        <v/>
      </c>
      <c r="G403" s="136"/>
      <c r="H403" s="135"/>
      <c r="I403" s="133" t="s">
        <v>106</v>
      </c>
      <c r="J403" s="135" t="s">
        <v>106</v>
      </c>
      <c r="K403" s="135" t="s">
        <v>106</v>
      </c>
      <c r="L403" s="140"/>
      <c r="M403" s="142">
        <v>57</v>
      </c>
      <c r="N403" s="142">
        <f t="shared" si="57"/>
        <v>153</v>
      </c>
      <c r="O403" s="142">
        <v>1.53</v>
      </c>
      <c r="P403" s="143">
        <v>24.349609124695601</v>
      </c>
      <c r="Q403" s="145" t="s">
        <v>58</v>
      </c>
      <c r="R403" s="142" t="s">
        <v>219</v>
      </c>
      <c r="S403" s="142">
        <v>84</v>
      </c>
      <c r="T403" s="146" t="s">
        <v>55</v>
      </c>
      <c r="U403" s="147" t="str">
        <f t="shared" si="58"/>
        <v>10/10</v>
      </c>
      <c r="V403" s="147" t="str">
        <f t="shared" si="59"/>
        <v>10/10</v>
      </c>
      <c r="W403" s="146" t="s">
        <v>56</v>
      </c>
    </row>
    <row r="404" spans="1:23" s="127" customFormat="1" x14ac:dyDescent="0.25">
      <c r="A404" s="14">
        <v>397</v>
      </c>
      <c r="B404" s="41" t="e">
        <f t="shared" si="52"/>
        <v>#VALUE!</v>
      </c>
      <c r="C404" s="42" t="e">
        <f t="shared" si="53"/>
        <v>#VALUE!</v>
      </c>
      <c r="D404" s="133" t="str">
        <f t="shared" si="54"/>
        <v>17/11/2013</v>
      </c>
      <c r="E404" s="134" t="str">
        <f t="shared" si="55"/>
        <v/>
      </c>
      <c r="F404" s="134" t="str">
        <f t="shared" si="56"/>
        <v/>
      </c>
      <c r="G404" s="136"/>
      <c r="H404" s="135"/>
      <c r="I404" s="133" t="s">
        <v>120</v>
      </c>
      <c r="J404" s="135" t="s">
        <v>120</v>
      </c>
      <c r="K404" s="135" t="s">
        <v>120</v>
      </c>
      <c r="L404" s="140"/>
      <c r="M404" s="142">
        <v>44</v>
      </c>
      <c r="N404" s="142">
        <f t="shared" si="57"/>
        <v>157</v>
      </c>
      <c r="O404" s="142">
        <v>1.57</v>
      </c>
      <c r="P404" s="143">
        <v>17.850622743316201</v>
      </c>
      <c r="Q404" s="145" t="s">
        <v>60</v>
      </c>
      <c r="R404" s="142" t="s">
        <v>54</v>
      </c>
      <c r="S404" s="142">
        <v>87</v>
      </c>
      <c r="T404" s="146" t="s">
        <v>55</v>
      </c>
      <c r="U404" s="147" t="str">
        <f t="shared" si="58"/>
        <v>10/10</v>
      </c>
      <c r="V404" s="147" t="str">
        <f t="shared" si="59"/>
        <v>10/10</v>
      </c>
      <c r="W404" s="146" t="s">
        <v>56</v>
      </c>
    </row>
    <row r="405" spans="1:23" s="127" customFormat="1" x14ac:dyDescent="0.25">
      <c r="A405" s="14">
        <v>398</v>
      </c>
      <c r="B405" s="41" t="e">
        <f t="shared" si="52"/>
        <v>#VALUE!</v>
      </c>
      <c r="C405" s="42" t="e">
        <f t="shared" si="53"/>
        <v>#VALUE!</v>
      </c>
      <c r="D405" s="133" t="str">
        <f t="shared" si="54"/>
        <v>08/04/2013</v>
      </c>
      <c r="E405" s="134" t="str">
        <f t="shared" si="55"/>
        <v/>
      </c>
      <c r="F405" s="134" t="str">
        <f t="shared" si="56"/>
        <v/>
      </c>
      <c r="G405" s="136"/>
      <c r="H405" s="135"/>
      <c r="I405" s="133" t="s">
        <v>385</v>
      </c>
      <c r="J405" s="135" t="s">
        <v>385</v>
      </c>
      <c r="K405" s="135" t="s">
        <v>385</v>
      </c>
      <c r="L405" s="140"/>
      <c r="M405" s="142">
        <v>35</v>
      </c>
      <c r="N405" s="142">
        <f t="shared" si="57"/>
        <v>146</v>
      </c>
      <c r="O405" s="142">
        <v>1.46</v>
      </c>
      <c r="P405" s="143">
        <v>16.419590917620599</v>
      </c>
      <c r="Q405" s="145" t="s">
        <v>60</v>
      </c>
      <c r="R405" s="142" t="s">
        <v>54</v>
      </c>
      <c r="S405" s="142">
        <v>81</v>
      </c>
      <c r="T405" s="146" t="s">
        <v>55</v>
      </c>
      <c r="U405" s="147" t="str">
        <f t="shared" si="58"/>
        <v>10/10</v>
      </c>
      <c r="V405" s="147" t="str">
        <f t="shared" si="59"/>
        <v>10/10</v>
      </c>
      <c r="W405" s="146" t="s">
        <v>56</v>
      </c>
    </row>
    <row r="406" spans="1:23" s="127" customFormat="1" x14ac:dyDescent="0.25">
      <c r="A406" s="14">
        <v>399</v>
      </c>
      <c r="B406" s="41" t="e">
        <f t="shared" si="52"/>
        <v>#VALUE!</v>
      </c>
      <c r="C406" s="42" t="e">
        <f t="shared" si="53"/>
        <v>#VALUE!</v>
      </c>
      <c r="D406" s="133" t="str">
        <f t="shared" si="54"/>
        <v>09/01/2013</v>
      </c>
      <c r="E406" s="134" t="str">
        <f t="shared" si="55"/>
        <v/>
      </c>
      <c r="F406" s="134" t="str">
        <f t="shared" si="56"/>
        <v/>
      </c>
      <c r="G406" s="136"/>
      <c r="H406" s="135"/>
      <c r="I406" s="133" t="s">
        <v>177</v>
      </c>
      <c r="J406" s="135" t="s">
        <v>177</v>
      </c>
      <c r="K406" s="135" t="s">
        <v>177</v>
      </c>
      <c r="L406" s="140"/>
      <c r="M406" s="142">
        <v>37</v>
      </c>
      <c r="N406" s="142">
        <f t="shared" si="57"/>
        <v>151</v>
      </c>
      <c r="O406" s="142">
        <v>1.51</v>
      </c>
      <c r="P406" s="143">
        <v>16.227358449190799</v>
      </c>
      <c r="Q406" s="145" t="s">
        <v>60</v>
      </c>
      <c r="R406" s="142" t="s">
        <v>61</v>
      </c>
      <c r="S406" s="142">
        <v>83</v>
      </c>
      <c r="T406" s="146" t="s">
        <v>55</v>
      </c>
      <c r="U406" s="147" t="str">
        <f t="shared" si="58"/>
        <v>10/10</v>
      </c>
      <c r="V406" s="147" t="str">
        <f t="shared" si="59"/>
        <v>10/10</v>
      </c>
      <c r="W406" s="146" t="s">
        <v>56</v>
      </c>
    </row>
    <row r="407" spans="1:23" s="127" customFormat="1" x14ac:dyDescent="0.25">
      <c r="A407" s="14">
        <v>400</v>
      </c>
      <c r="B407" s="41" t="e">
        <f t="shared" si="52"/>
        <v>#VALUE!</v>
      </c>
      <c r="C407" s="42" t="e">
        <f t="shared" si="53"/>
        <v>#VALUE!</v>
      </c>
      <c r="D407" s="133" t="str">
        <f t="shared" si="54"/>
        <v>05/11/2013</v>
      </c>
      <c r="E407" s="134" t="str">
        <f t="shared" si="55"/>
        <v/>
      </c>
      <c r="F407" s="134" t="str">
        <f t="shared" si="56"/>
        <v/>
      </c>
      <c r="G407" s="136"/>
      <c r="H407" s="135"/>
      <c r="I407" s="133" t="s">
        <v>329</v>
      </c>
      <c r="J407" s="135" t="s">
        <v>329</v>
      </c>
      <c r="K407" s="135" t="s">
        <v>329</v>
      </c>
      <c r="L407" s="140"/>
      <c r="M407" s="142">
        <v>54</v>
      </c>
      <c r="N407" s="142">
        <f t="shared" si="57"/>
        <v>158</v>
      </c>
      <c r="O407" s="142">
        <v>1.58</v>
      </c>
      <c r="P407" s="143">
        <v>21.6311488543503</v>
      </c>
      <c r="Q407" s="145" t="s">
        <v>60</v>
      </c>
      <c r="R407" s="142" t="s">
        <v>54</v>
      </c>
      <c r="S407" s="142">
        <v>84</v>
      </c>
      <c r="T407" s="146" t="s">
        <v>55</v>
      </c>
      <c r="U407" s="147" t="str">
        <f t="shared" si="58"/>
        <v>10/10</v>
      </c>
      <c r="V407" s="147" t="str">
        <f t="shared" si="59"/>
        <v>10/10</v>
      </c>
      <c r="W407" s="146" t="s">
        <v>56</v>
      </c>
    </row>
    <row r="408" spans="1:23" s="127" customFormat="1" x14ac:dyDescent="0.25">
      <c r="A408" s="14">
        <v>401</v>
      </c>
      <c r="B408" s="41" t="e">
        <f t="shared" si="52"/>
        <v>#VALUE!</v>
      </c>
      <c r="C408" s="42" t="e">
        <f t="shared" si="53"/>
        <v>#VALUE!</v>
      </c>
      <c r="D408" s="133" t="str">
        <f t="shared" si="54"/>
        <v>28/10/2013</v>
      </c>
      <c r="E408" s="134" t="str">
        <f t="shared" si="55"/>
        <v/>
      </c>
      <c r="F408" s="134" t="str">
        <f t="shared" si="56"/>
        <v/>
      </c>
      <c r="G408" s="136"/>
      <c r="H408" s="135"/>
      <c r="I408" s="133" t="s">
        <v>272</v>
      </c>
      <c r="J408" s="135" t="s">
        <v>272</v>
      </c>
      <c r="K408" s="135" t="s">
        <v>272</v>
      </c>
      <c r="L408" s="140"/>
      <c r="M408" s="142">
        <v>32</v>
      </c>
      <c r="N408" s="142">
        <f t="shared" si="57"/>
        <v>147</v>
      </c>
      <c r="O408" s="142">
        <v>1.47</v>
      </c>
      <c r="P408" s="143">
        <v>14.8086445462539</v>
      </c>
      <c r="Q408" s="145" t="s">
        <v>60</v>
      </c>
      <c r="R408" s="142" t="s">
        <v>66</v>
      </c>
      <c r="S408" s="142">
        <v>80</v>
      </c>
      <c r="T408" s="146" t="s">
        <v>108</v>
      </c>
      <c r="U408" s="147" t="str">
        <f t="shared" si="58"/>
        <v>6/6</v>
      </c>
      <c r="V408" s="147" t="str">
        <f t="shared" si="59"/>
        <v>MPT 6/6</v>
      </c>
      <c r="W408" s="146" t="s">
        <v>109</v>
      </c>
    </row>
    <row r="409" spans="1:23" s="127" customFormat="1" x14ac:dyDescent="0.25">
      <c r="A409" s="14">
        <v>402</v>
      </c>
      <c r="B409" s="41" t="e">
        <f t="shared" si="52"/>
        <v>#VALUE!</v>
      </c>
      <c r="C409" s="42" t="e">
        <f t="shared" si="53"/>
        <v>#VALUE!</v>
      </c>
      <c r="D409" s="133" t="str">
        <f t="shared" si="54"/>
        <v>03/04/2013</v>
      </c>
      <c r="E409" s="134" t="str">
        <f t="shared" si="55"/>
        <v/>
      </c>
      <c r="F409" s="134" t="str">
        <f t="shared" si="56"/>
        <v/>
      </c>
      <c r="G409" s="136"/>
      <c r="H409" s="135"/>
      <c r="I409" s="133" t="s">
        <v>386</v>
      </c>
      <c r="J409" s="135" t="s">
        <v>386</v>
      </c>
      <c r="K409" s="135" t="s">
        <v>386</v>
      </c>
      <c r="L409" s="140"/>
      <c r="M409" s="142">
        <v>43</v>
      </c>
      <c r="N409" s="142">
        <f t="shared" si="57"/>
        <v>154</v>
      </c>
      <c r="O409" s="142">
        <v>1.54</v>
      </c>
      <c r="P409" s="143">
        <v>18.131219429920701</v>
      </c>
      <c r="Q409" s="145" t="s">
        <v>60</v>
      </c>
      <c r="R409" s="142" t="s">
        <v>66</v>
      </c>
      <c r="S409" s="142">
        <v>84</v>
      </c>
      <c r="T409" s="146" t="s">
        <v>137</v>
      </c>
      <c r="U409" s="147" t="str">
        <f t="shared" si="58"/>
        <v>7/6</v>
      </c>
      <c r="V409" s="147" t="str">
        <f t="shared" si="59"/>
        <v>MPT 7/6</v>
      </c>
      <c r="W409" s="146" t="s">
        <v>138</v>
      </c>
    </row>
    <row r="410" spans="1:23" s="127" customFormat="1" x14ac:dyDescent="0.25">
      <c r="A410" s="14">
        <v>403</v>
      </c>
      <c r="B410" s="41" t="e">
        <f t="shared" si="52"/>
        <v>#VALUE!</v>
      </c>
      <c r="C410" s="42" t="e">
        <f t="shared" si="53"/>
        <v>#VALUE!</v>
      </c>
      <c r="D410" s="133" t="str">
        <f t="shared" si="54"/>
        <v>23/06/2013</v>
      </c>
      <c r="E410" s="134" t="str">
        <f t="shared" si="55"/>
        <v/>
      </c>
      <c r="F410" s="134" t="str">
        <f t="shared" si="56"/>
        <v/>
      </c>
      <c r="G410" s="136"/>
      <c r="H410" s="135"/>
      <c r="I410" s="133" t="s">
        <v>285</v>
      </c>
      <c r="J410" s="135" t="s">
        <v>285</v>
      </c>
      <c r="K410" s="135" t="s">
        <v>285</v>
      </c>
      <c r="L410" s="140"/>
      <c r="M410" s="142">
        <v>43</v>
      </c>
      <c r="N410" s="142">
        <f t="shared" si="57"/>
        <v>156</v>
      </c>
      <c r="O410" s="142">
        <v>1.56</v>
      </c>
      <c r="P410" s="143">
        <v>17.669296515450402</v>
      </c>
      <c r="Q410" s="145" t="s">
        <v>60</v>
      </c>
      <c r="R410" s="142" t="s">
        <v>61</v>
      </c>
      <c r="S410" s="142">
        <v>80</v>
      </c>
      <c r="T410" s="146" t="s">
        <v>55</v>
      </c>
      <c r="U410" s="147" t="str">
        <f t="shared" si="58"/>
        <v>10/10</v>
      </c>
      <c r="V410" s="147" t="str">
        <f t="shared" si="59"/>
        <v>10/10</v>
      </c>
      <c r="W410" s="146" t="s">
        <v>56</v>
      </c>
    </row>
    <row r="411" spans="1:23" s="127" customFormat="1" x14ac:dyDescent="0.25">
      <c r="A411" s="14">
        <v>404</v>
      </c>
      <c r="B411" s="41" t="e">
        <f t="shared" si="52"/>
        <v>#VALUE!</v>
      </c>
      <c r="C411" s="42" t="e">
        <f t="shared" si="53"/>
        <v>#VALUE!</v>
      </c>
      <c r="D411" s="133" t="str">
        <f t="shared" si="54"/>
        <v>05/05/2013</v>
      </c>
      <c r="E411" s="134" t="str">
        <f t="shared" si="55"/>
        <v/>
      </c>
      <c r="F411" s="134" t="str">
        <f t="shared" si="56"/>
        <v/>
      </c>
      <c r="G411" s="136"/>
      <c r="H411" s="135"/>
      <c r="I411" s="133" t="s">
        <v>170</v>
      </c>
      <c r="J411" s="135" t="s">
        <v>170</v>
      </c>
      <c r="K411" s="135" t="s">
        <v>170</v>
      </c>
      <c r="L411" s="140"/>
      <c r="M411" s="142">
        <v>37</v>
      </c>
      <c r="N411" s="142">
        <f t="shared" si="57"/>
        <v>155</v>
      </c>
      <c r="O411" s="142">
        <v>1.55</v>
      </c>
      <c r="P411" s="143">
        <v>15.4006243496358</v>
      </c>
      <c r="Q411" s="145" t="s">
        <v>60</v>
      </c>
      <c r="R411" s="142" t="s">
        <v>54</v>
      </c>
      <c r="S411" s="142">
        <v>86</v>
      </c>
      <c r="T411" s="146" t="s">
        <v>55</v>
      </c>
      <c r="U411" s="147" t="str">
        <f t="shared" si="58"/>
        <v>10/10</v>
      </c>
      <c r="V411" s="147" t="str">
        <f t="shared" si="59"/>
        <v>10/10</v>
      </c>
      <c r="W411" s="146" t="s">
        <v>56</v>
      </c>
    </row>
    <row r="412" spans="1:23" s="127" customFormat="1" x14ac:dyDescent="0.25">
      <c r="A412" s="14">
        <v>405</v>
      </c>
      <c r="B412" s="41" t="e">
        <f t="shared" si="52"/>
        <v>#VALUE!</v>
      </c>
      <c r="C412" s="42" t="e">
        <f t="shared" si="53"/>
        <v>#VALUE!</v>
      </c>
      <c r="D412" s="133" t="str">
        <f t="shared" si="54"/>
        <v>24/07/2012</v>
      </c>
      <c r="E412" s="134" t="str">
        <f t="shared" si="55"/>
        <v/>
      </c>
      <c r="F412" s="134" t="str">
        <f t="shared" si="56"/>
        <v/>
      </c>
      <c r="G412" s="136"/>
      <c r="H412" s="135"/>
      <c r="I412" s="133" t="s">
        <v>387</v>
      </c>
      <c r="J412" s="135" t="s">
        <v>387</v>
      </c>
      <c r="K412" s="135" t="s">
        <v>387</v>
      </c>
      <c r="L412" s="140"/>
      <c r="M412" s="142">
        <v>43</v>
      </c>
      <c r="N412" s="142">
        <f t="shared" si="57"/>
        <v>147</v>
      </c>
      <c r="O412" s="142">
        <v>1.47</v>
      </c>
      <c r="P412" s="143">
        <v>19.899116109028601</v>
      </c>
      <c r="Q412" s="145" t="s">
        <v>60</v>
      </c>
      <c r="R412" s="142" t="s">
        <v>61</v>
      </c>
      <c r="S412" s="142">
        <v>83</v>
      </c>
      <c r="T412" s="146" t="s">
        <v>55</v>
      </c>
      <c r="U412" s="147" t="str">
        <f t="shared" si="58"/>
        <v>10/10</v>
      </c>
      <c r="V412" s="147" t="str">
        <f t="shared" si="59"/>
        <v>10/10</v>
      </c>
      <c r="W412" s="146" t="s">
        <v>56</v>
      </c>
    </row>
    <row r="413" spans="1:23" s="127" customFormat="1" x14ac:dyDescent="0.25">
      <c r="A413" s="14">
        <v>406</v>
      </c>
      <c r="B413" s="41" t="e">
        <f t="shared" si="52"/>
        <v>#VALUE!</v>
      </c>
      <c r="C413" s="42" t="e">
        <f t="shared" si="53"/>
        <v>#VALUE!</v>
      </c>
      <c r="D413" s="133" t="str">
        <f t="shared" si="54"/>
        <v>09/11/2013</v>
      </c>
      <c r="E413" s="134" t="str">
        <f t="shared" si="55"/>
        <v/>
      </c>
      <c r="F413" s="134" t="str">
        <f t="shared" si="56"/>
        <v/>
      </c>
      <c r="G413" s="136"/>
      <c r="H413" s="135"/>
      <c r="I413" s="133" t="s">
        <v>331</v>
      </c>
      <c r="J413" s="135" t="s">
        <v>331</v>
      </c>
      <c r="K413" s="135" t="s">
        <v>331</v>
      </c>
      <c r="L413" s="140"/>
      <c r="M413" s="142">
        <v>56</v>
      </c>
      <c r="N413" s="142">
        <f t="shared" si="57"/>
        <v>153</v>
      </c>
      <c r="O413" s="142">
        <v>1.53</v>
      </c>
      <c r="P413" s="143">
        <v>23.922422999700999</v>
      </c>
      <c r="Q413" s="145" t="s">
        <v>58</v>
      </c>
      <c r="R413" s="142" t="s">
        <v>66</v>
      </c>
      <c r="S413" s="142">
        <v>79</v>
      </c>
      <c r="T413" s="146" t="s">
        <v>55</v>
      </c>
      <c r="U413" s="147" t="str">
        <f t="shared" si="58"/>
        <v>10/10</v>
      </c>
      <c r="V413" s="147" t="str">
        <f t="shared" si="59"/>
        <v>10/10</v>
      </c>
      <c r="W413" s="146" t="s">
        <v>56</v>
      </c>
    </row>
    <row r="414" spans="1:23" s="127" customFormat="1" x14ac:dyDescent="0.25">
      <c r="A414" s="14">
        <v>407</v>
      </c>
      <c r="B414" s="41" t="e">
        <f t="shared" si="52"/>
        <v>#VALUE!</v>
      </c>
      <c r="C414" s="42" t="e">
        <f t="shared" si="53"/>
        <v>#VALUE!</v>
      </c>
      <c r="D414" s="133" t="str">
        <f t="shared" si="54"/>
        <v>12/10/2013</v>
      </c>
      <c r="E414" s="134" t="str">
        <f t="shared" si="55"/>
        <v/>
      </c>
      <c r="F414" s="134" t="str">
        <f t="shared" si="56"/>
        <v/>
      </c>
      <c r="G414" s="136"/>
      <c r="H414" s="135"/>
      <c r="I414" s="133" t="s">
        <v>313</v>
      </c>
      <c r="J414" s="135" t="s">
        <v>313</v>
      </c>
      <c r="K414" s="135" t="s">
        <v>313</v>
      </c>
      <c r="L414" s="140"/>
      <c r="M414" s="142">
        <v>44</v>
      </c>
      <c r="N414" s="142">
        <f t="shared" si="57"/>
        <v>158</v>
      </c>
      <c r="O414" s="142">
        <v>1.58</v>
      </c>
      <c r="P414" s="143">
        <v>17.625380547989099</v>
      </c>
      <c r="Q414" s="145" t="s">
        <v>60</v>
      </c>
      <c r="R414" s="142" t="s">
        <v>54</v>
      </c>
      <c r="S414" s="142">
        <v>83</v>
      </c>
      <c r="T414" s="146" t="s">
        <v>55</v>
      </c>
      <c r="U414" s="147" t="str">
        <f t="shared" si="58"/>
        <v>10/10</v>
      </c>
      <c r="V414" s="147" t="str">
        <f t="shared" si="59"/>
        <v>10/10</v>
      </c>
      <c r="W414" s="146" t="s">
        <v>56</v>
      </c>
    </row>
    <row r="415" spans="1:23" s="127" customFormat="1" x14ac:dyDescent="0.25">
      <c r="A415" s="14">
        <v>408</v>
      </c>
      <c r="B415" s="41" t="e">
        <f t="shared" si="52"/>
        <v>#VALUE!</v>
      </c>
      <c r="C415" s="42" t="e">
        <f t="shared" si="53"/>
        <v>#VALUE!</v>
      </c>
      <c r="D415" s="133" t="str">
        <f t="shared" si="54"/>
        <v>15/01/2013</v>
      </c>
      <c r="E415" s="134" t="str">
        <f t="shared" si="55"/>
        <v/>
      </c>
      <c r="F415" s="134" t="str">
        <f t="shared" si="56"/>
        <v/>
      </c>
      <c r="G415" s="136"/>
      <c r="H415" s="135"/>
      <c r="I415" s="133" t="s">
        <v>325</v>
      </c>
      <c r="J415" s="135" t="s">
        <v>325</v>
      </c>
      <c r="K415" s="135" t="s">
        <v>325</v>
      </c>
      <c r="L415" s="140"/>
      <c r="M415" s="142">
        <v>51</v>
      </c>
      <c r="N415" s="142">
        <f t="shared" si="57"/>
        <v>150</v>
      </c>
      <c r="O415" s="142">
        <v>1.5</v>
      </c>
      <c r="P415" s="143">
        <v>22.6666666666667</v>
      </c>
      <c r="Q415" s="145" t="s">
        <v>60</v>
      </c>
      <c r="R415" s="142" t="s">
        <v>54</v>
      </c>
      <c r="S415" s="142">
        <v>84</v>
      </c>
      <c r="T415" s="146" t="s">
        <v>55</v>
      </c>
      <c r="U415" s="147" t="str">
        <f t="shared" si="58"/>
        <v>10/10</v>
      </c>
      <c r="V415" s="147" t="str">
        <f t="shared" si="59"/>
        <v>10/10</v>
      </c>
      <c r="W415" s="146" t="s">
        <v>56</v>
      </c>
    </row>
    <row r="416" spans="1:23" s="127" customFormat="1" x14ac:dyDescent="0.25">
      <c r="A416" s="14">
        <v>409</v>
      </c>
      <c r="B416" s="41" t="e">
        <f t="shared" si="52"/>
        <v>#VALUE!</v>
      </c>
      <c r="C416" s="42" t="e">
        <f t="shared" si="53"/>
        <v>#VALUE!</v>
      </c>
      <c r="D416" s="133" t="str">
        <f t="shared" si="54"/>
        <v>05/03/2013</v>
      </c>
      <c r="E416" s="134" t="str">
        <f t="shared" si="55"/>
        <v/>
      </c>
      <c r="F416" s="134" t="str">
        <f t="shared" si="56"/>
        <v/>
      </c>
      <c r="G416" s="136"/>
      <c r="H416" s="135"/>
      <c r="I416" s="133" t="s">
        <v>382</v>
      </c>
      <c r="J416" s="135" t="s">
        <v>382</v>
      </c>
      <c r="K416" s="135" t="s">
        <v>382</v>
      </c>
      <c r="L416" s="140"/>
      <c r="M416" s="142">
        <v>33</v>
      </c>
      <c r="N416" s="142">
        <f t="shared" si="57"/>
        <v>147</v>
      </c>
      <c r="O416" s="142">
        <v>1.47</v>
      </c>
      <c r="P416" s="143">
        <v>15.271414688324301</v>
      </c>
      <c r="Q416" s="145" t="s">
        <v>60</v>
      </c>
      <c r="R416" s="142" t="s">
        <v>54</v>
      </c>
      <c r="S416" s="142">
        <v>80</v>
      </c>
      <c r="T416" s="146" t="s">
        <v>55</v>
      </c>
      <c r="U416" s="147" t="str">
        <f t="shared" si="58"/>
        <v>10/10</v>
      </c>
      <c r="V416" s="147" t="str">
        <f t="shared" si="59"/>
        <v>10/10</v>
      </c>
      <c r="W416" s="146" t="s">
        <v>56</v>
      </c>
    </row>
    <row r="417" spans="1:23" s="127" customFormat="1" x14ac:dyDescent="0.25">
      <c r="A417" s="14">
        <v>410</v>
      </c>
      <c r="B417" s="41" t="e">
        <f t="shared" si="52"/>
        <v>#VALUE!</v>
      </c>
      <c r="C417" s="42" t="e">
        <f t="shared" si="53"/>
        <v>#VALUE!</v>
      </c>
      <c r="D417" s="133" t="str">
        <f t="shared" si="54"/>
        <v>24/04/2013</v>
      </c>
      <c r="E417" s="134" t="str">
        <f t="shared" si="55"/>
        <v/>
      </c>
      <c r="F417" s="134" t="str">
        <f t="shared" si="56"/>
        <v/>
      </c>
      <c r="G417" s="136"/>
      <c r="H417" s="135"/>
      <c r="I417" s="133" t="s">
        <v>388</v>
      </c>
      <c r="J417" s="135" t="s">
        <v>388</v>
      </c>
      <c r="K417" s="135" t="s">
        <v>388</v>
      </c>
      <c r="L417" s="140"/>
      <c r="M417" s="142">
        <v>40</v>
      </c>
      <c r="N417" s="142">
        <f t="shared" si="57"/>
        <v>160</v>
      </c>
      <c r="O417" s="142">
        <v>1.6</v>
      </c>
      <c r="P417" s="143">
        <v>15.625</v>
      </c>
      <c r="Q417" s="145" t="s">
        <v>60</v>
      </c>
      <c r="R417" s="142" t="s">
        <v>66</v>
      </c>
      <c r="S417" s="142">
        <v>83</v>
      </c>
      <c r="T417" s="146" t="s">
        <v>67</v>
      </c>
      <c r="U417" s="147" t="str">
        <f t="shared" si="58"/>
        <v>5/5</v>
      </c>
      <c r="V417" s="147" t="str">
        <f t="shared" si="59"/>
        <v>MPT 5/5</v>
      </c>
      <c r="W417" s="146" t="s">
        <v>68</v>
      </c>
    </row>
    <row r="418" spans="1:23" s="127" customFormat="1" x14ac:dyDescent="0.25">
      <c r="A418" s="14">
        <v>411</v>
      </c>
      <c r="B418" s="41" t="e">
        <f t="shared" si="52"/>
        <v>#VALUE!</v>
      </c>
      <c r="C418" s="42" t="e">
        <f t="shared" si="53"/>
        <v>#VALUE!</v>
      </c>
      <c r="D418" s="133" t="str">
        <f t="shared" si="54"/>
        <v>08/12/2013</v>
      </c>
      <c r="E418" s="134" t="str">
        <f t="shared" si="55"/>
        <v/>
      </c>
      <c r="F418" s="134" t="str">
        <f t="shared" si="56"/>
        <v/>
      </c>
      <c r="G418" s="136"/>
      <c r="H418" s="135"/>
      <c r="I418" s="133" t="s">
        <v>215</v>
      </c>
      <c r="J418" s="135" t="s">
        <v>215</v>
      </c>
      <c r="K418" s="135" t="s">
        <v>215</v>
      </c>
      <c r="L418" s="140"/>
      <c r="M418" s="142">
        <v>52</v>
      </c>
      <c r="N418" s="142">
        <f t="shared" si="57"/>
        <v>159</v>
      </c>
      <c r="O418" s="142">
        <v>1.59</v>
      </c>
      <c r="P418" s="143">
        <v>20.568806613662399</v>
      </c>
      <c r="Q418" s="145" t="s">
        <v>60</v>
      </c>
      <c r="R418" s="142" t="s">
        <v>61</v>
      </c>
      <c r="S418" s="142">
        <v>82</v>
      </c>
      <c r="T418" s="146" t="s">
        <v>367</v>
      </c>
      <c r="U418" s="147" t="str">
        <f t="shared" si="58"/>
        <v>4/2</v>
      </c>
      <c r="V418" s="147" t="str">
        <f t="shared" si="59"/>
        <v>MPT 4/2</v>
      </c>
      <c r="W418" s="146" t="s">
        <v>368</v>
      </c>
    </row>
    <row r="419" spans="1:23" s="127" customFormat="1" x14ac:dyDescent="0.25">
      <c r="A419" s="14">
        <v>412</v>
      </c>
      <c r="B419" s="41" t="e">
        <f t="shared" si="52"/>
        <v>#VALUE!</v>
      </c>
      <c r="C419" s="42" t="e">
        <f t="shared" si="53"/>
        <v>#VALUE!</v>
      </c>
      <c r="D419" s="133" t="str">
        <f t="shared" si="54"/>
        <v>18/06/2013</v>
      </c>
      <c r="E419" s="134" t="str">
        <f t="shared" si="55"/>
        <v/>
      </c>
      <c r="F419" s="134" t="str">
        <f t="shared" si="56"/>
        <v/>
      </c>
      <c r="G419" s="136"/>
      <c r="H419" s="135"/>
      <c r="I419" s="133" t="s">
        <v>389</v>
      </c>
      <c r="J419" s="135" t="s">
        <v>389</v>
      </c>
      <c r="K419" s="135" t="s">
        <v>389</v>
      </c>
      <c r="L419" s="140"/>
      <c r="M419" s="142">
        <v>41</v>
      </c>
      <c r="N419" s="142">
        <f t="shared" si="57"/>
        <v>154</v>
      </c>
      <c r="O419" s="142">
        <v>1.54</v>
      </c>
      <c r="P419" s="143">
        <v>17.287906898296502</v>
      </c>
      <c r="Q419" s="145" t="s">
        <v>60</v>
      </c>
      <c r="R419" s="142" t="s">
        <v>54</v>
      </c>
      <c r="S419" s="142">
        <v>86</v>
      </c>
      <c r="T419" s="146" t="s">
        <v>55</v>
      </c>
      <c r="U419" s="147" t="str">
        <f t="shared" si="58"/>
        <v>10/10</v>
      </c>
      <c r="V419" s="147" t="str">
        <f t="shared" si="59"/>
        <v>10/10</v>
      </c>
      <c r="W419" s="146" t="s">
        <v>56</v>
      </c>
    </row>
    <row r="420" spans="1:23" s="127" customFormat="1" x14ac:dyDescent="0.25">
      <c r="A420" s="14">
        <v>413</v>
      </c>
      <c r="B420" s="41" t="e">
        <f t="shared" si="52"/>
        <v>#VALUE!</v>
      </c>
      <c r="C420" s="42" t="e">
        <f t="shared" si="53"/>
        <v>#VALUE!</v>
      </c>
      <c r="D420" s="133" t="str">
        <f t="shared" si="54"/>
        <v>01/03/2013</v>
      </c>
      <c r="E420" s="134" t="str">
        <f t="shared" si="55"/>
        <v/>
      </c>
      <c r="F420" s="134" t="str">
        <f t="shared" si="56"/>
        <v/>
      </c>
      <c r="G420" s="136"/>
      <c r="H420" s="135"/>
      <c r="I420" s="133" t="s">
        <v>363</v>
      </c>
      <c r="J420" s="135" t="s">
        <v>363</v>
      </c>
      <c r="K420" s="135" t="s">
        <v>363</v>
      </c>
      <c r="L420" s="140"/>
      <c r="M420" s="142">
        <v>47</v>
      </c>
      <c r="N420" s="142">
        <f t="shared" si="57"/>
        <v>146</v>
      </c>
      <c r="O420" s="142">
        <v>1.46</v>
      </c>
      <c r="P420" s="143">
        <v>22.049164946518999</v>
      </c>
      <c r="Q420" s="145" t="s">
        <v>60</v>
      </c>
      <c r="R420" s="142" t="s">
        <v>61</v>
      </c>
      <c r="S420" s="142">
        <v>84</v>
      </c>
      <c r="T420" s="146" t="s">
        <v>55</v>
      </c>
      <c r="U420" s="147" t="str">
        <f t="shared" si="58"/>
        <v>10/10</v>
      </c>
      <c r="V420" s="147" t="str">
        <f t="shared" si="59"/>
        <v>10/10</v>
      </c>
      <c r="W420" s="146" t="s">
        <v>56</v>
      </c>
    </row>
    <row r="421" spans="1:23" s="127" customFormat="1" x14ac:dyDescent="0.25">
      <c r="A421" s="14">
        <v>414</v>
      </c>
      <c r="B421" s="41" t="e">
        <f t="shared" si="52"/>
        <v>#VALUE!</v>
      </c>
      <c r="C421" s="42" t="e">
        <f t="shared" si="53"/>
        <v>#VALUE!</v>
      </c>
      <c r="D421" s="133" t="str">
        <f t="shared" si="54"/>
        <v>05/06/2013</v>
      </c>
      <c r="E421" s="134" t="str">
        <f t="shared" si="55"/>
        <v/>
      </c>
      <c r="F421" s="134" t="str">
        <f t="shared" si="56"/>
        <v/>
      </c>
      <c r="G421" s="136"/>
      <c r="H421" s="135"/>
      <c r="I421" s="133" t="s">
        <v>175</v>
      </c>
      <c r="J421" s="135" t="s">
        <v>175</v>
      </c>
      <c r="K421" s="135" t="s">
        <v>175</v>
      </c>
      <c r="L421" s="140"/>
      <c r="M421" s="142">
        <v>47</v>
      </c>
      <c r="N421" s="142">
        <f t="shared" si="57"/>
        <v>157</v>
      </c>
      <c r="O421" s="142">
        <v>1.57</v>
      </c>
      <c r="P421" s="143">
        <v>19.067710657633199</v>
      </c>
      <c r="Q421" s="145" t="s">
        <v>60</v>
      </c>
      <c r="R421" s="142" t="s">
        <v>66</v>
      </c>
      <c r="S421" s="142">
        <v>83</v>
      </c>
      <c r="T421" s="146" t="s">
        <v>390</v>
      </c>
      <c r="U421" s="147" t="str">
        <f t="shared" si="58"/>
        <v>7/3</v>
      </c>
      <c r="V421" s="147" t="str">
        <f t="shared" si="59"/>
        <v>MPT 7/3</v>
      </c>
      <c r="W421" s="146" t="s">
        <v>391</v>
      </c>
    </row>
    <row r="422" spans="1:23" s="127" customFormat="1" x14ac:dyDescent="0.25">
      <c r="A422" s="14">
        <v>415</v>
      </c>
      <c r="B422" s="41" t="e">
        <f t="shared" si="52"/>
        <v>#VALUE!</v>
      </c>
      <c r="C422" s="42" t="e">
        <f t="shared" si="53"/>
        <v>#VALUE!</v>
      </c>
      <c r="D422" s="133" t="str">
        <f t="shared" si="54"/>
        <v>13/02/2013</v>
      </c>
      <c r="E422" s="134" t="str">
        <f t="shared" si="55"/>
        <v/>
      </c>
      <c r="F422" s="134" t="str">
        <f t="shared" si="56"/>
        <v/>
      </c>
      <c r="G422" s="136"/>
      <c r="H422" s="135"/>
      <c r="I422" s="133" t="s">
        <v>260</v>
      </c>
      <c r="J422" s="135" t="s">
        <v>260</v>
      </c>
      <c r="K422" s="135" t="s">
        <v>260</v>
      </c>
      <c r="L422" s="140"/>
      <c r="M422" s="142">
        <v>50</v>
      </c>
      <c r="N422" s="142">
        <f t="shared" si="57"/>
        <v>157</v>
      </c>
      <c r="O422" s="142">
        <v>1.57</v>
      </c>
      <c r="P422" s="143">
        <v>20.284798571950201</v>
      </c>
      <c r="Q422" s="145" t="s">
        <v>60</v>
      </c>
      <c r="R422" s="142" t="s">
        <v>54</v>
      </c>
      <c r="S422" s="142">
        <v>81</v>
      </c>
      <c r="T422" s="146" t="s">
        <v>286</v>
      </c>
      <c r="U422" s="147" t="str">
        <f t="shared" si="58"/>
        <v>4/4</v>
      </c>
      <c r="V422" s="147" t="str">
        <f t="shared" si="59"/>
        <v>MPT 4/4</v>
      </c>
      <c r="W422" s="146" t="s">
        <v>287</v>
      </c>
    </row>
    <row r="423" spans="1:23" s="127" customFormat="1" x14ac:dyDescent="0.25">
      <c r="A423" s="14">
        <v>416</v>
      </c>
      <c r="B423" s="41" t="e">
        <f t="shared" si="52"/>
        <v>#VALUE!</v>
      </c>
      <c r="C423" s="42" t="e">
        <f t="shared" si="53"/>
        <v>#VALUE!</v>
      </c>
      <c r="D423" s="133" t="str">
        <f t="shared" si="54"/>
        <v>25/12/2013</v>
      </c>
      <c r="E423" s="134" t="str">
        <f t="shared" si="55"/>
        <v/>
      </c>
      <c r="F423" s="134" t="str">
        <f t="shared" si="56"/>
        <v/>
      </c>
      <c r="G423" s="136"/>
      <c r="H423" s="135"/>
      <c r="I423" s="133" t="s">
        <v>392</v>
      </c>
      <c r="J423" s="135" t="s">
        <v>392</v>
      </c>
      <c r="K423" s="135" t="s">
        <v>392</v>
      </c>
      <c r="L423" s="140"/>
      <c r="M423" s="142">
        <v>28</v>
      </c>
      <c r="N423" s="142">
        <f t="shared" si="57"/>
        <v>144</v>
      </c>
      <c r="O423" s="142">
        <v>1.44</v>
      </c>
      <c r="P423" s="143">
        <v>13.5030864197531</v>
      </c>
      <c r="Q423" s="145" t="s">
        <v>53</v>
      </c>
      <c r="R423" s="142" t="s">
        <v>54</v>
      </c>
      <c r="S423" s="142">
        <v>83</v>
      </c>
      <c r="T423" s="146" t="s">
        <v>55</v>
      </c>
      <c r="U423" s="147" t="str">
        <f t="shared" si="58"/>
        <v>10/10</v>
      </c>
      <c r="V423" s="147" t="str">
        <f t="shared" si="59"/>
        <v>10/10</v>
      </c>
      <c r="W423" s="146" t="s">
        <v>56</v>
      </c>
    </row>
    <row r="424" spans="1:23" s="127" customFormat="1" x14ac:dyDescent="0.25">
      <c r="A424" s="14">
        <v>417</v>
      </c>
      <c r="B424" s="41" t="e">
        <f t="shared" si="52"/>
        <v>#VALUE!</v>
      </c>
      <c r="C424" s="42" t="e">
        <f t="shared" si="53"/>
        <v>#VALUE!</v>
      </c>
      <c r="D424" s="133" t="str">
        <f t="shared" si="54"/>
        <v>24/10/2013</v>
      </c>
      <c r="E424" s="134" t="str">
        <f t="shared" si="55"/>
        <v/>
      </c>
      <c r="F424" s="134" t="str">
        <f t="shared" si="56"/>
        <v/>
      </c>
      <c r="G424" s="136"/>
      <c r="H424" s="135"/>
      <c r="I424" s="133" t="s">
        <v>130</v>
      </c>
      <c r="J424" s="135" t="s">
        <v>130</v>
      </c>
      <c r="K424" s="135" t="s">
        <v>130</v>
      </c>
      <c r="L424" s="140"/>
      <c r="M424" s="142">
        <v>40</v>
      </c>
      <c r="N424" s="142">
        <f t="shared" si="57"/>
        <v>157</v>
      </c>
      <c r="O424" s="142">
        <v>1.57</v>
      </c>
      <c r="P424" s="143">
        <v>16.227838857560101</v>
      </c>
      <c r="Q424" s="145" t="s">
        <v>60</v>
      </c>
      <c r="R424" s="142" t="s">
        <v>54</v>
      </c>
      <c r="S424" s="142">
        <v>82</v>
      </c>
      <c r="T424" s="146" t="s">
        <v>55</v>
      </c>
      <c r="U424" s="147" t="str">
        <f t="shared" si="58"/>
        <v>10/10</v>
      </c>
      <c r="V424" s="147" t="str">
        <f t="shared" si="59"/>
        <v>10/10</v>
      </c>
      <c r="W424" s="146" t="s">
        <v>56</v>
      </c>
    </row>
    <row r="425" spans="1:23" s="127" customFormat="1" x14ac:dyDescent="0.25">
      <c r="A425" s="14">
        <v>418</v>
      </c>
      <c r="B425" s="41" t="e">
        <f t="shared" si="52"/>
        <v>#VALUE!</v>
      </c>
      <c r="C425" s="42" t="e">
        <f t="shared" si="53"/>
        <v>#VALUE!</v>
      </c>
      <c r="D425" s="133" t="str">
        <f t="shared" si="54"/>
        <v>13/07/2013</v>
      </c>
      <c r="E425" s="134" t="str">
        <f t="shared" si="55"/>
        <v/>
      </c>
      <c r="F425" s="134" t="str">
        <f t="shared" si="56"/>
        <v/>
      </c>
      <c r="G425" s="136"/>
      <c r="H425" s="135"/>
      <c r="I425" s="133" t="s">
        <v>86</v>
      </c>
      <c r="J425" s="135" t="s">
        <v>86</v>
      </c>
      <c r="K425" s="135" t="s">
        <v>86</v>
      </c>
      <c r="L425" s="140"/>
      <c r="M425" s="142">
        <v>42</v>
      </c>
      <c r="N425" s="142">
        <f t="shared" si="57"/>
        <v>149</v>
      </c>
      <c r="O425" s="142">
        <v>1.49</v>
      </c>
      <c r="P425" s="143">
        <v>18.918066753749802</v>
      </c>
      <c r="Q425" s="145" t="s">
        <v>60</v>
      </c>
      <c r="R425" s="142" t="s">
        <v>61</v>
      </c>
      <c r="S425" s="142">
        <v>86</v>
      </c>
      <c r="T425" s="146" t="s">
        <v>393</v>
      </c>
      <c r="U425" s="147" t="str">
        <f t="shared" si="58"/>
        <v>7/4</v>
      </c>
      <c r="V425" s="147" t="str">
        <f t="shared" si="59"/>
        <v>MPT 7/4</v>
      </c>
      <c r="W425" s="146" t="s">
        <v>394</v>
      </c>
    </row>
    <row r="426" spans="1:23" s="127" customFormat="1" x14ac:dyDescent="0.25">
      <c r="A426" s="14">
        <v>419</v>
      </c>
      <c r="B426" s="41" t="e">
        <f t="shared" si="52"/>
        <v>#VALUE!</v>
      </c>
      <c r="C426" s="42" t="e">
        <f t="shared" si="53"/>
        <v>#VALUE!</v>
      </c>
      <c r="D426" s="133" t="str">
        <f t="shared" si="54"/>
        <v>18/06/2013</v>
      </c>
      <c r="E426" s="134" t="str">
        <f t="shared" si="55"/>
        <v/>
      </c>
      <c r="F426" s="134" t="str">
        <f t="shared" si="56"/>
        <v/>
      </c>
      <c r="G426" s="136"/>
      <c r="H426" s="135"/>
      <c r="I426" s="133" t="s">
        <v>389</v>
      </c>
      <c r="J426" s="135" t="s">
        <v>389</v>
      </c>
      <c r="K426" s="135" t="s">
        <v>389</v>
      </c>
      <c r="L426" s="140"/>
      <c r="M426" s="142">
        <v>32</v>
      </c>
      <c r="N426" s="142">
        <f t="shared" si="57"/>
        <v>149</v>
      </c>
      <c r="O426" s="142">
        <v>1.49</v>
      </c>
      <c r="P426" s="143">
        <v>14.4137651457142</v>
      </c>
      <c r="Q426" s="145" t="s">
        <v>53</v>
      </c>
      <c r="R426" s="142" t="s">
        <v>61</v>
      </c>
      <c r="S426" s="142">
        <v>81</v>
      </c>
      <c r="T426" s="146" t="s">
        <v>55</v>
      </c>
      <c r="U426" s="147" t="str">
        <f t="shared" si="58"/>
        <v>10/10</v>
      </c>
      <c r="V426" s="147" t="str">
        <f t="shared" si="59"/>
        <v>10/10</v>
      </c>
      <c r="W426" s="146" t="s">
        <v>56</v>
      </c>
    </row>
    <row r="427" spans="1:23" s="127" customFormat="1" x14ac:dyDescent="0.25">
      <c r="A427" s="14">
        <v>420</v>
      </c>
      <c r="B427" s="41" t="e">
        <f t="shared" si="52"/>
        <v>#VALUE!</v>
      </c>
      <c r="C427" s="42" t="e">
        <f t="shared" si="53"/>
        <v>#VALUE!</v>
      </c>
      <c r="D427" s="133" t="str">
        <f t="shared" si="54"/>
        <v>12/09/2013</v>
      </c>
      <c r="E427" s="134" t="str">
        <f t="shared" si="55"/>
        <v/>
      </c>
      <c r="F427" s="134" t="str">
        <f t="shared" si="56"/>
        <v/>
      </c>
      <c r="G427" s="136"/>
      <c r="H427" s="135"/>
      <c r="I427" s="133" t="s">
        <v>395</v>
      </c>
      <c r="J427" s="135" t="s">
        <v>395</v>
      </c>
      <c r="K427" s="135" t="s">
        <v>395</v>
      </c>
      <c r="L427" s="140"/>
      <c r="M427" s="142">
        <v>47</v>
      </c>
      <c r="N427" s="142">
        <f t="shared" si="57"/>
        <v>158</v>
      </c>
      <c r="O427" s="142">
        <v>1.58</v>
      </c>
      <c r="P427" s="143">
        <v>18.8271110398974</v>
      </c>
      <c r="Q427" s="145" t="s">
        <v>60</v>
      </c>
      <c r="R427" s="142" t="s">
        <v>66</v>
      </c>
      <c r="S427" s="142">
        <v>86</v>
      </c>
      <c r="T427" s="146" t="s">
        <v>55</v>
      </c>
      <c r="U427" s="147" t="str">
        <f t="shared" si="58"/>
        <v>10/10</v>
      </c>
      <c r="V427" s="147" t="str">
        <f t="shared" si="59"/>
        <v>10/10</v>
      </c>
      <c r="W427" s="146" t="s">
        <v>56</v>
      </c>
    </row>
    <row r="428" spans="1:23" s="127" customFormat="1" x14ac:dyDescent="0.25">
      <c r="A428" s="14">
        <v>421</v>
      </c>
      <c r="B428" s="41" t="e">
        <f t="shared" si="52"/>
        <v>#VALUE!</v>
      </c>
      <c r="C428" s="42" t="e">
        <f t="shared" si="53"/>
        <v>#VALUE!</v>
      </c>
      <c r="D428" s="133" t="str">
        <f t="shared" si="54"/>
        <v>01/03/2013</v>
      </c>
      <c r="E428" s="134" t="str">
        <f t="shared" si="55"/>
        <v/>
      </c>
      <c r="F428" s="134" t="str">
        <f t="shared" si="56"/>
        <v/>
      </c>
      <c r="G428" s="136"/>
      <c r="H428" s="135"/>
      <c r="I428" s="133" t="s">
        <v>363</v>
      </c>
      <c r="J428" s="135" t="s">
        <v>363</v>
      </c>
      <c r="K428" s="135" t="s">
        <v>363</v>
      </c>
      <c r="L428" s="140"/>
      <c r="M428" s="142">
        <v>42</v>
      </c>
      <c r="N428" s="142">
        <f t="shared" si="57"/>
        <v>155</v>
      </c>
      <c r="O428" s="142">
        <v>1.55</v>
      </c>
      <c r="P428" s="143">
        <v>17.481789802289299</v>
      </c>
      <c r="Q428" s="145" t="s">
        <v>60</v>
      </c>
      <c r="R428" s="142" t="s">
        <v>61</v>
      </c>
      <c r="S428" s="142">
        <v>81</v>
      </c>
      <c r="T428" s="146" t="s">
        <v>55</v>
      </c>
      <c r="U428" s="147" t="str">
        <f t="shared" si="58"/>
        <v>10/10</v>
      </c>
      <c r="V428" s="147" t="str">
        <f t="shared" si="59"/>
        <v>10/10</v>
      </c>
      <c r="W428" s="146" t="s">
        <v>56</v>
      </c>
    </row>
    <row r="429" spans="1:23" s="127" customFormat="1" x14ac:dyDescent="0.25">
      <c r="A429" s="14">
        <v>422</v>
      </c>
      <c r="B429" s="41" t="e">
        <f t="shared" si="52"/>
        <v>#VALUE!</v>
      </c>
      <c r="C429" s="42" t="e">
        <f t="shared" si="53"/>
        <v>#VALUE!</v>
      </c>
      <c r="D429" s="133" t="str">
        <f t="shared" si="54"/>
        <v>11/07/2013</v>
      </c>
      <c r="E429" s="134" t="str">
        <f t="shared" si="55"/>
        <v/>
      </c>
      <c r="F429" s="134" t="str">
        <f t="shared" si="56"/>
        <v/>
      </c>
      <c r="G429" s="136"/>
      <c r="H429" s="135"/>
      <c r="I429" s="133" t="s">
        <v>143</v>
      </c>
      <c r="J429" s="135" t="s">
        <v>143</v>
      </c>
      <c r="K429" s="135" t="s">
        <v>143</v>
      </c>
      <c r="L429" s="140"/>
      <c r="M429" s="142">
        <v>70</v>
      </c>
      <c r="N429" s="142">
        <f t="shared" si="57"/>
        <v>170</v>
      </c>
      <c r="O429" s="142">
        <v>1.7</v>
      </c>
      <c r="P429" s="143">
        <v>24.2214532871972</v>
      </c>
      <c r="Q429" s="145" t="s">
        <v>58</v>
      </c>
      <c r="R429" s="142" t="s">
        <v>219</v>
      </c>
      <c r="S429" s="142">
        <v>82</v>
      </c>
      <c r="T429" s="146" t="s">
        <v>55</v>
      </c>
      <c r="U429" s="147" t="str">
        <f t="shared" si="58"/>
        <v>10/10</v>
      </c>
      <c r="V429" s="147" t="str">
        <f t="shared" si="59"/>
        <v>10/10</v>
      </c>
      <c r="W429" s="146" t="s">
        <v>56</v>
      </c>
    </row>
    <row r="430" spans="1:23" s="127" customFormat="1" x14ac:dyDescent="0.25">
      <c r="A430" s="14">
        <v>423</v>
      </c>
      <c r="B430" s="41" t="e">
        <f t="shared" si="52"/>
        <v>#VALUE!</v>
      </c>
      <c r="C430" s="42" t="e">
        <f t="shared" si="53"/>
        <v>#VALUE!</v>
      </c>
      <c r="D430" s="133" t="str">
        <f t="shared" si="54"/>
        <v>14/10/2013</v>
      </c>
      <c r="E430" s="134" t="str">
        <f t="shared" si="55"/>
        <v/>
      </c>
      <c r="F430" s="134" t="str">
        <f t="shared" si="56"/>
        <v/>
      </c>
      <c r="G430" s="136"/>
      <c r="H430" s="135"/>
      <c r="I430" s="133" t="s">
        <v>75</v>
      </c>
      <c r="J430" s="135" t="s">
        <v>75</v>
      </c>
      <c r="K430" s="135" t="s">
        <v>75</v>
      </c>
      <c r="L430" s="140"/>
      <c r="M430" s="142">
        <v>40</v>
      </c>
      <c r="N430" s="142">
        <f t="shared" si="57"/>
        <v>150</v>
      </c>
      <c r="O430" s="142">
        <v>1.5</v>
      </c>
      <c r="P430" s="143">
        <v>17.7777777777778</v>
      </c>
      <c r="Q430" s="145" t="s">
        <v>60</v>
      </c>
      <c r="R430" s="142" t="s">
        <v>66</v>
      </c>
      <c r="S430" s="142">
        <v>80</v>
      </c>
      <c r="T430" s="146" t="s">
        <v>55</v>
      </c>
      <c r="U430" s="147" t="str">
        <f t="shared" si="58"/>
        <v>10/10</v>
      </c>
      <c r="V430" s="147" t="str">
        <f t="shared" si="59"/>
        <v>10/10</v>
      </c>
      <c r="W430" s="146" t="s">
        <v>56</v>
      </c>
    </row>
    <row r="431" spans="1:23" s="127" customFormat="1" x14ac:dyDescent="0.25">
      <c r="A431" s="14">
        <v>424</v>
      </c>
      <c r="B431" s="41" t="e">
        <f t="shared" si="52"/>
        <v>#VALUE!</v>
      </c>
      <c r="C431" s="42" t="e">
        <f t="shared" si="53"/>
        <v>#VALUE!</v>
      </c>
      <c r="D431" s="133" t="str">
        <f t="shared" si="54"/>
        <v>10/12/2013</v>
      </c>
      <c r="E431" s="134" t="str">
        <f t="shared" si="55"/>
        <v/>
      </c>
      <c r="F431" s="134" t="str">
        <f t="shared" si="56"/>
        <v/>
      </c>
      <c r="G431" s="136"/>
      <c r="H431" s="135"/>
      <c r="I431" s="133" t="s">
        <v>396</v>
      </c>
      <c r="J431" s="135" t="s">
        <v>396</v>
      </c>
      <c r="K431" s="135" t="s">
        <v>396</v>
      </c>
      <c r="L431" s="140"/>
      <c r="M431" s="142">
        <v>38</v>
      </c>
      <c r="N431" s="142">
        <f t="shared" si="57"/>
        <v>145</v>
      </c>
      <c r="O431" s="142">
        <v>1.45</v>
      </c>
      <c r="P431" s="143">
        <v>18.0737217598098</v>
      </c>
      <c r="Q431" s="145" t="s">
        <v>60</v>
      </c>
      <c r="R431" s="142" t="s">
        <v>66</v>
      </c>
      <c r="S431" s="142">
        <v>79</v>
      </c>
      <c r="T431" s="146" t="s">
        <v>55</v>
      </c>
      <c r="U431" s="147" t="str">
        <f t="shared" si="58"/>
        <v>10/10</v>
      </c>
      <c r="V431" s="147" t="str">
        <f t="shared" si="59"/>
        <v>10/10</v>
      </c>
      <c r="W431" s="146" t="s">
        <v>56</v>
      </c>
    </row>
    <row r="432" spans="1:23" s="127" customFormat="1" x14ac:dyDescent="0.25">
      <c r="A432" s="14">
        <v>425</v>
      </c>
      <c r="B432" s="41" t="e">
        <f t="shared" si="52"/>
        <v>#VALUE!</v>
      </c>
      <c r="C432" s="42" t="e">
        <f t="shared" si="53"/>
        <v>#VALUE!</v>
      </c>
      <c r="D432" s="133" t="str">
        <f t="shared" si="54"/>
        <v>25/11/2013</v>
      </c>
      <c r="E432" s="134" t="str">
        <f t="shared" si="55"/>
        <v/>
      </c>
      <c r="F432" s="134" t="str">
        <f t="shared" si="56"/>
        <v/>
      </c>
      <c r="G432" s="136"/>
      <c r="H432" s="152"/>
      <c r="I432" s="133" t="s">
        <v>397</v>
      </c>
      <c r="J432" s="152" t="s">
        <v>397</v>
      </c>
      <c r="K432" s="152" t="s">
        <v>397</v>
      </c>
      <c r="L432" s="140"/>
      <c r="M432" s="142">
        <v>43</v>
      </c>
      <c r="N432" s="142">
        <f t="shared" si="57"/>
        <v>157</v>
      </c>
      <c r="O432" s="142">
        <v>1.57</v>
      </c>
      <c r="P432" s="143">
        <v>17.444926771877199</v>
      </c>
      <c r="Q432" s="145" t="s">
        <v>60</v>
      </c>
      <c r="R432" s="142" t="s">
        <v>61</v>
      </c>
      <c r="S432" s="142">
        <v>80</v>
      </c>
      <c r="T432" s="146" t="s">
        <v>55</v>
      </c>
      <c r="U432" s="147" t="str">
        <f t="shared" si="58"/>
        <v>10/10</v>
      </c>
      <c r="V432" s="147" t="str">
        <f t="shared" si="59"/>
        <v>10/10</v>
      </c>
      <c r="W432" s="146" t="s">
        <v>56</v>
      </c>
    </row>
    <row r="433" spans="1:23" s="127" customFormat="1" x14ac:dyDescent="0.25">
      <c r="A433" s="14">
        <v>426</v>
      </c>
      <c r="B433" s="41" t="e">
        <f t="shared" si="52"/>
        <v>#VALUE!</v>
      </c>
      <c r="C433" s="42" t="e">
        <f t="shared" si="53"/>
        <v>#VALUE!</v>
      </c>
      <c r="D433" s="133" t="str">
        <f t="shared" si="54"/>
        <v>07/05/2013</v>
      </c>
      <c r="E433" s="134" t="str">
        <f t="shared" si="55"/>
        <v/>
      </c>
      <c r="F433" s="134" t="str">
        <f t="shared" si="56"/>
        <v/>
      </c>
      <c r="G433" s="136"/>
      <c r="H433" s="152"/>
      <c r="I433" s="133" t="s">
        <v>398</v>
      </c>
      <c r="J433" s="152" t="s">
        <v>398</v>
      </c>
      <c r="K433" s="152" t="s">
        <v>398</v>
      </c>
      <c r="L433" s="140"/>
      <c r="M433" s="142">
        <v>44</v>
      </c>
      <c r="N433" s="142">
        <f t="shared" si="57"/>
        <v>145</v>
      </c>
      <c r="O433" s="142">
        <v>1.45</v>
      </c>
      <c r="P433" s="143">
        <v>20.927467300832301</v>
      </c>
      <c r="Q433" s="145" t="s">
        <v>60</v>
      </c>
      <c r="R433" s="142" t="s">
        <v>61</v>
      </c>
      <c r="S433" s="142">
        <v>82</v>
      </c>
      <c r="T433" s="146" t="s">
        <v>55</v>
      </c>
      <c r="U433" s="147" t="str">
        <f t="shared" si="58"/>
        <v>10/10</v>
      </c>
      <c r="V433" s="147" t="str">
        <f t="shared" si="59"/>
        <v>10/10</v>
      </c>
      <c r="W433" s="146" t="s">
        <v>56</v>
      </c>
    </row>
    <row r="434" spans="1:23" s="127" customFormat="1" x14ac:dyDescent="0.25">
      <c r="A434" s="14">
        <v>427</v>
      </c>
      <c r="B434" s="41" t="e">
        <f t="shared" si="52"/>
        <v>#VALUE!</v>
      </c>
      <c r="C434" s="42" t="e">
        <f t="shared" si="53"/>
        <v>#VALUE!</v>
      </c>
      <c r="D434" s="133" t="str">
        <f t="shared" si="54"/>
        <v>24/03/2013</v>
      </c>
      <c r="E434" s="134" t="str">
        <f t="shared" si="55"/>
        <v/>
      </c>
      <c r="F434" s="134" t="str">
        <f t="shared" si="56"/>
        <v/>
      </c>
      <c r="G434" s="136"/>
      <c r="H434" s="152"/>
      <c r="I434" s="133" t="s">
        <v>399</v>
      </c>
      <c r="J434" s="152" t="s">
        <v>399</v>
      </c>
      <c r="K434" s="152" t="s">
        <v>399</v>
      </c>
      <c r="L434" s="140"/>
      <c r="M434" s="142">
        <v>32</v>
      </c>
      <c r="N434" s="142">
        <f t="shared" si="57"/>
        <v>145</v>
      </c>
      <c r="O434" s="142">
        <v>1.45</v>
      </c>
      <c r="P434" s="143">
        <v>15.219976218787201</v>
      </c>
      <c r="Q434" s="145" t="s">
        <v>60</v>
      </c>
      <c r="R434" s="142" t="s">
        <v>61</v>
      </c>
      <c r="S434" s="142">
        <v>81</v>
      </c>
      <c r="T434" s="146" t="s">
        <v>376</v>
      </c>
      <c r="U434" s="147" t="str">
        <f t="shared" si="58"/>
        <v>10/5</v>
      </c>
      <c r="V434" s="147" t="str">
        <f t="shared" si="59"/>
        <v>MPT 10/5</v>
      </c>
      <c r="W434" s="146" t="s">
        <v>377</v>
      </c>
    </row>
    <row r="435" spans="1:23" s="127" customFormat="1" x14ac:dyDescent="0.25">
      <c r="A435" s="14">
        <v>428</v>
      </c>
      <c r="B435" s="41" t="e">
        <f t="shared" si="52"/>
        <v>#VALUE!</v>
      </c>
      <c r="C435" s="42" t="e">
        <f t="shared" si="53"/>
        <v>#VALUE!</v>
      </c>
      <c r="D435" s="133" t="str">
        <f t="shared" si="54"/>
        <v>09/01/2013</v>
      </c>
      <c r="E435" s="134" t="str">
        <f t="shared" si="55"/>
        <v/>
      </c>
      <c r="F435" s="134" t="str">
        <f t="shared" si="56"/>
        <v/>
      </c>
      <c r="G435" s="136"/>
      <c r="H435" s="152"/>
      <c r="I435" s="133" t="s">
        <v>177</v>
      </c>
      <c r="J435" s="152" t="s">
        <v>177</v>
      </c>
      <c r="K435" s="152" t="s">
        <v>177</v>
      </c>
      <c r="L435" s="140"/>
      <c r="M435" s="142">
        <v>50</v>
      </c>
      <c r="N435" s="142">
        <f t="shared" si="57"/>
        <v>154</v>
      </c>
      <c r="O435" s="142">
        <v>1.54</v>
      </c>
      <c r="P435" s="143">
        <v>21.0828132906055</v>
      </c>
      <c r="Q435" s="145" t="s">
        <v>60</v>
      </c>
      <c r="R435" s="142" t="s">
        <v>61</v>
      </c>
      <c r="S435" s="142">
        <v>82</v>
      </c>
      <c r="T435" s="146" t="s">
        <v>296</v>
      </c>
      <c r="U435" s="147" t="str">
        <f t="shared" si="58"/>
        <v>4/5</v>
      </c>
      <c r="V435" s="147" t="str">
        <f t="shared" si="59"/>
        <v>MPT 4/5</v>
      </c>
      <c r="W435" s="146" t="s">
        <v>297</v>
      </c>
    </row>
    <row r="436" spans="1:23" s="127" customFormat="1" x14ac:dyDescent="0.25">
      <c r="A436" s="14">
        <v>429</v>
      </c>
      <c r="B436" s="41" t="e">
        <f t="shared" si="52"/>
        <v>#VALUE!</v>
      </c>
      <c r="C436" s="42" t="e">
        <f t="shared" si="53"/>
        <v>#VALUE!</v>
      </c>
      <c r="D436" s="133" t="str">
        <f t="shared" si="54"/>
        <v>26/04/2013</v>
      </c>
      <c r="E436" s="134" t="str">
        <f t="shared" si="55"/>
        <v/>
      </c>
      <c r="F436" s="134" t="str">
        <f t="shared" si="56"/>
        <v/>
      </c>
      <c r="G436" s="136"/>
      <c r="H436" s="152"/>
      <c r="I436" s="133" t="s">
        <v>400</v>
      </c>
      <c r="J436" s="152" t="s">
        <v>400</v>
      </c>
      <c r="K436" s="152" t="s">
        <v>400</v>
      </c>
      <c r="L436" s="140"/>
      <c r="M436" s="142">
        <v>33</v>
      </c>
      <c r="N436" s="142">
        <f t="shared" si="57"/>
        <v>141</v>
      </c>
      <c r="O436" s="142">
        <v>1.41</v>
      </c>
      <c r="P436" s="143">
        <v>16.5987626376943</v>
      </c>
      <c r="Q436" s="145" t="s">
        <v>60</v>
      </c>
      <c r="R436" s="142" t="s">
        <v>66</v>
      </c>
      <c r="S436" s="142">
        <v>84</v>
      </c>
      <c r="T436" s="146" t="s">
        <v>401</v>
      </c>
      <c r="U436" s="147" t="str">
        <f t="shared" si="58"/>
        <v>7/10</v>
      </c>
      <c r="V436" s="147" t="str">
        <f t="shared" si="59"/>
        <v>MPT 7/10</v>
      </c>
      <c r="W436" s="146" t="s">
        <v>402</v>
      </c>
    </row>
    <row r="437" spans="1:23" s="127" customFormat="1" x14ac:dyDescent="0.25">
      <c r="A437" s="14">
        <v>430</v>
      </c>
      <c r="B437" s="41" t="e">
        <f t="shared" si="52"/>
        <v>#VALUE!</v>
      </c>
      <c r="C437" s="42" t="e">
        <f t="shared" si="53"/>
        <v>#VALUE!</v>
      </c>
      <c r="D437" s="133" t="str">
        <f t="shared" si="54"/>
        <v>20/12/2013</v>
      </c>
      <c r="E437" s="134" t="str">
        <f t="shared" si="55"/>
        <v/>
      </c>
      <c r="F437" s="134" t="str">
        <f t="shared" si="56"/>
        <v/>
      </c>
      <c r="G437" s="136"/>
      <c r="H437" s="152"/>
      <c r="I437" s="133" t="s">
        <v>403</v>
      </c>
      <c r="J437" s="152" t="s">
        <v>403</v>
      </c>
      <c r="K437" s="152" t="s">
        <v>403</v>
      </c>
      <c r="L437" s="140"/>
      <c r="M437" s="142">
        <v>78</v>
      </c>
      <c r="N437" s="142">
        <f t="shared" si="57"/>
        <v>162</v>
      </c>
      <c r="O437" s="142">
        <v>1.62</v>
      </c>
      <c r="P437" s="143">
        <v>29.721079103795098</v>
      </c>
      <c r="Q437" s="145" t="s">
        <v>72</v>
      </c>
      <c r="R437" s="142" t="s">
        <v>54</v>
      </c>
      <c r="S437" s="142">
        <v>80</v>
      </c>
      <c r="T437" s="146" t="s">
        <v>55</v>
      </c>
      <c r="U437" s="147" t="str">
        <f t="shared" si="58"/>
        <v>10/10</v>
      </c>
      <c r="V437" s="147" t="str">
        <f t="shared" si="59"/>
        <v>10/10</v>
      </c>
      <c r="W437" s="146" t="s">
        <v>56</v>
      </c>
    </row>
    <row r="438" spans="1:23" s="127" customFormat="1" x14ac:dyDescent="0.25">
      <c r="A438" s="14">
        <v>431</v>
      </c>
      <c r="B438" s="41" t="e">
        <f t="shared" si="52"/>
        <v>#VALUE!</v>
      </c>
      <c r="C438" s="42" t="e">
        <f t="shared" si="53"/>
        <v>#VALUE!</v>
      </c>
      <c r="D438" s="133" t="str">
        <f t="shared" si="54"/>
        <v>04/09/2011</v>
      </c>
      <c r="E438" s="134" t="str">
        <f t="shared" si="55"/>
        <v/>
      </c>
      <c r="F438" s="134" t="str">
        <f t="shared" si="56"/>
        <v/>
      </c>
      <c r="G438" s="136"/>
      <c r="H438" s="152"/>
      <c r="I438" s="133" t="s">
        <v>404</v>
      </c>
      <c r="J438" s="152" t="s">
        <v>404</v>
      </c>
      <c r="K438" s="152" t="s">
        <v>404</v>
      </c>
      <c r="L438" s="140"/>
      <c r="M438" s="142">
        <v>52</v>
      </c>
      <c r="N438" s="142">
        <f t="shared" si="57"/>
        <v>173</v>
      </c>
      <c r="O438" s="142">
        <v>1.73</v>
      </c>
      <c r="P438" s="143">
        <v>17.374452871796599</v>
      </c>
      <c r="Q438" s="145" t="s">
        <v>60</v>
      </c>
      <c r="R438" s="142" t="s">
        <v>66</v>
      </c>
      <c r="S438" s="142">
        <v>81</v>
      </c>
      <c r="T438" s="146" t="s">
        <v>55</v>
      </c>
      <c r="U438" s="147" t="str">
        <f t="shared" si="58"/>
        <v>10/10</v>
      </c>
      <c r="V438" s="147" t="str">
        <f t="shared" si="59"/>
        <v>10/10</v>
      </c>
      <c r="W438" s="146" t="s">
        <v>56</v>
      </c>
    </row>
    <row r="439" spans="1:23" s="127" customFormat="1" x14ac:dyDescent="0.25">
      <c r="A439" s="14">
        <v>432</v>
      </c>
      <c r="B439" s="41" t="e">
        <f t="shared" si="52"/>
        <v>#VALUE!</v>
      </c>
      <c r="C439" s="42" t="e">
        <f t="shared" si="53"/>
        <v>#VALUE!</v>
      </c>
      <c r="D439" s="133" t="str">
        <f t="shared" si="54"/>
        <v>09/04/2013</v>
      </c>
      <c r="E439" s="134" t="str">
        <f t="shared" si="55"/>
        <v/>
      </c>
      <c r="F439" s="134" t="str">
        <f t="shared" si="56"/>
        <v/>
      </c>
      <c r="G439" s="136"/>
      <c r="H439" s="152"/>
      <c r="I439" s="133" t="s">
        <v>405</v>
      </c>
      <c r="J439" s="152" t="s">
        <v>405</v>
      </c>
      <c r="K439" s="152" t="s">
        <v>405</v>
      </c>
      <c r="L439" s="140"/>
      <c r="M439" s="142">
        <v>42</v>
      </c>
      <c r="N439" s="142">
        <f t="shared" si="57"/>
        <v>157</v>
      </c>
      <c r="O439" s="142">
        <v>1.57</v>
      </c>
      <c r="P439" s="143">
        <v>17.039230800438201</v>
      </c>
      <c r="Q439" s="145" t="s">
        <v>60</v>
      </c>
      <c r="R439" s="142" t="s">
        <v>61</v>
      </c>
      <c r="S439" s="142">
        <v>82</v>
      </c>
      <c r="T439" s="146" t="s">
        <v>55</v>
      </c>
      <c r="U439" s="147" t="str">
        <f t="shared" si="58"/>
        <v>10/10</v>
      </c>
      <c r="V439" s="147" t="str">
        <f t="shared" si="59"/>
        <v>10/10</v>
      </c>
      <c r="W439" s="146" t="s">
        <v>56</v>
      </c>
    </row>
    <row r="440" spans="1:23" s="127" customFormat="1" x14ac:dyDescent="0.25">
      <c r="A440" s="14">
        <v>433</v>
      </c>
      <c r="B440" s="41" t="e">
        <f t="shared" si="52"/>
        <v>#VALUE!</v>
      </c>
      <c r="C440" s="42" t="e">
        <f t="shared" si="53"/>
        <v>#VALUE!</v>
      </c>
      <c r="D440" s="133" t="str">
        <f t="shared" si="54"/>
        <v>24/11/2013</v>
      </c>
      <c r="E440" s="134" t="str">
        <f t="shared" si="55"/>
        <v/>
      </c>
      <c r="F440" s="134" t="str">
        <f t="shared" si="56"/>
        <v/>
      </c>
      <c r="G440" s="136"/>
      <c r="H440" s="152"/>
      <c r="I440" s="133" t="s">
        <v>163</v>
      </c>
      <c r="J440" s="152" t="s">
        <v>163</v>
      </c>
      <c r="K440" s="152" t="s">
        <v>163</v>
      </c>
      <c r="L440" s="140"/>
      <c r="M440" s="142">
        <v>66</v>
      </c>
      <c r="N440" s="142">
        <f t="shared" si="57"/>
        <v>160</v>
      </c>
      <c r="O440" s="142">
        <v>1.6</v>
      </c>
      <c r="P440" s="143">
        <v>25.78125</v>
      </c>
      <c r="Q440" s="145" t="s">
        <v>58</v>
      </c>
      <c r="R440" s="142" t="s">
        <v>66</v>
      </c>
      <c r="S440" s="142">
        <v>79</v>
      </c>
      <c r="T440" s="146" t="s">
        <v>55</v>
      </c>
      <c r="U440" s="147" t="str">
        <f t="shared" si="58"/>
        <v>10/10</v>
      </c>
      <c r="V440" s="147" t="str">
        <f t="shared" si="59"/>
        <v>10/10</v>
      </c>
      <c r="W440" s="146" t="s">
        <v>56</v>
      </c>
    </row>
    <row r="441" spans="1:23" s="127" customFormat="1" x14ac:dyDescent="0.25">
      <c r="A441" s="14">
        <v>434</v>
      </c>
      <c r="B441" s="41" t="e">
        <f t="shared" si="52"/>
        <v>#VALUE!</v>
      </c>
      <c r="C441" s="42" t="e">
        <f t="shared" si="53"/>
        <v>#VALUE!</v>
      </c>
      <c r="D441" s="133" t="str">
        <f t="shared" si="54"/>
        <v>20/10/2013</v>
      </c>
      <c r="E441" s="134" t="str">
        <f t="shared" si="55"/>
        <v/>
      </c>
      <c r="F441" s="134" t="str">
        <f t="shared" si="56"/>
        <v/>
      </c>
      <c r="G441" s="136"/>
      <c r="H441" s="152"/>
      <c r="I441" s="133" t="s">
        <v>169</v>
      </c>
      <c r="J441" s="152" t="s">
        <v>169</v>
      </c>
      <c r="K441" s="152" t="s">
        <v>169</v>
      </c>
      <c r="L441" s="140"/>
      <c r="M441" s="142">
        <v>47</v>
      </c>
      <c r="N441" s="142">
        <f t="shared" si="57"/>
        <v>171</v>
      </c>
      <c r="O441" s="142">
        <v>1.71</v>
      </c>
      <c r="P441" s="143">
        <v>16.073321705824</v>
      </c>
      <c r="Q441" s="145" t="s">
        <v>60</v>
      </c>
      <c r="R441" s="142" t="s">
        <v>61</v>
      </c>
      <c r="S441" s="142">
        <v>83</v>
      </c>
      <c r="T441" s="146" t="s">
        <v>55</v>
      </c>
      <c r="U441" s="147" t="str">
        <f t="shared" si="58"/>
        <v>10/10</v>
      </c>
      <c r="V441" s="147" t="str">
        <f t="shared" si="59"/>
        <v>10/10</v>
      </c>
      <c r="W441" s="146" t="s">
        <v>56</v>
      </c>
    </row>
    <row r="442" spans="1:23" s="127" customFormat="1" x14ac:dyDescent="0.25">
      <c r="A442" s="14">
        <v>435</v>
      </c>
      <c r="B442" s="41" t="e">
        <f t="shared" si="52"/>
        <v>#VALUE!</v>
      </c>
      <c r="C442" s="42" t="e">
        <f t="shared" si="53"/>
        <v>#VALUE!</v>
      </c>
      <c r="D442" s="133" t="str">
        <f t="shared" si="54"/>
        <v>30/04/2013</v>
      </c>
      <c r="E442" s="134" t="str">
        <f t="shared" si="55"/>
        <v/>
      </c>
      <c r="F442" s="134" t="str">
        <f t="shared" si="56"/>
        <v/>
      </c>
      <c r="G442" s="136"/>
      <c r="H442" s="152"/>
      <c r="I442" s="133" t="s">
        <v>234</v>
      </c>
      <c r="J442" s="152" t="s">
        <v>234</v>
      </c>
      <c r="K442" s="152" t="s">
        <v>234</v>
      </c>
      <c r="L442" s="140"/>
      <c r="M442" s="142">
        <v>51</v>
      </c>
      <c r="N442" s="142">
        <f t="shared" si="57"/>
        <v>157</v>
      </c>
      <c r="O442" s="142">
        <v>1.57</v>
      </c>
      <c r="P442" s="143">
        <v>20.6904945433892</v>
      </c>
      <c r="Q442" s="145" t="s">
        <v>60</v>
      </c>
      <c r="R442" s="142" t="s">
        <v>54</v>
      </c>
      <c r="S442" s="142">
        <v>80</v>
      </c>
      <c r="T442" s="146" t="s">
        <v>406</v>
      </c>
      <c r="U442" s="147" t="str">
        <f t="shared" si="58"/>
        <v>6/9</v>
      </c>
      <c r="V442" s="147" t="str">
        <f t="shared" si="59"/>
        <v>MPT 6/9</v>
      </c>
      <c r="W442" s="146" t="s">
        <v>407</v>
      </c>
    </row>
    <row r="443" spans="1:23" s="127" customFormat="1" x14ac:dyDescent="0.25">
      <c r="A443" s="14">
        <v>436</v>
      </c>
      <c r="B443" s="41" t="e">
        <f t="shared" si="52"/>
        <v>#VALUE!</v>
      </c>
      <c r="C443" s="42" t="e">
        <f t="shared" si="53"/>
        <v>#VALUE!</v>
      </c>
      <c r="D443" s="133" t="str">
        <f t="shared" si="54"/>
        <v>09/12/2013</v>
      </c>
      <c r="E443" s="134" t="str">
        <f t="shared" si="55"/>
        <v/>
      </c>
      <c r="F443" s="134" t="str">
        <f t="shared" si="56"/>
        <v/>
      </c>
      <c r="G443" s="136"/>
      <c r="H443" s="152"/>
      <c r="I443" s="133" t="s">
        <v>372</v>
      </c>
      <c r="J443" s="152" t="s">
        <v>372</v>
      </c>
      <c r="K443" s="152" t="s">
        <v>372</v>
      </c>
      <c r="L443" s="140"/>
      <c r="M443" s="142">
        <v>37</v>
      </c>
      <c r="N443" s="142">
        <f t="shared" si="57"/>
        <v>146</v>
      </c>
      <c r="O443" s="142">
        <v>1.46</v>
      </c>
      <c r="P443" s="143">
        <v>17.357853255770301</v>
      </c>
      <c r="Q443" s="145" t="s">
        <v>60</v>
      </c>
      <c r="R443" s="142" t="s">
        <v>66</v>
      </c>
      <c r="S443" s="142">
        <v>83</v>
      </c>
      <c r="T443" s="146" t="s">
        <v>55</v>
      </c>
      <c r="U443" s="147" t="str">
        <f t="shared" si="58"/>
        <v>10/10</v>
      </c>
      <c r="V443" s="147" t="str">
        <f t="shared" si="59"/>
        <v>10/10</v>
      </c>
      <c r="W443" s="146" t="s">
        <v>56</v>
      </c>
    </row>
    <row r="444" spans="1:23" s="127" customFormat="1" x14ac:dyDescent="0.25">
      <c r="A444" s="14">
        <v>437</v>
      </c>
      <c r="B444" s="41" t="e">
        <f t="shared" si="52"/>
        <v>#VALUE!</v>
      </c>
      <c r="C444" s="42" t="e">
        <f t="shared" si="53"/>
        <v>#VALUE!</v>
      </c>
      <c r="D444" s="133" t="str">
        <f t="shared" si="54"/>
        <v>16/08/2013</v>
      </c>
      <c r="E444" s="134" t="str">
        <f t="shared" si="55"/>
        <v/>
      </c>
      <c r="F444" s="134" t="str">
        <f t="shared" si="56"/>
        <v/>
      </c>
      <c r="G444" s="136"/>
      <c r="H444" s="152"/>
      <c r="I444" s="133" t="s">
        <v>132</v>
      </c>
      <c r="J444" s="152" t="s">
        <v>132</v>
      </c>
      <c r="K444" s="152" t="s">
        <v>132</v>
      </c>
      <c r="L444" s="140"/>
      <c r="M444" s="142">
        <v>55</v>
      </c>
      <c r="N444" s="142">
        <f t="shared" si="57"/>
        <v>164</v>
      </c>
      <c r="O444" s="142">
        <v>1.64</v>
      </c>
      <c r="P444" s="143">
        <v>20.449137418203499</v>
      </c>
      <c r="Q444" s="145" t="s">
        <v>60</v>
      </c>
      <c r="R444" s="142" t="s">
        <v>61</v>
      </c>
      <c r="S444" s="142">
        <v>80</v>
      </c>
      <c r="T444" s="146" t="s">
        <v>55</v>
      </c>
      <c r="U444" s="147" t="str">
        <f t="shared" si="58"/>
        <v>10/10</v>
      </c>
      <c r="V444" s="147" t="str">
        <f t="shared" si="59"/>
        <v>10/10</v>
      </c>
      <c r="W444" s="146" t="s">
        <v>56</v>
      </c>
    </row>
    <row r="445" spans="1:23" s="127" customFormat="1" x14ac:dyDescent="0.25">
      <c r="A445" s="14">
        <v>438</v>
      </c>
      <c r="B445" s="41" t="e">
        <f t="shared" si="52"/>
        <v>#VALUE!</v>
      </c>
      <c r="C445" s="42" t="e">
        <f t="shared" si="53"/>
        <v>#VALUE!</v>
      </c>
      <c r="D445" s="133" t="str">
        <f t="shared" si="54"/>
        <v>25/10/2013</v>
      </c>
      <c r="E445" s="134" t="str">
        <f t="shared" si="55"/>
        <v/>
      </c>
      <c r="F445" s="134" t="str">
        <f t="shared" si="56"/>
        <v/>
      </c>
      <c r="G445" s="136"/>
      <c r="H445" s="152"/>
      <c r="I445" s="133" t="s">
        <v>408</v>
      </c>
      <c r="J445" s="152" t="s">
        <v>408</v>
      </c>
      <c r="K445" s="152" t="s">
        <v>408</v>
      </c>
      <c r="L445" s="140"/>
      <c r="M445" s="142">
        <v>82</v>
      </c>
      <c r="N445" s="142">
        <f t="shared" si="57"/>
        <v>167</v>
      </c>
      <c r="O445" s="142">
        <v>1.67</v>
      </c>
      <c r="P445" s="143">
        <v>29.402273297715901</v>
      </c>
      <c r="Q445" s="145" t="s">
        <v>72</v>
      </c>
      <c r="R445" s="142" t="s">
        <v>219</v>
      </c>
      <c r="S445" s="142">
        <v>84</v>
      </c>
      <c r="T445" s="146" t="s">
        <v>55</v>
      </c>
      <c r="U445" s="147" t="str">
        <f t="shared" si="58"/>
        <v>10/10</v>
      </c>
      <c r="V445" s="147" t="str">
        <f t="shared" si="59"/>
        <v>10/10</v>
      </c>
      <c r="W445" s="146" t="s">
        <v>56</v>
      </c>
    </row>
    <row r="446" spans="1:23" s="127" customFormat="1" x14ac:dyDescent="0.25">
      <c r="A446" s="14">
        <v>439</v>
      </c>
      <c r="B446" s="41" t="e">
        <f t="shared" si="52"/>
        <v>#VALUE!</v>
      </c>
      <c r="C446" s="42" t="e">
        <f t="shared" si="53"/>
        <v>#VALUE!</v>
      </c>
      <c r="D446" s="133" t="str">
        <f t="shared" si="54"/>
        <v>01/09/2013</v>
      </c>
      <c r="E446" s="134" t="str">
        <f t="shared" si="55"/>
        <v/>
      </c>
      <c r="F446" s="134" t="str">
        <f t="shared" si="56"/>
        <v/>
      </c>
      <c r="G446" s="136"/>
      <c r="H446" s="152"/>
      <c r="I446" s="133" t="s">
        <v>409</v>
      </c>
      <c r="J446" s="152" t="s">
        <v>409</v>
      </c>
      <c r="K446" s="152" t="s">
        <v>409</v>
      </c>
      <c r="L446" s="140"/>
      <c r="M446" s="142">
        <v>41</v>
      </c>
      <c r="N446" s="142">
        <f t="shared" si="57"/>
        <v>152</v>
      </c>
      <c r="O446" s="142">
        <v>1.52</v>
      </c>
      <c r="P446" s="143">
        <v>17.7458448753463</v>
      </c>
      <c r="Q446" s="145" t="s">
        <v>60</v>
      </c>
      <c r="R446" s="142" t="s">
        <v>66</v>
      </c>
      <c r="S446" s="142">
        <v>79</v>
      </c>
      <c r="T446" s="146" t="s">
        <v>81</v>
      </c>
      <c r="U446" s="147" t="str">
        <f t="shared" si="58"/>
        <v>5/6</v>
      </c>
      <c r="V446" s="147" t="str">
        <f t="shared" si="59"/>
        <v>MPT 5/6</v>
      </c>
      <c r="W446" s="146" t="s">
        <v>82</v>
      </c>
    </row>
    <row r="447" spans="1:23" s="127" customFormat="1" x14ac:dyDescent="0.25">
      <c r="A447" s="14">
        <v>440</v>
      </c>
      <c r="B447" s="41" t="e">
        <f t="shared" si="52"/>
        <v>#VALUE!</v>
      </c>
      <c r="C447" s="42" t="e">
        <f t="shared" si="53"/>
        <v>#VALUE!</v>
      </c>
      <c r="D447" s="133" t="str">
        <f t="shared" si="54"/>
        <v>23/11/2013</v>
      </c>
      <c r="E447" s="134" t="str">
        <f t="shared" si="55"/>
        <v/>
      </c>
      <c r="F447" s="134" t="str">
        <f t="shared" si="56"/>
        <v/>
      </c>
      <c r="G447" s="136"/>
      <c r="H447" s="152"/>
      <c r="I447" s="133" t="s">
        <v>378</v>
      </c>
      <c r="J447" s="152" t="s">
        <v>378</v>
      </c>
      <c r="K447" s="152" t="s">
        <v>378</v>
      </c>
      <c r="L447" s="140"/>
      <c r="M447" s="142">
        <v>47</v>
      </c>
      <c r="N447" s="142">
        <f t="shared" si="57"/>
        <v>152</v>
      </c>
      <c r="O447" s="142">
        <v>1.52</v>
      </c>
      <c r="P447" s="143">
        <v>20.342797783933499</v>
      </c>
      <c r="Q447" s="145" t="s">
        <v>60</v>
      </c>
      <c r="R447" s="142" t="s">
        <v>66</v>
      </c>
      <c r="S447" s="142">
        <v>78</v>
      </c>
      <c r="T447" s="146" t="s">
        <v>55</v>
      </c>
      <c r="U447" s="147" t="str">
        <f t="shared" si="58"/>
        <v>10/10</v>
      </c>
      <c r="V447" s="147" t="str">
        <f t="shared" si="59"/>
        <v>10/10</v>
      </c>
      <c r="W447" s="146" t="s">
        <v>56</v>
      </c>
    </row>
    <row r="448" spans="1:23" s="127" customFormat="1" x14ac:dyDescent="0.25">
      <c r="A448" s="14">
        <v>441</v>
      </c>
      <c r="B448" s="41" t="e">
        <f t="shared" si="52"/>
        <v>#VALUE!</v>
      </c>
      <c r="C448" s="42" t="e">
        <f t="shared" si="53"/>
        <v>#VALUE!</v>
      </c>
      <c r="D448" s="133" t="str">
        <f t="shared" si="54"/>
        <v>24/04/2011</v>
      </c>
      <c r="E448" s="134" t="str">
        <f t="shared" si="55"/>
        <v/>
      </c>
      <c r="F448" s="134" t="str">
        <f t="shared" si="56"/>
        <v/>
      </c>
      <c r="G448" s="136"/>
      <c r="H448" s="152"/>
      <c r="I448" s="133" t="s">
        <v>410</v>
      </c>
      <c r="J448" s="152" t="s">
        <v>410</v>
      </c>
      <c r="K448" s="152" t="s">
        <v>410</v>
      </c>
      <c r="L448" s="140"/>
      <c r="M448" s="142">
        <v>57</v>
      </c>
      <c r="N448" s="142">
        <f t="shared" si="57"/>
        <v>170</v>
      </c>
      <c r="O448" s="142">
        <v>1.7</v>
      </c>
      <c r="P448" s="143">
        <v>19.723183391003499</v>
      </c>
      <c r="Q448" s="145" t="s">
        <v>60</v>
      </c>
      <c r="R448" s="142" t="s">
        <v>219</v>
      </c>
      <c r="S448" s="142">
        <v>80</v>
      </c>
      <c r="T448" s="146" t="s">
        <v>55</v>
      </c>
      <c r="U448" s="147" t="str">
        <f t="shared" si="58"/>
        <v>10/10</v>
      </c>
      <c r="V448" s="147" t="str">
        <f t="shared" si="59"/>
        <v>10/10</v>
      </c>
      <c r="W448" s="146" t="s">
        <v>56</v>
      </c>
    </row>
    <row r="449" spans="1:23" s="127" customFormat="1" x14ac:dyDescent="0.25">
      <c r="A449" s="14">
        <v>442</v>
      </c>
      <c r="B449" s="41" t="e">
        <f t="shared" si="52"/>
        <v>#VALUE!</v>
      </c>
      <c r="C449" s="42" t="e">
        <f t="shared" si="53"/>
        <v>#VALUE!</v>
      </c>
      <c r="D449" s="133" t="str">
        <f t="shared" si="54"/>
        <v>20/08/2013</v>
      </c>
      <c r="E449" s="134" t="str">
        <f t="shared" si="55"/>
        <v/>
      </c>
      <c r="F449" s="134" t="str">
        <f t="shared" si="56"/>
        <v/>
      </c>
      <c r="G449" s="136"/>
      <c r="H449" s="152"/>
      <c r="I449" s="133" t="s">
        <v>155</v>
      </c>
      <c r="J449" s="152" t="s">
        <v>155</v>
      </c>
      <c r="K449" s="152" t="s">
        <v>155</v>
      </c>
      <c r="L449" s="140"/>
      <c r="M449" s="142">
        <v>48</v>
      </c>
      <c r="N449" s="142">
        <f t="shared" si="57"/>
        <v>149</v>
      </c>
      <c r="O449" s="142">
        <v>1.49</v>
      </c>
      <c r="P449" s="143">
        <v>21.620647718571199</v>
      </c>
      <c r="Q449" s="145" t="s">
        <v>60</v>
      </c>
      <c r="R449" s="142" t="s">
        <v>66</v>
      </c>
      <c r="S449" s="142">
        <v>83</v>
      </c>
      <c r="T449" s="146" t="s">
        <v>55</v>
      </c>
      <c r="U449" s="147" t="str">
        <f t="shared" si="58"/>
        <v>10/10</v>
      </c>
      <c r="V449" s="147" t="str">
        <f t="shared" si="59"/>
        <v>10/10</v>
      </c>
      <c r="W449" s="146" t="s">
        <v>56</v>
      </c>
    </row>
    <row r="450" spans="1:23" s="127" customFormat="1" x14ac:dyDescent="0.25">
      <c r="A450" s="14">
        <v>443</v>
      </c>
      <c r="B450" s="41" t="e">
        <f t="shared" si="52"/>
        <v>#VALUE!</v>
      </c>
      <c r="C450" s="42" t="e">
        <f t="shared" si="53"/>
        <v>#VALUE!</v>
      </c>
      <c r="D450" s="133" t="str">
        <f t="shared" si="54"/>
        <v>09/02/2013</v>
      </c>
      <c r="E450" s="134" t="str">
        <f t="shared" si="55"/>
        <v/>
      </c>
      <c r="F450" s="134" t="str">
        <f t="shared" si="56"/>
        <v/>
      </c>
      <c r="G450" s="136"/>
      <c r="H450" s="152"/>
      <c r="I450" s="133" t="s">
        <v>187</v>
      </c>
      <c r="J450" s="152" t="s">
        <v>187</v>
      </c>
      <c r="K450" s="152" t="s">
        <v>187</v>
      </c>
      <c r="L450" s="140"/>
      <c r="M450" s="142">
        <v>47</v>
      </c>
      <c r="N450" s="142">
        <f t="shared" si="57"/>
        <v>153</v>
      </c>
      <c r="O450" s="142">
        <v>1.53</v>
      </c>
      <c r="P450" s="143">
        <v>20.077747874749001</v>
      </c>
      <c r="Q450" s="145" t="s">
        <v>60</v>
      </c>
      <c r="R450" s="142" t="s">
        <v>54</v>
      </c>
      <c r="S450" s="142">
        <v>84</v>
      </c>
      <c r="T450" s="146" t="s">
        <v>55</v>
      </c>
      <c r="U450" s="147" t="str">
        <f t="shared" si="58"/>
        <v>10/10</v>
      </c>
      <c r="V450" s="147" t="str">
        <f t="shared" si="59"/>
        <v>10/10</v>
      </c>
      <c r="W450" s="146" t="s">
        <v>56</v>
      </c>
    </row>
    <row r="451" spans="1:23" s="127" customFormat="1" x14ac:dyDescent="0.25">
      <c r="A451" s="14">
        <v>444</v>
      </c>
      <c r="B451" s="41" t="e">
        <f t="shared" si="52"/>
        <v>#VALUE!</v>
      </c>
      <c r="C451" s="42" t="e">
        <f t="shared" si="53"/>
        <v>#VALUE!</v>
      </c>
      <c r="D451" s="133" t="str">
        <f t="shared" si="54"/>
        <v>01/01/2013</v>
      </c>
      <c r="E451" s="134" t="str">
        <f t="shared" si="55"/>
        <v/>
      </c>
      <c r="F451" s="134" t="str">
        <f t="shared" si="56"/>
        <v/>
      </c>
      <c r="G451" s="136"/>
      <c r="H451" s="152"/>
      <c r="I451" s="133" t="s">
        <v>268</v>
      </c>
      <c r="J451" s="152" t="s">
        <v>268</v>
      </c>
      <c r="K451" s="152" t="s">
        <v>268</v>
      </c>
      <c r="L451" s="140"/>
      <c r="M451" s="142">
        <v>44</v>
      </c>
      <c r="N451" s="142">
        <f t="shared" si="57"/>
        <v>157</v>
      </c>
      <c r="O451" s="142">
        <v>1.57</v>
      </c>
      <c r="P451" s="143">
        <v>17.850622743316201</v>
      </c>
      <c r="Q451" s="145" t="s">
        <v>60</v>
      </c>
      <c r="R451" s="142" t="s">
        <v>66</v>
      </c>
      <c r="S451" s="142">
        <v>79</v>
      </c>
      <c r="T451" s="146" t="s">
        <v>55</v>
      </c>
      <c r="U451" s="147" t="str">
        <f t="shared" si="58"/>
        <v>10/10</v>
      </c>
      <c r="V451" s="147" t="str">
        <f t="shared" si="59"/>
        <v>10/10</v>
      </c>
      <c r="W451" s="146" t="s">
        <v>56</v>
      </c>
    </row>
    <row r="452" spans="1:23" s="127" customFormat="1" x14ac:dyDescent="0.25">
      <c r="A452" s="14">
        <v>445</v>
      </c>
      <c r="B452" s="41" t="e">
        <f t="shared" si="52"/>
        <v>#VALUE!</v>
      </c>
      <c r="C452" s="42" t="e">
        <f t="shared" si="53"/>
        <v>#VALUE!</v>
      </c>
      <c r="D452" s="133" t="str">
        <f t="shared" si="54"/>
        <v>28/03/2013</v>
      </c>
      <c r="E452" s="134" t="str">
        <f t="shared" si="55"/>
        <v/>
      </c>
      <c r="F452" s="134" t="str">
        <f t="shared" si="56"/>
        <v/>
      </c>
      <c r="G452" s="136"/>
      <c r="H452" s="152"/>
      <c r="I452" s="133" t="s">
        <v>411</v>
      </c>
      <c r="J452" s="152" t="s">
        <v>411</v>
      </c>
      <c r="K452" s="152" t="s">
        <v>411</v>
      </c>
      <c r="L452" s="140"/>
      <c r="M452" s="142">
        <v>80</v>
      </c>
      <c r="N452" s="142">
        <f t="shared" si="57"/>
        <v>165</v>
      </c>
      <c r="O452" s="142">
        <v>1.65</v>
      </c>
      <c r="P452" s="143">
        <v>29.384756657483901</v>
      </c>
      <c r="Q452" s="145" t="s">
        <v>72</v>
      </c>
      <c r="R452" s="142" t="s">
        <v>219</v>
      </c>
      <c r="S452" s="142">
        <v>80</v>
      </c>
      <c r="T452" s="146" t="s">
        <v>55</v>
      </c>
      <c r="U452" s="147" t="str">
        <f t="shared" si="58"/>
        <v>10/10</v>
      </c>
      <c r="V452" s="147" t="str">
        <f t="shared" si="59"/>
        <v>10/10</v>
      </c>
      <c r="W452" s="146" t="s">
        <v>56</v>
      </c>
    </row>
    <row r="453" spans="1:23" s="127" customFormat="1" x14ac:dyDescent="0.25">
      <c r="A453" s="14">
        <v>446</v>
      </c>
      <c r="B453" s="41" t="e">
        <f t="shared" si="52"/>
        <v>#VALUE!</v>
      </c>
      <c r="C453" s="42" t="e">
        <f t="shared" si="53"/>
        <v>#VALUE!</v>
      </c>
      <c r="D453" s="133" t="str">
        <f t="shared" si="54"/>
        <v>17/06/2013</v>
      </c>
      <c r="E453" s="134" t="str">
        <f t="shared" si="55"/>
        <v/>
      </c>
      <c r="F453" s="134" t="str">
        <f t="shared" si="56"/>
        <v/>
      </c>
      <c r="G453" s="136"/>
      <c r="H453" s="152"/>
      <c r="I453" s="133" t="s">
        <v>223</v>
      </c>
      <c r="J453" s="152" t="s">
        <v>223</v>
      </c>
      <c r="K453" s="152" t="s">
        <v>223</v>
      </c>
      <c r="L453" s="140"/>
      <c r="M453" s="142">
        <v>32</v>
      </c>
      <c r="N453" s="142">
        <f t="shared" si="57"/>
        <v>145</v>
      </c>
      <c r="O453" s="142">
        <v>1.45</v>
      </c>
      <c r="P453" s="143">
        <v>15.219976218787201</v>
      </c>
      <c r="Q453" s="145" t="s">
        <v>60</v>
      </c>
      <c r="R453" s="142" t="s">
        <v>66</v>
      </c>
      <c r="S453" s="142">
        <v>85</v>
      </c>
      <c r="T453" s="146" t="s">
        <v>55</v>
      </c>
      <c r="U453" s="147" t="str">
        <f t="shared" si="58"/>
        <v>10/10</v>
      </c>
      <c r="V453" s="147" t="str">
        <f t="shared" si="59"/>
        <v>10/10</v>
      </c>
      <c r="W453" s="146" t="s">
        <v>56</v>
      </c>
    </row>
    <row r="454" spans="1:23" s="127" customFormat="1" x14ac:dyDescent="0.25">
      <c r="A454" s="14">
        <v>447</v>
      </c>
      <c r="B454" s="41" t="e">
        <f t="shared" si="52"/>
        <v>#VALUE!</v>
      </c>
      <c r="C454" s="42" t="e">
        <f t="shared" si="53"/>
        <v>#VALUE!</v>
      </c>
      <c r="D454" s="133" t="str">
        <f t="shared" si="54"/>
        <v>23/10/2013</v>
      </c>
      <c r="E454" s="134" t="str">
        <f t="shared" si="55"/>
        <v/>
      </c>
      <c r="F454" s="134" t="str">
        <f t="shared" si="56"/>
        <v/>
      </c>
      <c r="G454" s="136"/>
      <c r="H454" s="152"/>
      <c r="I454" s="133" t="s">
        <v>412</v>
      </c>
      <c r="J454" s="152" t="s">
        <v>412</v>
      </c>
      <c r="K454" s="152" t="s">
        <v>412</v>
      </c>
      <c r="L454" s="140"/>
      <c r="M454" s="142">
        <v>48</v>
      </c>
      <c r="N454" s="142">
        <f t="shared" si="57"/>
        <v>154</v>
      </c>
      <c r="O454" s="142">
        <v>1.54</v>
      </c>
      <c r="P454" s="143">
        <v>20.239500758981301</v>
      </c>
      <c r="Q454" s="145" t="s">
        <v>60</v>
      </c>
      <c r="R454" s="142" t="s">
        <v>66</v>
      </c>
      <c r="S454" s="142">
        <v>82</v>
      </c>
      <c r="T454" s="146" t="s">
        <v>55</v>
      </c>
      <c r="U454" s="147" t="str">
        <f t="shared" si="58"/>
        <v>10/10</v>
      </c>
      <c r="V454" s="147" t="str">
        <f t="shared" si="59"/>
        <v>10/10</v>
      </c>
      <c r="W454" s="146" t="s">
        <v>56</v>
      </c>
    </row>
    <row r="455" spans="1:23" s="127" customFormat="1" x14ac:dyDescent="0.25">
      <c r="A455" s="14">
        <v>448</v>
      </c>
      <c r="B455" s="41" t="e">
        <f t="shared" si="52"/>
        <v>#VALUE!</v>
      </c>
      <c r="C455" s="42" t="e">
        <f t="shared" si="53"/>
        <v>#VALUE!</v>
      </c>
      <c r="D455" s="133" t="str">
        <f t="shared" si="54"/>
        <v>11/05/2013</v>
      </c>
      <c r="E455" s="134" t="str">
        <f t="shared" si="55"/>
        <v/>
      </c>
      <c r="F455" s="134" t="str">
        <f t="shared" si="56"/>
        <v/>
      </c>
      <c r="G455" s="136"/>
      <c r="H455" s="152"/>
      <c r="I455" s="133" t="s">
        <v>80</v>
      </c>
      <c r="J455" s="152" t="s">
        <v>80</v>
      </c>
      <c r="K455" s="152" t="s">
        <v>80</v>
      </c>
      <c r="L455" s="140"/>
      <c r="M455" s="142">
        <v>48</v>
      </c>
      <c r="N455" s="142">
        <f t="shared" si="57"/>
        <v>156</v>
      </c>
      <c r="O455" s="142">
        <v>1.56</v>
      </c>
      <c r="P455" s="143">
        <v>19.723865877712001</v>
      </c>
      <c r="Q455" s="145" t="s">
        <v>60</v>
      </c>
      <c r="R455" s="142" t="s">
        <v>61</v>
      </c>
      <c r="S455" s="142">
        <v>81</v>
      </c>
      <c r="T455" s="146" t="s">
        <v>55</v>
      </c>
      <c r="U455" s="147" t="str">
        <f t="shared" si="58"/>
        <v>10/10</v>
      </c>
      <c r="V455" s="147" t="str">
        <f t="shared" si="59"/>
        <v>10/10</v>
      </c>
      <c r="W455" s="146" t="s">
        <v>56</v>
      </c>
    </row>
    <row r="456" spans="1:23" s="127" customFormat="1" x14ac:dyDescent="0.25">
      <c r="A456" s="14">
        <v>449</v>
      </c>
      <c r="B456" s="41" t="e">
        <f t="shared" si="52"/>
        <v>#VALUE!</v>
      </c>
      <c r="C456" s="42" t="e">
        <f t="shared" si="53"/>
        <v>#VALUE!</v>
      </c>
      <c r="D456" s="133" t="str">
        <f t="shared" si="54"/>
        <v>08/08/2013</v>
      </c>
      <c r="E456" s="134" t="str">
        <f t="shared" si="55"/>
        <v/>
      </c>
      <c r="F456" s="134" t="str">
        <f t="shared" si="56"/>
        <v/>
      </c>
      <c r="G456" s="136"/>
      <c r="H456" s="152"/>
      <c r="I456" s="133" t="s">
        <v>302</v>
      </c>
      <c r="J456" s="152" t="s">
        <v>302</v>
      </c>
      <c r="K456" s="152" t="s">
        <v>302</v>
      </c>
      <c r="L456" s="140"/>
      <c r="M456" s="142">
        <v>44</v>
      </c>
      <c r="N456" s="142">
        <f t="shared" si="57"/>
        <v>156</v>
      </c>
      <c r="O456" s="142">
        <v>1.56</v>
      </c>
      <c r="P456" s="143">
        <v>18.080210387902699</v>
      </c>
      <c r="Q456" s="145" t="s">
        <v>60</v>
      </c>
      <c r="R456" s="142" t="s">
        <v>61</v>
      </c>
      <c r="S456" s="142">
        <v>82</v>
      </c>
      <c r="T456" s="146" t="s">
        <v>55</v>
      </c>
      <c r="U456" s="147" t="str">
        <f t="shared" si="58"/>
        <v>10/10</v>
      </c>
      <c r="V456" s="147" t="str">
        <f t="shared" si="59"/>
        <v>10/10</v>
      </c>
      <c r="W456" s="146" t="s">
        <v>56</v>
      </c>
    </row>
    <row r="457" spans="1:23" s="127" customFormat="1" x14ac:dyDescent="0.25">
      <c r="A457" s="14">
        <v>450</v>
      </c>
      <c r="B457" s="41" t="e">
        <f t="shared" ref="B457:B520" si="60">LEFT(H457,LEN(H457)-LEN(C457))</f>
        <v>#VALUE!</v>
      </c>
      <c r="C457" s="42" t="e">
        <f t="shared" ref="C457:C520" si="61">RIGHT(H457,LEN(H457)-FIND("@",SUBSTITUTE(H457," ","@",LEN(H457)-LEN(SUBSTITUTE(H457," ","")))))</f>
        <v>#VALUE!</v>
      </c>
      <c r="D457" s="133" t="str">
        <f t="shared" ref="D457:D520" si="62">TEXT(J457,"DD/MM/YYYY")</f>
        <v>12/07/2013</v>
      </c>
      <c r="E457" s="134" t="str">
        <f t="shared" ref="E457:E520" si="63">IF(TRIM(L457)="Nam","X","")</f>
        <v/>
      </c>
      <c r="F457" s="134" t="str">
        <f t="shared" ref="F457:F520" si="64">IF(TRIM(L457)="Nữ","X","")</f>
        <v/>
      </c>
      <c r="G457" s="136"/>
      <c r="H457" s="152"/>
      <c r="I457" s="133" t="s">
        <v>290</v>
      </c>
      <c r="J457" s="152" t="s">
        <v>290</v>
      </c>
      <c r="K457" s="152" t="s">
        <v>290</v>
      </c>
      <c r="L457" s="140"/>
      <c r="M457" s="142">
        <v>38</v>
      </c>
      <c r="N457" s="142">
        <f t="shared" ref="N457:N520" si="65">O457*100</f>
        <v>144</v>
      </c>
      <c r="O457" s="142">
        <v>1.44</v>
      </c>
      <c r="P457" s="143">
        <v>18.325617283950599</v>
      </c>
      <c r="Q457" s="145" t="s">
        <v>60</v>
      </c>
      <c r="R457" s="142" t="s">
        <v>66</v>
      </c>
      <c r="S457" s="142">
        <v>84</v>
      </c>
      <c r="T457" s="146" t="s">
        <v>55</v>
      </c>
      <c r="U457" s="147" t="str">
        <f t="shared" ref="U457:U520" si="66">REPLACE(T457,FIND(";",T457),1,"/")</f>
        <v>10/10</v>
      </c>
      <c r="V457" s="147" t="str">
        <f t="shared" ref="V457:V520" si="67">IF(U457="10/10",U457,"MPT "&amp;U457)</f>
        <v>10/10</v>
      </c>
      <c r="W457" s="146" t="s">
        <v>56</v>
      </c>
    </row>
    <row r="458" spans="1:23" s="127" customFormat="1" x14ac:dyDescent="0.25">
      <c r="A458" s="14">
        <v>451</v>
      </c>
      <c r="B458" s="41" t="e">
        <f t="shared" si="60"/>
        <v>#VALUE!</v>
      </c>
      <c r="C458" s="42" t="e">
        <f t="shared" si="61"/>
        <v>#VALUE!</v>
      </c>
      <c r="D458" s="133" t="str">
        <f t="shared" si="62"/>
        <v>25/07/2013</v>
      </c>
      <c r="E458" s="134" t="str">
        <f t="shared" si="63"/>
        <v/>
      </c>
      <c r="F458" s="134" t="str">
        <f t="shared" si="64"/>
        <v/>
      </c>
      <c r="G458" s="136"/>
      <c r="H458" s="152"/>
      <c r="I458" s="133" t="s">
        <v>118</v>
      </c>
      <c r="J458" s="152" t="s">
        <v>118</v>
      </c>
      <c r="K458" s="152" t="s">
        <v>118</v>
      </c>
      <c r="L458" s="140"/>
      <c r="M458" s="142">
        <v>58</v>
      </c>
      <c r="N458" s="142">
        <f t="shared" si="65"/>
        <v>155</v>
      </c>
      <c r="O458" s="142">
        <v>1.55</v>
      </c>
      <c r="P458" s="143">
        <v>24.141519250780402</v>
      </c>
      <c r="Q458" s="145" t="s">
        <v>60</v>
      </c>
      <c r="R458" s="142" t="s">
        <v>78</v>
      </c>
      <c r="S458" s="142">
        <v>80</v>
      </c>
      <c r="T458" s="146" t="s">
        <v>55</v>
      </c>
      <c r="U458" s="147" t="str">
        <f t="shared" si="66"/>
        <v>10/10</v>
      </c>
      <c r="V458" s="147" t="str">
        <f t="shared" si="67"/>
        <v>10/10</v>
      </c>
      <c r="W458" s="146" t="s">
        <v>56</v>
      </c>
    </row>
    <row r="459" spans="1:23" s="127" customFormat="1" x14ac:dyDescent="0.25">
      <c r="A459" s="14">
        <v>452</v>
      </c>
      <c r="B459" s="41" t="e">
        <f t="shared" si="60"/>
        <v>#VALUE!</v>
      </c>
      <c r="C459" s="42" t="e">
        <f t="shared" si="61"/>
        <v>#VALUE!</v>
      </c>
      <c r="D459" s="133" t="str">
        <f t="shared" si="62"/>
        <v>11/12/2013</v>
      </c>
      <c r="E459" s="134" t="str">
        <f t="shared" si="63"/>
        <v/>
      </c>
      <c r="F459" s="134" t="str">
        <f t="shared" si="64"/>
        <v/>
      </c>
      <c r="G459" s="136"/>
      <c r="H459" s="152"/>
      <c r="I459" s="133" t="s">
        <v>237</v>
      </c>
      <c r="J459" s="152" t="s">
        <v>237</v>
      </c>
      <c r="K459" s="152" t="s">
        <v>237</v>
      </c>
      <c r="L459" s="140"/>
      <c r="M459" s="142">
        <v>72</v>
      </c>
      <c r="N459" s="142">
        <f t="shared" si="65"/>
        <v>160</v>
      </c>
      <c r="O459" s="142">
        <v>1.6</v>
      </c>
      <c r="P459" s="143">
        <v>28.125</v>
      </c>
      <c r="Q459" s="145" t="s">
        <v>72</v>
      </c>
      <c r="R459" s="142" t="s">
        <v>78</v>
      </c>
      <c r="S459" s="142">
        <v>85</v>
      </c>
      <c r="T459" s="146" t="s">
        <v>55</v>
      </c>
      <c r="U459" s="147" t="str">
        <f t="shared" si="66"/>
        <v>10/10</v>
      </c>
      <c r="V459" s="147" t="str">
        <f t="shared" si="67"/>
        <v>10/10</v>
      </c>
      <c r="W459" s="146" t="s">
        <v>56</v>
      </c>
    </row>
    <row r="460" spans="1:23" s="127" customFormat="1" x14ac:dyDescent="0.25">
      <c r="A460" s="14">
        <v>453</v>
      </c>
      <c r="B460" s="41" t="e">
        <f t="shared" si="60"/>
        <v>#VALUE!</v>
      </c>
      <c r="C460" s="42" t="e">
        <f t="shared" si="61"/>
        <v>#VALUE!</v>
      </c>
      <c r="D460" s="133" t="str">
        <f t="shared" si="62"/>
        <v>13/07/2013</v>
      </c>
      <c r="E460" s="134" t="str">
        <f t="shared" si="63"/>
        <v/>
      </c>
      <c r="F460" s="134" t="str">
        <f t="shared" si="64"/>
        <v/>
      </c>
      <c r="G460" s="136"/>
      <c r="H460" s="152"/>
      <c r="I460" s="133" t="s">
        <v>86</v>
      </c>
      <c r="J460" s="152" t="s">
        <v>86</v>
      </c>
      <c r="K460" s="152" t="s">
        <v>86</v>
      </c>
      <c r="L460" s="140"/>
      <c r="M460" s="142">
        <v>51</v>
      </c>
      <c r="N460" s="142">
        <f t="shared" si="65"/>
        <v>156</v>
      </c>
      <c r="O460" s="142">
        <v>1.56</v>
      </c>
      <c r="P460" s="143">
        <v>20.956607495069001</v>
      </c>
      <c r="Q460" s="145" t="s">
        <v>60</v>
      </c>
      <c r="R460" s="142" t="s">
        <v>54</v>
      </c>
      <c r="S460" s="142">
        <v>84</v>
      </c>
      <c r="T460" s="146" t="s">
        <v>55</v>
      </c>
      <c r="U460" s="147" t="str">
        <f t="shared" si="66"/>
        <v>10/10</v>
      </c>
      <c r="V460" s="147" t="str">
        <f t="shared" si="67"/>
        <v>10/10</v>
      </c>
      <c r="W460" s="146" t="s">
        <v>56</v>
      </c>
    </row>
    <row r="461" spans="1:23" s="127" customFormat="1" x14ac:dyDescent="0.25">
      <c r="A461" s="14">
        <v>454</v>
      </c>
      <c r="B461" s="41" t="e">
        <f t="shared" si="60"/>
        <v>#VALUE!</v>
      </c>
      <c r="C461" s="42" t="e">
        <f t="shared" si="61"/>
        <v>#VALUE!</v>
      </c>
      <c r="D461" s="133" t="str">
        <f t="shared" si="62"/>
        <v>24/03/2013</v>
      </c>
      <c r="E461" s="134" t="str">
        <f t="shared" si="63"/>
        <v/>
      </c>
      <c r="F461" s="134" t="str">
        <f t="shared" si="64"/>
        <v/>
      </c>
      <c r="G461" s="136"/>
      <c r="H461" s="152"/>
      <c r="I461" s="133" t="s">
        <v>399</v>
      </c>
      <c r="J461" s="152" t="s">
        <v>399</v>
      </c>
      <c r="K461" s="152" t="s">
        <v>399</v>
      </c>
      <c r="L461" s="140"/>
      <c r="M461" s="142">
        <v>41</v>
      </c>
      <c r="N461" s="142">
        <f t="shared" si="65"/>
        <v>143</v>
      </c>
      <c r="O461" s="142">
        <v>1.43</v>
      </c>
      <c r="P461" s="143">
        <v>20.0498801897403</v>
      </c>
      <c r="Q461" s="145" t="s">
        <v>60</v>
      </c>
      <c r="R461" s="142" t="s">
        <v>66</v>
      </c>
      <c r="S461" s="142">
        <v>82</v>
      </c>
      <c r="T461" s="146" t="s">
        <v>67</v>
      </c>
      <c r="U461" s="147" t="str">
        <f t="shared" si="66"/>
        <v>5/5</v>
      </c>
      <c r="V461" s="147" t="str">
        <f t="shared" si="67"/>
        <v>MPT 5/5</v>
      </c>
      <c r="W461" s="146" t="s">
        <v>68</v>
      </c>
    </row>
    <row r="462" spans="1:23" s="127" customFormat="1" x14ac:dyDescent="0.25">
      <c r="A462" s="14">
        <v>455</v>
      </c>
      <c r="B462" s="41" t="e">
        <f t="shared" si="60"/>
        <v>#VALUE!</v>
      </c>
      <c r="C462" s="42" t="e">
        <f t="shared" si="61"/>
        <v>#VALUE!</v>
      </c>
      <c r="D462" s="133" t="str">
        <f t="shared" si="62"/>
        <v>22/04/2013</v>
      </c>
      <c r="E462" s="134" t="str">
        <f t="shared" si="63"/>
        <v/>
      </c>
      <c r="F462" s="134" t="str">
        <f t="shared" si="64"/>
        <v/>
      </c>
      <c r="G462" s="136"/>
      <c r="H462" s="152"/>
      <c r="I462" s="133" t="s">
        <v>413</v>
      </c>
      <c r="J462" s="152" t="s">
        <v>413</v>
      </c>
      <c r="K462" s="152" t="s">
        <v>413</v>
      </c>
      <c r="L462" s="140"/>
      <c r="M462" s="142">
        <v>47</v>
      </c>
      <c r="N462" s="142">
        <f t="shared" si="65"/>
        <v>150</v>
      </c>
      <c r="O462" s="142">
        <v>1.5</v>
      </c>
      <c r="P462" s="143">
        <v>20.8888888888889</v>
      </c>
      <c r="Q462" s="145" t="s">
        <v>60</v>
      </c>
      <c r="R462" s="142" t="s">
        <v>66</v>
      </c>
      <c r="S462" s="142">
        <v>84</v>
      </c>
      <c r="T462" s="146" t="s">
        <v>90</v>
      </c>
      <c r="U462" s="147" t="str">
        <f t="shared" si="66"/>
        <v>8/8</v>
      </c>
      <c r="V462" s="147" t="str">
        <f t="shared" si="67"/>
        <v>MPT 8/8</v>
      </c>
      <c r="W462" s="146" t="s">
        <v>91</v>
      </c>
    </row>
    <row r="463" spans="1:23" s="127" customFormat="1" x14ac:dyDescent="0.25">
      <c r="A463" s="14">
        <v>456</v>
      </c>
      <c r="B463" s="41" t="e">
        <f t="shared" si="60"/>
        <v>#VALUE!</v>
      </c>
      <c r="C463" s="42" t="e">
        <f t="shared" si="61"/>
        <v>#VALUE!</v>
      </c>
      <c r="D463" s="133" t="str">
        <f t="shared" si="62"/>
        <v>24/05/2013</v>
      </c>
      <c r="E463" s="134" t="str">
        <f t="shared" si="63"/>
        <v/>
      </c>
      <c r="F463" s="134" t="str">
        <f t="shared" si="64"/>
        <v/>
      </c>
      <c r="G463" s="136"/>
      <c r="H463" s="152"/>
      <c r="I463" s="133" t="s">
        <v>258</v>
      </c>
      <c r="J463" s="152" t="s">
        <v>258</v>
      </c>
      <c r="K463" s="152" t="s">
        <v>258</v>
      </c>
      <c r="L463" s="140"/>
      <c r="M463" s="142">
        <v>37</v>
      </c>
      <c r="N463" s="142">
        <f t="shared" si="65"/>
        <v>150</v>
      </c>
      <c r="O463" s="142">
        <v>1.5</v>
      </c>
      <c r="P463" s="143">
        <v>16.4444444444444</v>
      </c>
      <c r="Q463" s="145" t="s">
        <v>60</v>
      </c>
      <c r="R463" s="142" t="s">
        <v>219</v>
      </c>
      <c r="S463" s="142">
        <v>80</v>
      </c>
      <c r="T463" s="146" t="s">
        <v>55</v>
      </c>
      <c r="U463" s="147" t="str">
        <f t="shared" si="66"/>
        <v>10/10</v>
      </c>
      <c r="V463" s="147" t="str">
        <f t="shared" si="67"/>
        <v>10/10</v>
      </c>
      <c r="W463" s="146" t="s">
        <v>56</v>
      </c>
    </row>
    <row r="464" spans="1:23" s="127" customFormat="1" x14ac:dyDescent="0.25">
      <c r="A464" s="14">
        <v>457</v>
      </c>
      <c r="B464" s="41" t="e">
        <f t="shared" si="60"/>
        <v>#VALUE!</v>
      </c>
      <c r="C464" s="42" t="e">
        <f t="shared" si="61"/>
        <v>#VALUE!</v>
      </c>
      <c r="D464" s="133" t="str">
        <f t="shared" si="62"/>
        <v>24/12/2013</v>
      </c>
      <c r="E464" s="134" t="str">
        <f t="shared" si="63"/>
        <v/>
      </c>
      <c r="F464" s="134" t="str">
        <f t="shared" si="64"/>
        <v/>
      </c>
      <c r="G464" s="136"/>
      <c r="H464" s="152"/>
      <c r="I464" s="133" t="s">
        <v>342</v>
      </c>
      <c r="J464" s="152" t="s">
        <v>342</v>
      </c>
      <c r="K464" s="152" t="s">
        <v>342</v>
      </c>
      <c r="L464" s="140"/>
      <c r="M464" s="142">
        <v>55</v>
      </c>
      <c r="N464" s="142">
        <f t="shared" si="65"/>
        <v>154</v>
      </c>
      <c r="O464" s="142">
        <v>1.54</v>
      </c>
      <c r="P464" s="143">
        <v>23.191094619666</v>
      </c>
      <c r="Q464" s="145" t="s">
        <v>58</v>
      </c>
      <c r="R464" s="142" t="s">
        <v>54</v>
      </c>
      <c r="S464" s="142">
        <v>79</v>
      </c>
      <c r="T464" s="146" t="s">
        <v>55</v>
      </c>
      <c r="U464" s="147" t="str">
        <f t="shared" si="66"/>
        <v>10/10</v>
      </c>
      <c r="V464" s="147" t="str">
        <f t="shared" si="67"/>
        <v>10/10</v>
      </c>
      <c r="W464" s="146" t="s">
        <v>56</v>
      </c>
    </row>
    <row r="465" spans="1:23" s="127" customFormat="1" x14ac:dyDescent="0.25">
      <c r="A465" s="14">
        <v>458</v>
      </c>
      <c r="B465" s="41" t="e">
        <f t="shared" si="60"/>
        <v>#VALUE!</v>
      </c>
      <c r="C465" s="42" t="e">
        <f t="shared" si="61"/>
        <v>#VALUE!</v>
      </c>
      <c r="D465" s="133" t="str">
        <f t="shared" si="62"/>
        <v>19/01/2013</v>
      </c>
      <c r="E465" s="134" t="str">
        <f t="shared" si="63"/>
        <v/>
      </c>
      <c r="F465" s="134" t="str">
        <f t="shared" si="64"/>
        <v/>
      </c>
      <c r="G465" s="136"/>
      <c r="H465" s="152"/>
      <c r="I465" s="133" t="s">
        <v>351</v>
      </c>
      <c r="J465" s="152" t="s">
        <v>351</v>
      </c>
      <c r="K465" s="152" t="s">
        <v>351</v>
      </c>
      <c r="L465" s="140"/>
      <c r="M465" s="142">
        <v>53</v>
      </c>
      <c r="N465" s="142">
        <f t="shared" si="65"/>
        <v>150</v>
      </c>
      <c r="O465" s="142">
        <v>1.5</v>
      </c>
      <c r="P465" s="143">
        <v>23.5555555555556</v>
      </c>
      <c r="Q465" s="145" t="s">
        <v>58</v>
      </c>
      <c r="R465" s="142" t="s">
        <v>61</v>
      </c>
      <c r="S465" s="142">
        <v>80</v>
      </c>
      <c r="T465" s="146" t="s">
        <v>276</v>
      </c>
      <c r="U465" s="147" t="str">
        <f t="shared" si="66"/>
        <v>10/7</v>
      </c>
      <c r="V465" s="147" t="str">
        <f t="shared" si="67"/>
        <v>MPT 10/7</v>
      </c>
      <c r="W465" s="146" t="s">
        <v>277</v>
      </c>
    </row>
    <row r="466" spans="1:23" s="127" customFormat="1" x14ac:dyDescent="0.25">
      <c r="A466" s="14">
        <v>459</v>
      </c>
      <c r="B466" s="41" t="e">
        <f t="shared" si="60"/>
        <v>#VALUE!</v>
      </c>
      <c r="C466" s="42" t="e">
        <f t="shared" si="61"/>
        <v>#VALUE!</v>
      </c>
      <c r="D466" s="133" t="str">
        <f t="shared" si="62"/>
        <v>15/09/2013</v>
      </c>
      <c r="E466" s="134" t="str">
        <f t="shared" si="63"/>
        <v/>
      </c>
      <c r="F466" s="134" t="str">
        <f t="shared" si="64"/>
        <v/>
      </c>
      <c r="G466" s="136"/>
      <c r="H466" s="152"/>
      <c r="I466" s="133" t="s">
        <v>414</v>
      </c>
      <c r="J466" s="152" t="s">
        <v>414</v>
      </c>
      <c r="K466" s="152" t="s">
        <v>414</v>
      </c>
      <c r="L466" s="140"/>
      <c r="M466" s="142">
        <v>47</v>
      </c>
      <c r="N466" s="142">
        <f t="shared" si="65"/>
        <v>166</v>
      </c>
      <c r="O466" s="142">
        <v>1.66</v>
      </c>
      <c r="P466" s="143">
        <v>17.056176513282001</v>
      </c>
      <c r="Q466" s="145" t="s">
        <v>60</v>
      </c>
      <c r="R466" s="142" t="s">
        <v>66</v>
      </c>
      <c r="S466" s="142">
        <v>79</v>
      </c>
      <c r="T466" s="146" t="s">
        <v>217</v>
      </c>
      <c r="U466" s="147" t="str">
        <f t="shared" si="66"/>
        <v>6/7</v>
      </c>
      <c r="V466" s="147" t="str">
        <f t="shared" si="67"/>
        <v>MPT 6/7</v>
      </c>
      <c r="W466" s="146" t="s">
        <v>218</v>
      </c>
    </row>
    <row r="467" spans="1:23" s="127" customFormat="1" x14ac:dyDescent="0.25">
      <c r="A467" s="14">
        <v>460</v>
      </c>
      <c r="B467" s="41" t="e">
        <f t="shared" si="60"/>
        <v>#VALUE!</v>
      </c>
      <c r="C467" s="42" t="e">
        <f t="shared" si="61"/>
        <v>#VALUE!</v>
      </c>
      <c r="D467" s="133" t="str">
        <f t="shared" si="62"/>
        <v>18/03/2013</v>
      </c>
      <c r="E467" s="134" t="str">
        <f t="shared" si="63"/>
        <v/>
      </c>
      <c r="F467" s="134" t="str">
        <f t="shared" si="64"/>
        <v/>
      </c>
      <c r="G467" s="136"/>
      <c r="H467" s="152"/>
      <c r="I467" s="133" t="s">
        <v>150</v>
      </c>
      <c r="J467" s="152" t="s">
        <v>150</v>
      </c>
      <c r="K467" s="152" t="s">
        <v>150</v>
      </c>
      <c r="L467" s="140"/>
      <c r="M467" s="142">
        <v>63</v>
      </c>
      <c r="N467" s="142">
        <f t="shared" si="65"/>
        <v>167</v>
      </c>
      <c r="O467" s="142">
        <v>1.67</v>
      </c>
      <c r="P467" s="143">
        <v>22.589551436050101</v>
      </c>
      <c r="Q467" s="145" t="s">
        <v>60</v>
      </c>
      <c r="R467" s="142" t="s">
        <v>66</v>
      </c>
      <c r="S467" s="142">
        <v>80</v>
      </c>
      <c r="T467" s="146" t="s">
        <v>55</v>
      </c>
      <c r="U467" s="147" t="str">
        <f t="shared" si="66"/>
        <v>10/10</v>
      </c>
      <c r="V467" s="147" t="str">
        <f t="shared" si="67"/>
        <v>10/10</v>
      </c>
      <c r="W467" s="146" t="s">
        <v>56</v>
      </c>
    </row>
    <row r="468" spans="1:23" s="127" customFormat="1" x14ac:dyDescent="0.25">
      <c r="A468" s="14">
        <v>461</v>
      </c>
      <c r="B468" s="41" t="e">
        <f t="shared" si="60"/>
        <v>#VALUE!</v>
      </c>
      <c r="C468" s="42" t="e">
        <f t="shared" si="61"/>
        <v>#VALUE!</v>
      </c>
      <c r="D468" s="133" t="str">
        <f t="shared" si="62"/>
        <v>21/07/2013</v>
      </c>
      <c r="E468" s="134" t="str">
        <f t="shared" si="63"/>
        <v/>
      </c>
      <c r="F468" s="134" t="str">
        <f t="shared" si="64"/>
        <v/>
      </c>
      <c r="G468" s="136"/>
      <c r="H468" s="152"/>
      <c r="I468" s="133" t="s">
        <v>261</v>
      </c>
      <c r="J468" s="152" t="s">
        <v>261</v>
      </c>
      <c r="K468" s="152" t="s">
        <v>261</v>
      </c>
      <c r="L468" s="140"/>
      <c r="M468" s="142">
        <v>37</v>
      </c>
      <c r="N468" s="142">
        <f t="shared" si="65"/>
        <v>153</v>
      </c>
      <c r="O468" s="142">
        <v>1.53</v>
      </c>
      <c r="P468" s="143">
        <v>15.805886624802399</v>
      </c>
      <c r="Q468" s="145" t="s">
        <v>60</v>
      </c>
      <c r="R468" s="142" t="s">
        <v>66</v>
      </c>
      <c r="S468" s="142">
        <v>82</v>
      </c>
      <c r="T468" s="146" t="s">
        <v>137</v>
      </c>
      <c r="U468" s="147" t="str">
        <f t="shared" si="66"/>
        <v>7/6</v>
      </c>
      <c r="V468" s="147" t="str">
        <f t="shared" si="67"/>
        <v>MPT 7/6</v>
      </c>
      <c r="W468" s="146" t="s">
        <v>138</v>
      </c>
    </row>
    <row r="469" spans="1:23" s="127" customFormat="1" x14ac:dyDescent="0.25">
      <c r="A469" s="14">
        <v>462</v>
      </c>
      <c r="B469" s="41" t="e">
        <f t="shared" si="60"/>
        <v>#VALUE!</v>
      </c>
      <c r="C469" s="42" t="e">
        <f t="shared" si="61"/>
        <v>#VALUE!</v>
      </c>
      <c r="D469" s="133" t="str">
        <f t="shared" si="62"/>
        <v>27/12/2012</v>
      </c>
      <c r="E469" s="134" t="str">
        <f t="shared" si="63"/>
        <v/>
      </c>
      <c r="F469" s="134" t="str">
        <f t="shared" si="64"/>
        <v/>
      </c>
      <c r="G469" s="136"/>
      <c r="H469" s="152"/>
      <c r="I469" s="133" t="s">
        <v>415</v>
      </c>
      <c r="J469" s="152" t="s">
        <v>415</v>
      </c>
      <c r="K469" s="152" t="s">
        <v>415</v>
      </c>
      <c r="L469" s="140"/>
      <c r="M469" s="142">
        <v>46</v>
      </c>
      <c r="N469" s="142">
        <f t="shared" si="65"/>
        <v>148</v>
      </c>
      <c r="O469" s="142">
        <v>1.48</v>
      </c>
      <c r="P469" s="143">
        <v>21.000730460189899</v>
      </c>
      <c r="Q469" s="145" t="s">
        <v>60</v>
      </c>
      <c r="R469" s="142" t="s">
        <v>66</v>
      </c>
      <c r="S469" s="142">
        <v>83</v>
      </c>
      <c r="T469" s="146" t="s">
        <v>55</v>
      </c>
      <c r="U469" s="147" t="str">
        <f t="shared" si="66"/>
        <v>10/10</v>
      </c>
      <c r="V469" s="147" t="str">
        <f t="shared" si="67"/>
        <v>10/10</v>
      </c>
      <c r="W469" s="146" t="s">
        <v>56</v>
      </c>
    </row>
    <row r="470" spans="1:23" s="127" customFormat="1" x14ac:dyDescent="0.25">
      <c r="A470" s="14">
        <v>463</v>
      </c>
      <c r="B470" s="41" t="e">
        <f t="shared" si="60"/>
        <v>#VALUE!</v>
      </c>
      <c r="C470" s="42" t="e">
        <f t="shared" si="61"/>
        <v>#VALUE!</v>
      </c>
      <c r="D470" s="133" t="str">
        <f t="shared" si="62"/>
        <v>04/07/2013</v>
      </c>
      <c r="E470" s="134" t="str">
        <f t="shared" si="63"/>
        <v/>
      </c>
      <c r="F470" s="134" t="str">
        <f t="shared" si="64"/>
        <v/>
      </c>
      <c r="G470" s="136"/>
      <c r="H470" s="152"/>
      <c r="I470" s="133" t="s">
        <v>345</v>
      </c>
      <c r="J470" s="152" t="s">
        <v>345</v>
      </c>
      <c r="K470" s="152" t="s">
        <v>345</v>
      </c>
      <c r="L470" s="140"/>
      <c r="M470" s="142">
        <v>38</v>
      </c>
      <c r="N470" s="142">
        <f t="shared" si="65"/>
        <v>147</v>
      </c>
      <c r="O470" s="142">
        <v>1.47</v>
      </c>
      <c r="P470" s="143">
        <v>17.585265398676501</v>
      </c>
      <c r="Q470" s="145" t="s">
        <v>60</v>
      </c>
      <c r="R470" s="142" t="s">
        <v>66</v>
      </c>
      <c r="S470" s="142">
        <v>81</v>
      </c>
      <c r="T470" s="146" t="s">
        <v>99</v>
      </c>
      <c r="U470" s="147" t="str">
        <f t="shared" si="66"/>
        <v>7/7</v>
      </c>
      <c r="V470" s="147" t="str">
        <f t="shared" si="67"/>
        <v>MPT 7/7</v>
      </c>
      <c r="W470" s="146" t="s">
        <v>100</v>
      </c>
    </row>
    <row r="471" spans="1:23" s="127" customFormat="1" x14ac:dyDescent="0.25">
      <c r="A471" s="14">
        <v>464</v>
      </c>
      <c r="B471" s="41" t="e">
        <f t="shared" si="60"/>
        <v>#VALUE!</v>
      </c>
      <c r="C471" s="42" t="e">
        <f t="shared" si="61"/>
        <v>#VALUE!</v>
      </c>
      <c r="D471" s="133" t="str">
        <f t="shared" si="62"/>
        <v>20/02/2013</v>
      </c>
      <c r="E471" s="134" t="str">
        <f t="shared" si="63"/>
        <v/>
      </c>
      <c r="F471" s="134" t="str">
        <f t="shared" si="64"/>
        <v/>
      </c>
      <c r="G471" s="136"/>
      <c r="H471" s="152"/>
      <c r="I471" s="133" t="s">
        <v>284</v>
      </c>
      <c r="J471" s="152" t="s">
        <v>284</v>
      </c>
      <c r="K471" s="152" t="s">
        <v>284</v>
      </c>
      <c r="L471" s="140"/>
      <c r="M471" s="142">
        <v>46</v>
      </c>
      <c r="N471" s="142">
        <f t="shared" si="65"/>
        <v>160</v>
      </c>
      <c r="O471" s="142">
        <v>1.6</v>
      </c>
      <c r="P471" s="143">
        <v>17.96875</v>
      </c>
      <c r="Q471" s="145" t="s">
        <v>60</v>
      </c>
      <c r="R471" s="142" t="s">
        <v>66</v>
      </c>
      <c r="S471" s="142">
        <v>83</v>
      </c>
      <c r="T471" s="146" t="s">
        <v>99</v>
      </c>
      <c r="U471" s="147" t="str">
        <f t="shared" si="66"/>
        <v>7/7</v>
      </c>
      <c r="V471" s="147" t="str">
        <f t="shared" si="67"/>
        <v>MPT 7/7</v>
      </c>
      <c r="W471" s="146" t="s">
        <v>100</v>
      </c>
    </row>
    <row r="472" spans="1:23" s="127" customFormat="1" x14ac:dyDescent="0.25">
      <c r="A472" s="14">
        <v>465</v>
      </c>
      <c r="B472" s="41" t="e">
        <f t="shared" si="60"/>
        <v>#VALUE!</v>
      </c>
      <c r="C472" s="42" t="e">
        <f t="shared" si="61"/>
        <v>#VALUE!</v>
      </c>
      <c r="D472" s="133" t="str">
        <f t="shared" si="62"/>
        <v>27/09/2013</v>
      </c>
      <c r="E472" s="134" t="str">
        <f t="shared" si="63"/>
        <v/>
      </c>
      <c r="F472" s="134" t="str">
        <f t="shared" si="64"/>
        <v/>
      </c>
      <c r="G472" s="136"/>
      <c r="H472" s="152"/>
      <c r="I472" s="133" t="s">
        <v>250</v>
      </c>
      <c r="J472" s="152" t="s">
        <v>250</v>
      </c>
      <c r="K472" s="152" t="s">
        <v>250</v>
      </c>
      <c r="L472" s="140"/>
      <c r="M472" s="142">
        <v>58</v>
      </c>
      <c r="N472" s="142">
        <f t="shared" si="65"/>
        <v>162</v>
      </c>
      <c r="O472" s="142">
        <v>1.62</v>
      </c>
      <c r="P472" s="143">
        <v>22.100289590001498</v>
      </c>
      <c r="Q472" s="145" t="s">
        <v>60</v>
      </c>
      <c r="R472" s="142" t="s">
        <v>66</v>
      </c>
      <c r="S472" s="142">
        <v>84</v>
      </c>
      <c r="T472" s="146" t="s">
        <v>55</v>
      </c>
      <c r="U472" s="147" t="str">
        <f t="shared" si="66"/>
        <v>10/10</v>
      </c>
      <c r="V472" s="147" t="str">
        <f t="shared" si="67"/>
        <v>10/10</v>
      </c>
      <c r="W472" s="146" t="s">
        <v>56</v>
      </c>
    </row>
    <row r="473" spans="1:23" s="127" customFormat="1" x14ac:dyDescent="0.25">
      <c r="A473" s="14">
        <v>466</v>
      </c>
      <c r="B473" s="41" t="e">
        <f t="shared" si="60"/>
        <v>#VALUE!</v>
      </c>
      <c r="C473" s="42" t="e">
        <f t="shared" si="61"/>
        <v>#VALUE!</v>
      </c>
      <c r="D473" s="133" t="str">
        <f t="shared" si="62"/>
        <v>02/07/2013</v>
      </c>
      <c r="E473" s="134" t="str">
        <f t="shared" si="63"/>
        <v/>
      </c>
      <c r="F473" s="134" t="str">
        <f t="shared" si="64"/>
        <v/>
      </c>
      <c r="G473" s="136"/>
      <c r="H473" s="152"/>
      <c r="I473" s="133" t="s">
        <v>195</v>
      </c>
      <c r="J473" s="152" t="s">
        <v>195</v>
      </c>
      <c r="K473" s="152" t="s">
        <v>195</v>
      </c>
      <c r="L473" s="140"/>
      <c r="M473" s="142">
        <v>75</v>
      </c>
      <c r="N473" s="142">
        <f t="shared" si="65"/>
        <v>155</v>
      </c>
      <c r="O473" s="142">
        <v>1.55</v>
      </c>
      <c r="P473" s="143">
        <v>31.217481789802299</v>
      </c>
      <c r="Q473" s="145" t="s">
        <v>72</v>
      </c>
      <c r="R473" s="142" t="s">
        <v>219</v>
      </c>
      <c r="S473" s="142">
        <v>85</v>
      </c>
      <c r="T473" s="146" t="s">
        <v>55</v>
      </c>
      <c r="U473" s="147" t="str">
        <f t="shared" si="66"/>
        <v>10/10</v>
      </c>
      <c r="V473" s="147" t="str">
        <f t="shared" si="67"/>
        <v>10/10</v>
      </c>
      <c r="W473" s="146" t="s">
        <v>56</v>
      </c>
    </row>
    <row r="474" spans="1:23" s="127" customFormat="1" x14ac:dyDescent="0.25">
      <c r="A474" s="14">
        <v>467</v>
      </c>
      <c r="B474" s="41" t="e">
        <f t="shared" si="60"/>
        <v>#VALUE!</v>
      </c>
      <c r="C474" s="42" t="e">
        <f t="shared" si="61"/>
        <v>#VALUE!</v>
      </c>
      <c r="D474" s="133" t="str">
        <f t="shared" si="62"/>
        <v>15/07/2013</v>
      </c>
      <c r="E474" s="134" t="str">
        <f t="shared" si="63"/>
        <v/>
      </c>
      <c r="F474" s="134" t="str">
        <f t="shared" si="64"/>
        <v/>
      </c>
      <c r="G474" s="136"/>
      <c r="H474" s="152"/>
      <c r="I474" s="133" t="s">
        <v>122</v>
      </c>
      <c r="J474" s="152" t="s">
        <v>122</v>
      </c>
      <c r="K474" s="152" t="s">
        <v>122</v>
      </c>
      <c r="L474" s="140"/>
      <c r="M474" s="142">
        <v>50</v>
      </c>
      <c r="N474" s="142">
        <f t="shared" si="65"/>
        <v>157</v>
      </c>
      <c r="O474" s="142">
        <v>1.57</v>
      </c>
      <c r="P474" s="143">
        <v>20.284798571950201</v>
      </c>
      <c r="Q474" s="145" t="s">
        <v>60</v>
      </c>
      <c r="R474" s="142" t="s">
        <v>66</v>
      </c>
      <c r="S474" s="142">
        <v>82</v>
      </c>
      <c r="T474" s="146" t="s">
        <v>55</v>
      </c>
      <c r="U474" s="147" t="str">
        <f t="shared" si="66"/>
        <v>10/10</v>
      </c>
      <c r="V474" s="147" t="str">
        <f t="shared" si="67"/>
        <v>10/10</v>
      </c>
      <c r="W474" s="146" t="s">
        <v>56</v>
      </c>
    </row>
    <row r="475" spans="1:23" s="127" customFormat="1" x14ac:dyDescent="0.25">
      <c r="A475" s="14">
        <v>468</v>
      </c>
      <c r="B475" s="41" t="e">
        <f t="shared" si="60"/>
        <v>#VALUE!</v>
      </c>
      <c r="C475" s="42" t="e">
        <f t="shared" si="61"/>
        <v>#VALUE!</v>
      </c>
      <c r="D475" s="133" t="str">
        <f t="shared" si="62"/>
        <v>10/09/2013</v>
      </c>
      <c r="E475" s="134" t="str">
        <f t="shared" si="63"/>
        <v/>
      </c>
      <c r="F475" s="134" t="str">
        <f t="shared" si="64"/>
        <v/>
      </c>
      <c r="G475" s="136"/>
      <c r="H475" s="152"/>
      <c r="I475" s="133" t="s">
        <v>269</v>
      </c>
      <c r="J475" s="152" t="s">
        <v>269</v>
      </c>
      <c r="K475" s="152" t="s">
        <v>269</v>
      </c>
      <c r="L475" s="140"/>
      <c r="M475" s="142">
        <v>41</v>
      </c>
      <c r="N475" s="142">
        <f t="shared" si="65"/>
        <v>150</v>
      </c>
      <c r="O475" s="142">
        <v>1.5</v>
      </c>
      <c r="P475" s="143">
        <v>18.2222222222222</v>
      </c>
      <c r="Q475" s="145" t="s">
        <v>60</v>
      </c>
      <c r="R475" s="142" t="s">
        <v>66</v>
      </c>
      <c r="S475" s="142">
        <v>83</v>
      </c>
      <c r="T475" s="146" t="s">
        <v>55</v>
      </c>
      <c r="U475" s="147" t="str">
        <f t="shared" si="66"/>
        <v>10/10</v>
      </c>
      <c r="V475" s="147" t="str">
        <f t="shared" si="67"/>
        <v>10/10</v>
      </c>
      <c r="W475" s="146" t="s">
        <v>56</v>
      </c>
    </row>
    <row r="476" spans="1:23" s="127" customFormat="1" x14ac:dyDescent="0.25">
      <c r="A476" s="14">
        <v>469</v>
      </c>
      <c r="B476" s="41" t="e">
        <f t="shared" si="60"/>
        <v>#VALUE!</v>
      </c>
      <c r="C476" s="42" t="e">
        <f t="shared" si="61"/>
        <v>#VALUE!</v>
      </c>
      <c r="D476" s="133" t="str">
        <f t="shared" si="62"/>
        <v>20/08/2013</v>
      </c>
      <c r="E476" s="134" t="str">
        <f t="shared" si="63"/>
        <v/>
      </c>
      <c r="F476" s="134" t="str">
        <f t="shared" si="64"/>
        <v/>
      </c>
      <c r="G476" s="136"/>
      <c r="H476" s="152"/>
      <c r="I476" s="133" t="s">
        <v>155</v>
      </c>
      <c r="J476" s="152" t="s">
        <v>155</v>
      </c>
      <c r="K476" s="152" t="s">
        <v>155</v>
      </c>
      <c r="L476" s="140"/>
      <c r="M476" s="142">
        <v>61</v>
      </c>
      <c r="N476" s="142">
        <f t="shared" si="65"/>
        <v>165</v>
      </c>
      <c r="O476" s="142">
        <v>1.65</v>
      </c>
      <c r="P476" s="143">
        <v>22.4058769513315</v>
      </c>
      <c r="Q476" s="145" t="s">
        <v>60</v>
      </c>
      <c r="R476" s="142" t="s">
        <v>66</v>
      </c>
      <c r="S476" s="142">
        <v>81</v>
      </c>
      <c r="T476" s="146" t="s">
        <v>55</v>
      </c>
      <c r="U476" s="147" t="str">
        <f t="shared" si="66"/>
        <v>10/10</v>
      </c>
      <c r="V476" s="147" t="str">
        <f t="shared" si="67"/>
        <v>10/10</v>
      </c>
      <c r="W476" s="146" t="s">
        <v>56</v>
      </c>
    </row>
    <row r="477" spans="1:23" s="127" customFormat="1" x14ac:dyDescent="0.25">
      <c r="A477" s="14">
        <v>470</v>
      </c>
      <c r="B477" s="41" t="e">
        <f t="shared" si="60"/>
        <v>#VALUE!</v>
      </c>
      <c r="C477" s="42" t="e">
        <f t="shared" si="61"/>
        <v>#VALUE!</v>
      </c>
      <c r="D477" s="133" t="str">
        <f t="shared" si="62"/>
        <v>04/09/2013</v>
      </c>
      <c r="E477" s="134" t="str">
        <f t="shared" si="63"/>
        <v/>
      </c>
      <c r="F477" s="134" t="str">
        <f t="shared" si="64"/>
        <v/>
      </c>
      <c r="G477" s="136"/>
      <c r="H477" s="152"/>
      <c r="I477" s="133" t="s">
        <v>335</v>
      </c>
      <c r="J477" s="152" t="s">
        <v>335</v>
      </c>
      <c r="K477" s="152" t="s">
        <v>335</v>
      </c>
      <c r="L477" s="140"/>
      <c r="M477" s="142">
        <v>36</v>
      </c>
      <c r="N477" s="142">
        <f t="shared" si="65"/>
        <v>155</v>
      </c>
      <c r="O477" s="142">
        <v>1.55</v>
      </c>
      <c r="P477" s="143">
        <v>14.984391259105101</v>
      </c>
      <c r="Q477" s="145" t="s">
        <v>53</v>
      </c>
      <c r="R477" s="142" t="s">
        <v>219</v>
      </c>
      <c r="S477" s="142">
        <v>79</v>
      </c>
      <c r="T477" s="146" t="s">
        <v>416</v>
      </c>
      <c r="U477" s="147" t="str">
        <f t="shared" si="66"/>
        <v>4/3</v>
      </c>
      <c r="V477" s="147" t="str">
        <f t="shared" si="67"/>
        <v>MPT 4/3</v>
      </c>
      <c r="W477" s="146" t="s">
        <v>417</v>
      </c>
    </row>
    <row r="478" spans="1:23" s="127" customFormat="1" x14ac:dyDescent="0.25">
      <c r="A478" s="14">
        <v>471</v>
      </c>
      <c r="B478" s="41" t="e">
        <f t="shared" si="60"/>
        <v>#VALUE!</v>
      </c>
      <c r="C478" s="42" t="e">
        <f t="shared" si="61"/>
        <v>#VALUE!</v>
      </c>
      <c r="D478" s="133" t="str">
        <f t="shared" si="62"/>
        <v>24/03/2013</v>
      </c>
      <c r="E478" s="134" t="str">
        <f t="shared" si="63"/>
        <v/>
      </c>
      <c r="F478" s="134" t="str">
        <f t="shared" si="64"/>
        <v/>
      </c>
      <c r="G478" s="136"/>
      <c r="H478" s="152"/>
      <c r="I478" s="133" t="s">
        <v>399</v>
      </c>
      <c r="J478" s="152" t="s">
        <v>399</v>
      </c>
      <c r="K478" s="152" t="s">
        <v>399</v>
      </c>
      <c r="L478" s="140"/>
      <c r="M478" s="142">
        <v>57</v>
      </c>
      <c r="N478" s="142">
        <f t="shared" si="65"/>
        <v>160</v>
      </c>
      <c r="O478" s="142">
        <v>1.6</v>
      </c>
      <c r="P478" s="143">
        <v>22.265625</v>
      </c>
      <c r="Q478" s="145" t="s">
        <v>60</v>
      </c>
      <c r="R478" s="142" t="s">
        <v>66</v>
      </c>
      <c r="S478" s="142">
        <v>83</v>
      </c>
      <c r="T478" s="146" t="s">
        <v>418</v>
      </c>
      <c r="U478" s="147" t="str">
        <f t="shared" si="66"/>
        <v>5/7</v>
      </c>
      <c r="V478" s="147" t="str">
        <f t="shared" si="67"/>
        <v>MPT 5/7</v>
      </c>
      <c r="W478" s="146" t="s">
        <v>419</v>
      </c>
    </row>
    <row r="479" spans="1:23" s="127" customFormat="1" x14ac:dyDescent="0.25">
      <c r="A479" s="14">
        <v>472</v>
      </c>
      <c r="B479" s="41" t="e">
        <f t="shared" si="60"/>
        <v>#VALUE!</v>
      </c>
      <c r="C479" s="42" t="e">
        <f t="shared" si="61"/>
        <v>#VALUE!</v>
      </c>
      <c r="D479" s="133" t="str">
        <f t="shared" si="62"/>
        <v>14/05/2013</v>
      </c>
      <c r="E479" s="134" t="str">
        <f t="shared" si="63"/>
        <v/>
      </c>
      <c r="F479" s="134" t="str">
        <f t="shared" si="64"/>
        <v/>
      </c>
      <c r="G479" s="136"/>
      <c r="H479" s="153"/>
      <c r="I479" s="133" t="s">
        <v>154</v>
      </c>
      <c r="J479" s="153" t="s">
        <v>154</v>
      </c>
      <c r="K479" s="153" t="s">
        <v>154</v>
      </c>
      <c r="L479" s="140"/>
      <c r="M479" s="142">
        <v>55</v>
      </c>
      <c r="N479" s="142">
        <f t="shared" si="65"/>
        <v>161</v>
      </c>
      <c r="O479" s="142">
        <v>1.61</v>
      </c>
      <c r="P479" s="143">
        <v>21.2183171945527</v>
      </c>
      <c r="Q479" s="145" t="s">
        <v>60</v>
      </c>
      <c r="R479" s="142" t="s">
        <v>66</v>
      </c>
      <c r="S479" s="142">
        <v>82</v>
      </c>
      <c r="T479" s="146" t="s">
        <v>420</v>
      </c>
      <c r="U479" s="147" t="str">
        <f t="shared" si="66"/>
        <v>9/9</v>
      </c>
      <c r="V479" s="147" t="str">
        <f t="shared" si="67"/>
        <v>MPT 9/9</v>
      </c>
      <c r="W479" s="146" t="s">
        <v>421</v>
      </c>
    </row>
    <row r="480" spans="1:23" s="127" customFormat="1" x14ac:dyDescent="0.25">
      <c r="A480" s="14">
        <v>473</v>
      </c>
      <c r="B480" s="41" t="e">
        <f t="shared" si="60"/>
        <v>#VALUE!</v>
      </c>
      <c r="C480" s="42" t="e">
        <f t="shared" si="61"/>
        <v>#VALUE!</v>
      </c>
      <c r="D480" s="133" t="str">
        <f t="shared" si="62"/>
        <v>19/09/2013</v>
      </c>
      <c r="E480" s="134" t="str">
        <f t="shared" si="63"/>
        <v/>
      </c>
      <c r="F480" s="134" t="str">
        <f t="shared" si="64"/>
        <v/>
      </c>
      <c r="G480" s="136"/>
      <c r="H480" s="153"/>
      <c r="I480" s="133" t="s">
        <v>124</v>
      </c>
      <c r="J480" s="153" t="s">
        <v>124</v>
      </c>
      <c r="K480" s="153" t="s">
        <v>124</v>
      </c>
      <c r="L480" s="140"/>
      <c r="M480" s="142">
        <v>41</v>
      </c>
      <c r="N480" s="142">
        <f t="shared" si="65"/>
        <v>157</v>
      </c>
      <c r="O480" s="142">
        <v>1.57</v>
      </c>
      <c r="P480" s="143">
        <v>16.6335348289991</v>
      </c>
      <c r="Q480" s="145" t="s">
        <v>60</v>
      </c>
      <c r="R480" s="142" t="s">
        <v>66</v>
      </c>
      <c r="S480" s="142">
        <v>86</v>
      </c>
      <c r="T480" s="146" t="s">
        <v>217</v>
      </c>
      <c r="U480" s="147" t="str">
        <f t="shared" si="66"/>
        <v>6/7</v>
      </c>
      <c r="V480" s="147" t="str">
        <f t="shared" si="67"/>
        <v>MPT 6/7</v>
      </c>
      <c r="W480" s="146" t="s">
        <v>218</v>
      </c>
    </row>
    <row r="481" spans="1:23" s="127" customFormat="1" x14ac:dyDescent="0.25">
      <c r="A481" s="14">
        <v>474</v>
      </c>
      <c r="B481" s="41" t="e">
        <f t="shared" si="60"/>
        <v>#VALUE!</v>
      </c>
      <c r="C481" s="42" t="e">
        <f t="shared" si="61"/>
        <v>#VALUE!</v>
      </c>
      <c r="D481" s="133" t="str">
        <f t="shared" si="62"/>
        <v>08/09/2013</v>
      </c>
      <c r="E481" s="134" t="str">
        <f t="shared" si="63"/>
        <v/>
      </c>
      <c r="F481" s="134" t="str">
        <f t="shared" si="64"/>
        <v/>
      </c>
      <c r="G481" s="136"/>
      <c r="H481" s="153"/>
      <c r="I481" s="133" t="s">
        <v>174</v>
      </c>
      <c r="J481" s="153" t="s">
        <v>174</v>
      </c>
      <c r="K481" s="153" t="s">
        <v>174</v>
      </c>
      <c r="L481" s="140"/>
      <c r="M481" s="142">
        <v>52</v>
      </c>
      <c r="N481" s="142">
        <f t="shared" si="65"/>
        <v>157</v>
      </c>
      <c r="O481" s="142">
        <v>1.57</v>
      </c>
      <c r="P481" s="143">
        <v>21.096190514828201</v>
      </c>
      <c r="Q481" s="145" t="s">
        <v>60</v>
      </c>
      <c r="R481" s="142" t="s">
        <v>78</v>
      </c>
      <c r="S481" s="142">
        <v>79</v>
      </c>
      <c r="T481" s="146" t="s">
        <v>55</v>
      </c>
      <c r="U481" s="147" t="str">
        <f t="shared" si="66"/>
        <v>10/10</v>
      </c>
      <c r="V481" s="147" t="str">
        <f t="shared" si="67"/>
        <v>10/10</v>
      </c>
      <c r="W481" s="146" t="s">
        <v>56</v>
      </c>
    </row>
    <row r="482" spans="1:23" s="127" customFormat="1" x14ac:dyDescent="0.25">
      <c r="A482" s="14">
        <v>475</v>
      </c>
      <c r="B482" s="41" t="e">
        <f t="shared" si="60"/>
        <v>#VALUE!</v>
      </c>
      <c r="C482" s="42" t="e">
        <f t="shared" si="61"/>
        <v>#VALUE!</v>
      </c>
      <c r="D482" s="133" t="str">
        <f t="shared" si="62"/>
        <v>28/04/2013</v>
      </c>
      <c r="E482" s="134" t="str">
        <f t="shared" si="63"/>
        <v/>
      </c>
      <c r="F482" s="134" t="str">
        <f t="shared" si="64"/>
        <v/>
      </c>
      <c r="G482" s="136"/>
      <c r="H482" s="153"/>
      <c r="I482" s="133" t="s">
        <v>422</v>
      </c>
      <c r="J482" s="153" t="s">
        <v>422</v>
      </c>
      <c r="K482" s="153" t="s">
        <v>422</v>
      </c>
      <c r="L482" s="140"/>
      <c r="M482" s="142">
        <v>60</v>
      </c>
      <c r="N482" s="142">
        <f t="shared" si="65"/>
        <v>164</v>
      </c>
      <c r="O482" s="142">
        <v>1.64</v>
      </c>
      <c r="P482" s="143">
        <v>22.308149910767401</v>
      </c>
      <c r="Q482" s="145" t="s">
        <v>60</v>
      </c>
      <c r="R482" s="142" t="s">
        <v>66</v>
      </c>
      <c r="S482" s="142">
        <v>80</v>
      </c>
      <c r="T482" s="146" t="s">
        <v>423</v>
      </c>
      <c r="U482" s="147" t="str">
        <f t="shared" si="66"/>
        <v>10/9</v>
      </c>
      <c r="V482" s="147" t="str">
        <f t="shared" si="67"/>
        <v>MPT 10/9</v>
      </c>
      <c r="W482" s="146" t="s">
        <v>424</v>
      </c>
    </row>
    <row r="483" spans="1:23" s="127" customFormat="1" x14ac:dyDescent="0.25">
      <c r="A483" s="14">
        <v>476</v>
      </c>
      <c r="B483" s="41" t="e">
        <f t="shared" si="60"/>
        <v>#VALUE!</v>
      </c>
      <c r="C483" s="42" t="e">
        <f t="shared" si="61"/>
        <v>#VALUE!</v>
      </c>
      <c r="D483" s="133" t="str">
        <f t="shared" si="62"/>
        <v>04/09/2013</v>
      </c>
      <c r="E483" s="134" t="str">
        <f t="shared" si="63"/>
        <v/>
      </c>
      <c r="F483" s="134" t="str">
        <f t="shared" si="64"/>
        <v/>
      </c>
      <c r="G483" s="136"/>
      <c r="H483" s="153"/>
      <c r="I483" s="133" t="s">
        <v>335</v>
      </c>
      <c r="J483" s="153" t="s">
        <v>335</v>
      </c>
      <c r="K483" s="153" t="s">
        <v>335</v>
      </c>
      <c r="L483" s="140"/>
      <c r="M483" s="142">
        <v>58</v>
      </c>
      <c r="N483" s="142">
        <f t="shared" si="65"/>
        <v>161</v>
      </c>
      <c r="O483" s="142">
        <v>1.61</v>
      </c>
      <c r="P483" s="143">
        <v>22.375679950619201</v>
      </c>
      <c r="Q483" s="145" t="s">
        <v>60</v>
      </c>
      <c r="R483" s="142" t="s">
        <v>219</v>
      </c>
      <c r="S483" s="142">
        <v>82</v>
      </c>
      <c r="T483" s="146" t="s">
        <v>296</v>
      </c>
      <c r="U483" s="147" t="str">
        <f t="shared" si="66"/>
        <v>4/5</v>
      </c>
      <c r="V483" s="147" t="str">
        <f t="shared" si="67"/>
        <v>MPT 4/5</v>
      </c>
      <c r="W483" s="146" t="s">
        <v>297</v>
      </c>
    </row>
    <row r="484" spans="1:23" s="127" customFormat="1" x14ac:dyDescent="0.25">
      <c r="A484" s="14">
        <v>477</v>
      </c>
      <c r="B484" s="41" t="e">
        <f t="shared" si="60"/>
        <v>#VALUE!</v>
      </c>
      <c r="C484" s="42" t="e">
        <f t="shared" si="61"/>
        <v>#VALUE!</v>
      </c>
      <c r="D484" s="133" t="str">
        <f t="shared" si="62"/>
        <v>29/06/2013</v>
      </c>
      <c r="E484" s="134" t="str">
        <f t="shared" si="63"/>
        <v/>
      </c>
      <c r="F484" s="134" t="str">
        <f t="shared" si="64"/>
        <v/>
      </c>
      <c r="G484" s="136"/>
      <c r="H484" s="153"/>
      <c r="I484" s="133" t="s">
        <v>425</v>
      </c>
      <c r="J484" s="153" t="s">
        <v>425</v>
      </c>
      <c r="K484" s="153" t="s">
        <v>425</v>
      </c>
      <c r="L484" s="140"/>
      <c r="M484" s="142">
        <v>44</v>
      </c>
      <c r="N484" s="142">
        <f t="shared" si="65"/>
        <v>152</v>
      </c>
      <c r="O484" s="142">
        <v>1.52</v>
      </c>
      <c r="P484" s="143">
        <v>19.044321329639899</v>
      </c>
      <c r="Q484" s="145" t="s">
        <v>60</v>
      </c>
      <c r="R484" s="142" t="s">
        <v>66</v>
      </c>
      <c r="S484" s="142">
        <v>81</v>
      </c>
      <c r="T484" s="146" t="s">
        <v>406</v>
      </c>
      <c r="U484" s="147" t="str">
        <f t="shared" si="66"/>
        <v>6/9</v>
      </c>
      <c r="V484" s="147" t="str">
        <f t="shared" si="67"/>
        <v>MPT 6/9</v>
      </c>
      <c r="W484" s="146" t="s">
        <v>407</v>
      </c>
    </row>
    <row r="485" spans="1:23" s="127" customFormat="1" x14ac:dyDescent="0.25">
      <c r="A485" s="14">
        <v>478</v>
      </c>
      <c r="B485" s="41" t="e">
        <f t="shared" si="60"/>
        <v>#VALUE!</v>
      </c>
      <c r="C485" s="42" t="e">
        <f t="shared" si="61"/>
        <v>#VALUE!</v>
      </c>
      <c r="D485" s="133" t="str">
        <f t="shared" si="62"/>
        <v>28/08/2013</v>
      </c>
      <c r="E485" s="134" t="str">
        <f t="shared" si="63"/>
        <v/>
      </c>
      <c r="F485" s="134" t="str">
        <f t="shared" si="64"/>
        <v/>
      </c>
      <c r="G485" s="136"/>
      <c r="H485" s="153"/>
      <c r="I485" s="133" t="s">
        <v>192</v>
      </c>
      <c r="J485" s="153" t="s">
        <v>192</v>
      </c>
      <c r="K485" s="153" t="s">
        <v>192</v>
      </c>
      <c r="L485" s="140"/>
      <c r="M485" s="142">
        <v>42</v>
      </c>
      <c r="N485" s="142">
        <f t="shared" si="65"/>
        <v>158</v>
      </c>
      <c r="O485" s="142">
        <v>1.58</v>
      </c>
      <c r="P485" s="143">
        <v>16.8242268867169</v>
      </c>
      <c r="Q485" s="145" t="s">
        <v>60</v>
      </c>
      <c r="R485" s="142" t="s">
        <v>78</v>
      </c>
      <c r="S485" s="142">
        <v>79</v>
      </c>
      <c r="T485" s="146" t="s">
        <v>55</v>
      </c>
      <c r="U485" s="147" t="str">
        <f t="shared" si="66"/>
        <v>10/10</v>
      </c>
      <c r="V485" s="147" t="str">
        <f t="shared" si="67"/>
        <v>10/10</v>
      </c>
      <c r="W485" s="146" t="s">
        <v>56</v>
      </c>
    </row>
    <row r="486" spans="1:23" s="127" customFormat="1" x14ac:dyDescent="0.25">
      <c r="A486" s="14">
        <v>479</v>
      </c>
      <c r="B486" s="41" t="e">
        <f t="shared" si="60"/>
        <v>#VALUE!</v>
      </c>
      <c r="C486" s="42" t="e">
        <f t="shared" si="61"/>
        <v>#VALUE!</v>
      </c>
      <c r="D486" s="133" t="str">
        <f t="shared" si="62"/>
        <v>30/12/2013</v>
      </c>
      <c r="E486" s="134" t="str">
        <f t="shared" si="63"/>
        <v/>
      </c>
      <c r="F486" s="134" t="str">
        <f t="shared" si="64"/>
        <v/>
      </c>
      <c r="G486" s="136"/>
      <c r="H486" s="153"/>
      <c r="I486" s="133" t="s">
        <v>201</v>
      </c>
      <c r="J486" s="153" t="s">
        <v>201</v>
      </c>
      <c r="K486" s="153" t="s">
        <v>201</v>
      </c>
      <c r="L486" s="140"/>
      <c r="M486" s="142">
        <v>45</v>
      </c>
      <c r="N486" s="142">
        <f t="shared" si="65"/>
        <v>164</v>
      </c>
      <c r="O486" s="142">
        <v>1.64</v>
      </c>
      <c r="P486" s="143">
        <v>16.731112433075602</v>
      </c>
      <c r="Q486" s="145" t="s">
        <v>60</v>
      </c>
      <c r="R486" s="142" t="s">
        <v>54</v>
      </c>
      <c r="S486" s="142">
        <v>80</v>
      </c>
      <c r="T486" s="146" t="s">
        <v>55</v>
      </c>
      <c r="U486" s="147" t="str">
        <f t="shared" si="66"/>
        <v>10/10</v>
      </c>
      <c r="V486" s="147" t="str">
        <f t="shared" si="67"/>
        <v>10/10</v>
      </c>
      <c r="W486" s="146" t="s">
        <v>56</v>
      </c>
    </row>
    <row r="487" spans="1:23" s="127" customFormat="1" x14ac:dyDescent="0.25">
      <c r="A487" s="14">
        <v>480</v>
      </c>
      <c r="B487" s="41" t="e">
        <f t="shared" si="60"/>
        <v>#VALUE!</v>
      </c>
      <c r="C487" s="42" t="e">
        <f t="shared" si="61"/>
        <v>#VALUE!</v>
      </c>
      <c r="D487" s="133" t="str">
        <f t="shared" si="62"/>
        <v>03/06/2013</v>
      </c>
      <c r="E487" s="134" t="str">
        <f t="shared" si="63"/>
        <v/>
      </c>
      <c r="F487" s="134" t="str">
        <f t="shared" si="64"/>
        <v/>
      </c>
      <c r="G487" s="136"/>
      <c r="H487" s="153"/>
      <c r="I487" s="133" t="s">
        <v>426</v>
      </c>
      <c r="J487" s="153" t="s">
        <v>426</v>
      </c>
      <c r="K487" s="153" t="s">
        <v>426</v>
      </c>
      <c r="L487" s="140"/>
      <c r="M487" s="142">
        <v>45</v>
      </c>
      <c r="N487" s="142">
        <f t="shared" si="65"/>
        <v>152</v>
      </c>
      <c r="O487" s="142">
        <v>1.52</v>
      </c>
      <c r="P487" s="143">
        <v>19.477146814404399</v>
      </c>
      <c r="Q487" s="145" t="s">
        <v>60</v>
      </c>
      <c r="R487" s="142" t="s">
        <v>66</v>
      </c>
      <c r="S487" s="142">
        <v>81</v>
      </c>
      <c r="T487" s="146" t="s">
        <v>55</v>
      </c>
      <c r="U487" s="147" t="str">
        <f t="shared" si="66"/>
        <v>10/10</v>
      </c>
      <c r="V487" s="147" t="str">
        <f t="shared" si="67"/>
        <v>10/10</v>
      </c>
      <c r="W487" s="146" t="s">
        <v>56</v>
      </c>
    </row>
    <row r="488" spans="1:23" s="127" customFormat="1" x14ac:dyDescent="0.25">
      <c r="A488" s="14">
        <v>481</v>
      </c>
      <c r="B488" s="41" t="e">
        <f t="shared" si="60"/>
        <v>#VALUE!</v>
      </c>
      <c r="C488" s="42" t="e">
        <f t="shared" si="61"/>
        <v>#VALUE!</v>
      </c>
      <c r="D488" s="133" t="str">
        <f t="shared" si="62"/>
        <v>09/06/2013</v>
      </c>
      <c r="E488" s="134" t="str">
        <f t="shared" si="63"/>
        <v/>
      </c>
      <c r="F488" s="134" t="str">
        <f t="shared" si="64"/>
        <v/>
      </c>
      <c r="G488" s="136"/>
      <c r="H488" s="153"/>
      <c r="I488" s="133" t="s">
        <v>190</v>
      </c>
      <c r="J488" s="153" t="s">
        <v>190</v>
      </c>
      <c r="K488" s="153" t="s">
        <v>190</v>
      </c>
      <c r="L488" s="140"/>
      <c r="M488" s="142">
        <v>55</v>
      </c>
      <c r="N488" s="142">
        <f t="shared" si="65"/>
        <v>153</v>
      </c>
      <c r="O488" s="142">
        <v>1.53</v>
      </c>
      <c r="P488" s="143">
        <v>23.495236874706301</v>
      </c>
      <c r="Q488" s="145" t="s">
        <v>58</v>
      </c>
      <c r="R488" s="142" t="s">
        <v>78</v>
      </c>
      <c r="S488" s="142">
        <v>83</v>
      </c>
      <c r="T488" s="146" t="s">
        <v>90</v>
      </c>
      <c r="U488" s="147" t="str">
        <f t="shared" si="66"/>
        <v>8/8</v>
      </c>
      <c r="V488" s="147" t="str">
        <f t="shared" si="67"/>
        <v>MPT 8/8</v>
      </c>
      <c r="W488" s="146" t="s">
        <v>91</v>
      </c>
    </row>
    <row r="489" spans="1:23" s="127" customFormat="1" x14ac:dyDescent="0.25">
      <c r="A489" s="14">
        <v>482</v>
      </c>
      <c r="B489" s="41" t="e">
        <f t="shared" si="60"/>
        <v>#VALUE!</v>
      </c>
      <c r="C489" s="42" t="e">
        <f t="shared" si="61"/>
        <v>#VALUE!</v>
      </c>
      <c r="D489" s="133" t="str">
        <f t="shared" si="62"/>
        <v>02/11/2013</v>
      </c>
      <c r="E489" s="134" t="str">
        <f t="shared" si="63"/>
        <v/>
      </c>
      <c r="F489" s="134" t="str">
        <f t="shared" si="64"/>
        <v/>
      </c>
      <c r="G489" s="136"/>
      <c r="H489" s="153"/>
      <c r="I489" s="133" t="s">
        <v>134</v>
      </c>
      <c r="J489" s="153" t="s">
        <v>134</v>
      </c>
      <c r="K489" s="153" t="s">
        <v>134</v>
      </c>
      <c r="L489" s="140"/>
      <c r="M489" s="142">
        <v>38</v>
      </c>
      <c r="N489" s="142">
        <f t="shared" si="65"/>
        <v>153</v>
      </c>
      <c r="O489" s="142">
        <v>1.53</v>
      </c>
      <c r="P489" s="143">
        <v>16.233072749797099</v>
      </c>
      <c r="Q489" s="145" t="s">
        <v>60</v>
      </c>
      <c r="R489" s="142" t="s">
        <v>66</v>
      </c>
      <c r="S489" s="142">
        <v>84</v>
      </c>
      <c r="T489" s="146" t="s">
        <v>55</v>
      </c>
      <c r="U489" s="147" t="str">
        <f t="shared" si="66"/>
        <v>10/10</v>
      </c>
      <c r="V489" s="147" t="str">
        <f t="shared" si="67"/>
        <v>10/10</v>
      </c>
      <c r="W489" s="146" t="s">
        <v>56</v>
      </c>
    </row>
    <row r="490" spans="1:23" s="127" customFormat="1" x14ac:dyDescent="0.25">
      <c r="A490" s="14">
        <v>483</v>
      </c>
      <c r="B490" s="41" t="e">
        <f t="shared" si="60"/>
        <v>#VALUE!</v>
      </c>
      <c r="C490" s="42" t="e">
        <f t="shared" si="61"/>
        <v>#VALUE!</v>
      </c>
      <c r="D490" s="133" t="str">
        <f t="shared" si="62"/>
        <v>28/06/2013</v>
      </c>
      <c r="E490" s="134" t="str">
        <f t="shared" si="63"/>
        <v/>
      </c>
      <c r="F490" s="134" t="str">
        <f t="shared" si="64"/>
        <v/>
      </c>
      <c r="G490" s="136"/>
      <c r="H490" s="153"/>
      <c r="I490" s="133" t="s">
        <v>427</v>
      </c>
      <c r="J490" s="153" t="s">
        <v>427</v>
      </c>
      <c r="K490" s="153" t="s">
        <v>427</v>
      </c>
      <c r="L490" s="140"/>
      <c r="M490" s="142">
        <v>70</v>
      </c>
      <c r="N490" s="142">
        <f t="shared" si="65"/>
        <v>160</v>
      </c>
      <c r="O490" s="142">
        <v>1.6</v>
      </c>
      <c r="P490" s="143">
        <v>27.34375</v>
      </c>
      <c r="Q490" s="145" t="s">
        <v>72</v>
      </c>
      <c r="R490" s="142" t="s">
        <v>66</v>
      </c>
      <c r="S490" s="142">
        <v>79</v>
      </c>
      <c r="T490" s="146" t="s">
        <v>55</v>
      </c>
      <c r="U490" s="147" t="str">
        <f t="shared" si="66"/>
        <v>10/10</v>
      </c>
      <c r="V490" s="147" t="str">
        <f t="shared" si="67"/>
        <v>10/10</v>
      </c>
      <c r="W490" s="146" t="s">
        <v>56</v>
      </c>
    </row>
    <row r="491" spans="1:23" s="127" customFormat="1" x14ac:dyDescent="0.25">
      <c r="A491" s="14">
        <v>484</v>
      </c>
      <c r="B491" s="41" t="e">
        <f t="shared" si="60"/>
        <v>#VALUE!</v>
      </c>
      <c r="C491" s="42" t="e">
        <f t="shared" si="61"/>
        <v>#VALUE!</v>
      </c>
      <c r="D491" s="133" t="str">
        <f t="shared" si="62"/>
        <v>12/05/2013</v>
      </c>
      <c r="E491" s="134" t="str">
        <f t="shared" si="63"/>
        <v/>
      </c>
      <c r="F491" s="134" t="str">
        <f t="shared" si="64"/>
        <v/>
      </c>
      <c r="G491" s="136"/>
      <c r="H491" s="153"/>
      <c r="I491" s="133" t="s">
        <v>226</v>
      </c>
      <c r="J491" s="153" t="s">
        <v>226</v>
      </c>
      <c r="K491" s="153" t="s">
        <v>226</v>
      </c>
      <c r="L491" s="140"/>
      <c r="M491" s="142">
        <v>43</v>
      </c>
      <c r="N491" s="142">
        <f t="shared" si="65"/>
        <v>160</v>
      </c>
      <c r="O491" s="142">
        <v>1.6</v>
      </c>
      <c r="P491" s="143">
        <v>16.796875</v>
      </c>
      <c r="Q491" s="145" t="s">
        <v>60</v>
      </c>
      <c r="R491" s="142" t="s">
        <v>66</v>
      </c>
      <c r="S491" s="142">
        <v>80</v>
      </c>
      <c r="T491" s="146" t="s">
        <v>55</v>
      </c>
      <c r="U491" s="147" t="str">
        <f t="shared" si="66"/>
        <v>10/10</v>
      </c>
      <c r="V491" s="147" t="str">
        <f t="shared" si="67"/>
        <v>10/10</v>
      </c>
      <c r="W491" s="146" t="s">
        <v>56</v>
      </c>
    </row>
    <row r="492" spans="1:23" s="127" customFormat="1" x14ac:dyDescent="0.25">
      <c r="A492" s="14">
        <v>485</v>
      </c>
      <c r="B492" s="41" t="e">
        <f t="shared" si="60"/>
        <v>#VALUE!</v>
      </c>
      <c r="C492" s="42" t="e">
        <f t="shared" si="61"/>
        <v>#VALUE!</v>
      </c>
      <c r="D492" s="133" t="str">
        <f t="shared" si="62"/>
        <v>09/09/2013</v>
      </c>
      <c r="E492" s="134" t="str">
        <f t="shared" si="63"/>
        <v/>
      </c>
      <c r="F492" s="134" t="str">
        <f t="shared" si="64"/>
        <v/>
      </c>
      <c r="G492" s="136"/>
      <c r="H492" s="153"/>
      <c r="I492" s="133" t="s">
        <v>429</v>
      </c>
      <c r="J492" s="153" t="s">
        <v>429</v>
      </c>
      <c r="K492" s="153" t="s">
        <v>429</v>
      </c>
      <c r="L492" s="140"/>
      <c r="M492" s="142">
        <v>45</v>
      </c>
      <c r="N492" s="142">
        <f t="shared" si="65"/>
        <v>157</v>
      </c>
      <c r="O492" s="142">
        <v>1.57</v>
      </c>
      <c r="P492" s="143">
        <v>18.256318714755199</v>
      </c>
      <c r="Q492" s="145" t="s">
        <v>60</v>
      </c>
      <c r="R492" s="142" t="s">
        <v>61</v>
      </c>
      <c r="S492" s="142">
        <v>81</v>
      </c>
      <c r="T492" s="146" t="s">
        <v>55</v>
      </c>
      <c r="U492" s="147" t="str">
        <f t="shared" si="66"/>
        <v>10/10</v>
      </c>
      <c r="V492" s="147" t="str">
        <f t="shared" si="67"/>
        <v>10/10</v>
      </c>
      <c r="W492" s="146" t="s">
        <v>56</v>
      </c>
    </row>
    <row r="493" spans="1:23" s="127" customFormat="1" x14ac:dyDescent="0.25">
      <c r="A493" s="14">
        <v>486</v>
      </c>
      <c r="B493" s="41" t="e">
        <f t="shared" si="60"/>
        <v>#VALUE!</v>
      </c>
      <c r="C493" s="42" t="e">
        <f t="shared" si="61"/>
        <v>#VALUE!</v>
      </c>
      <c r="D493" s="133" t="str">
        <f t="shared" si="62"/>
        <v>25/08/2013</v>
      </c>
      <c r="E493" s="134" t="str">
        <f t="shared" si="63"/>
        <v/>
      </c>
      <c r="F493" s="134" t="str">
        <f t="shared" si="64"/>
        <v/>
      </c>
      <c r="G493" s="136"/>
      <c r="H493" s="153"/>
      <c r="I493" s="133" t="s">
        <v>366</v>
      </c>
      <c r="J493" s="153" t="s">
        <v>366</v>
      </c>
      <c r="K493" s="153" t="s">
        <v>366</v>
      </c>
      <c r="L493" s="140"/>
      <c r="M493" s="142">
        <v>66</v>
      </c>
      <c r="N493" s="142">
        <f t="shared" si="65"/>
        <v>162</v>
      </c>
      <c r="O493" s="142">
        <v>1.62</v>
      </c>
      <c r="P493" s="143">
        <v>25.148605395518999</v>
      </c>
      <c r="Q493" s="145" t="s">
        <v>58</v>
      </c>
      <c r="R493" s="142" t="s">
        <v>66</v>
      </c>
      <c r="S493" s="142">
        <v>83</v>
      </c>
      <c r="T493" s="146" t="s">
        <v>95</v>
      </c>
      <c r="U493" s="147" t="str">
        <f t="shared" si="66"/>
        <v>7/5</v>
      </c>
      <c r="V493" s="147" t="str">
        <f t="shared" si="67"/>
        <v>MPT 7/5</v>
      </c>
      <c r="W493" s="146" t="s">
        <v>96</v>
      </c>
    </row>
    <row r="494" spans="1:23" s="127" customFormat="1" x14ac:dyDescent="0.25">
      <c r="A494" s="14">
        <v>487</v>
      </c>
      <c r="B494" s="41" t="e">
        <f t="shared" si="60"/>
        <v>#VALUE!</v>
      </c>
      <c r="C494" s="42" t="e">
        <f t="shared" si="61"/>
        <v>#VALUE!</v>
      </c>
      <c r="D494" s="133" t="str">
        <f t="shared" si="62"/>
        <v>14/09/2013</v>
      </c>
      <c r="E494" s="134" t="str">
        <f t="shared" si="63"/>
        <v/>
      </c>
      <c r="F494" s="134" t="str">
        <f t="shared" si="64"/>
        <v/>
      </c>
      <c r="G494" s="136"/>
      <c r="H494" s="153"/>
      <c r="I494" s="133" t="s">
        <v>266</v>
      </c>
      <c r="J494" s="153" t="s">
        <v>266</v>
      </c>
      <c r="K494" s="153" t="s">
        <v>266</v>
      </c>
      <c r="L494" s="140"/>
      <c r="M494" s="142">
        <v>40</v>
      </c>
      <c r="N494" s="142">
        <f t="shared" si="65"/>
        <v>152</v>
      </c>
      <c r="O494" s="142">
        <v>1.52</v>
      </c>
      <c r="P494" s="143">
        <v>17.313019390581701</v>
      </c>
      <c r="Q494" s="145" t="s">
        <v>60</v>
      </c>
      <c r="R494" s="142" t="s">
        <v>61</v>
      </c>
      <c r="S494" s="142">
        <v>79</v>
      </c>
      <c r="T494" s="146" t="s">
        <v>55</v>
      </c>
      <c r="U494" s="147" t="str">
        <f t="shared" si="66"/>
        <v>10/10</v>
      </c>
      <c r="V494" s="147" t="str">
        <f t="shared" si="67"/>
        <v>10/10</v>
      </c>
      <c r="W494" s="146" t="s">
        <v>56</v>
      </c>
    </row>
    <row r="495" spans="1:23" s="127" customFormat="1" x14ac:dyDescent="0.25">
      <c r="A495" s="14">
        <v>488</v>
      </c>
      <c r="B495" s="41" t="e">
        <f t="shared" si="60"/>
        <v>#VALUE!</v>
      </c>
      <c r="C495" s="42" t="e">
        <f t="shared" si="61"/>
        <v>#VALUE!</v>
      </c>
      <c r="D495" s="133" t="str">
        <f t="shared" si="62"/>
        <v>11/06/2013</v>
      </c>
      <c r="E495" s="134" t="str">
        <f t="shared" si="63"/>
        <v/>
      </c>
      <c r="F495" s="134" t="str">
        <f t="shared" si="64"/>
        <v/>
      </c>
      <c r="G495" s="136"/>
      <c r="H495" s="153"/>
      <c r="I495" s="133" t="s">
        <v>301</v>
      </c>
      <c r="J495" s="153" t="s">
        <v>301</v>
      </c>
      <c r="K495" s="153" t="s">
        <v>301</v>
      </c>
      <c r="L495" s="140"/>
      <c r="M495" s="142">
        <v>71</v>
      </c>
      <c r="N495" s="142">
        <f t="shared" si="65"/>
        <v>164</v>
      </c>
      <c r="O495" s="142">
        <v>1.64</v>
      </c>
      <c r="P495" s="143">
        <v>26.397977394408102</v>
      </c>
      <c r="Q495" s="145" t="s">
        <v>58</v>
      </c>
      <c r="R495" s="142" t="s">
        <v>66</v>
      </c>
      <c r="S495" s="142">
        <v>84</v>
      </c>
      <c r="T495" s="146" t="s">
        <v>393</v>
      </c>
      <c r="U495" s="147" t="str">
        <f t="shared" si="66"/>
        <v>7/4</v>
      </c>
      <c r="V495" s="147" t="str">
        <f t="shared" si="67"/>
        <v>MPT 7/4</v>
      </c>
      <c r="W495" s="146" t="s">
        <v>394</v>
      </c>
    </row>
    <row r="496" spans="1:23" s="127" customFormat="1" x14ac:dyDescent="0.25">
      <c r="A496" s="14">
        <v>489</v>
      </c>
      <c r="B496" s="41" t="e">
        <f t="shared" si="60"/>
        <v>#VALUE!</v>
      </c>
      <c r="C496" s="42" t="e">
        <f t="shared" si="61"/>
        <v>#VALUE!</v>
      </c>
      <c r="D496" s="133" t="str">
        <f t="shared" si="62"/>
        <v>08/03/2013</v>
      </c>
      <c r="E496" s="134" t="str">
        <f t="shared" si="63"/>
        <v/>
      </c>
      <c r="F496" s="134" t="str">
        <f t="shared" si="64"/>
        <v/>
      </c>
      <c r="G496" s="136"/>
      <c r="H496" s="153"/>
      <c r="I496" s="133" t="s">
        <v>193</v>
      </c>
      <c r="J496" s="153" t="s">
        <v>193</v>
      </c>
      <c r="K496" s="153" t="s">
        <v>193</v>
      </c>
      <c r="L496" s="140"/>
      <c r="M496" s="142">
        <v>48</v>
      </c>
      <c r="N496" s="142">
        <f t="shared" si="65"/>
        <v>166</v>
      </c>
      <c r="O496" s="142">
        <v>1.66</v>
      </c>
      <c r="P496" s="143">
        <v>17.4190738859051</v>
      </c>
      <c r="Q496" s="145" t="s">
        <v>60</v>
      </c>
      <c r="R496" s="142" t="s">
        <v>107</v>
      </c>
      <c r="S496" s="142">
        <v>81</v>
      </c>
      <c r="T496" s="146" t="s">
        <v>55</v>
      </c>
      <c r="U496" s="147" t="str">
        <f t="shared" si="66"/>
        <v>10/10</v>
      </c>
      <c r="V496" s="147" t="str">
        <f t="shared" si="67"/>
        <v>10/10</v>
      </c>
      <c r="W496" s="146" t="s">
        <v>56</v>
      </c>
    </row>
    <row r="497" spans="1:23" s="127" customFormat="1" x14ac:dyDescent="0.25">
      <c r="A497" s="14">
        <v>490</v>
      </c>
      <c r="B497" s="41" t="e">
        <f t="shared" si="60"/>
        <v>#VALUE!</v>
      </c>
      <c r="C497" s="42" t="e">
        <f t="shared" si="61"/>
        <v>#VALUE!</v>
      </c>
      <c r="D497" s="133" t="str">
        <f t="shared" si="62"/>
        <v>02/10/2013</v>
      </c>
      <c r="E497" s="134" t="str">
        <f t="shared" si="63"/>
        <v/>
      </c>
      <c r="F497" s="134" t="str">
        <f t="shared" si="64"/>
        <v/>
      </c>
      <c r="G497" s="136"/>
      <c r="H497" s="153"/>
      <c r="I497" s="133" t="s">
        <v>101</v>
      </c>
      <c r="J497" s="153" t="s">
        <v>101</v>
      </c>
      <c r="K497" s="153" t="s">
        <v>101</v>
      </c>
      <c r="L497" s="140"/>
      <c r="M497" s="142">
        <v>90</v>
      </c>
      <c r="N497" s="142">
        <f t="shared" si="65"/>
        <v>166</v>
      </c>
      <c r="O497" s="142">
        <v>1.66</v>
      </c>
      <c r="P497" s="143">
        <v>32.660763536071997</v>
      </c>
      <c r="Q497" s="145" t="s">
        <v>72</v>
      </c>
      <c r="R497" s="142" t="s">
        <v>219</v>
      </c>
      <c r="S497" s="142">
        <v>84</v>
      </c>
      <c r="T497" s="146" t="s">
        <v>420</v>
      </c>
      <c r="U497" s="147" t="str">
        <f t="shared" si="66"/>
        <v>9/9</v>
      </c>
      <c r="V497" s="147" t="str">
        <f t="shared" si="67"/>
        <v>MPT 9/9</v>
      </c>
      <c r="W497" s="146" t="s">
        <v>421</v>
      </c>
    </row>
    <row r="498" spans="1:23" s="127" customFormat="1" x14ac:dyDescent="0.25">
      <c r="A498" s="14">
        <v>491</v>
      </c>
      <c r="B498" s="41" t="e">
        <f t="shared" si="60"/>
        <v>#VALUE!</v>
      </c>
      <c r="C498" s="42" t="e">
        <f t="shared" si="61"/>
        <v>#VALUE!</v>
      </c>
      <c r="D498" s="133" t="str">
        <f t="shared" si="62"/>
        <v>03/09/2013</v>
      </c>
      <c r="E498" s="134" t="str">
        <f t="shared" si="63"/>
        <v/>
      </c>
      <c r="F498" s="134" t="str">
        <f t="shared" si="64"/>
        <v/>
      </c>
      <c r="G498" s="136"/>
      <c r="H498" s="153"/>
      <c r="I498" s="133" t="s">
        <v>430</v>
      </c>
      <c r="J498" s="153" t="s">
        <v>430</v>
      </c>
      <c r="K498" s="153" t="s">
        <v>430</v>
      </c>
      <c r="L498" s="140"/>
      <c r="M498" s="142">
        <v>49</v>
      </c>
      <c r="N498" s="142">
        <f t="shared" si="65"/>
        <v>166</v>
      </c>
      <c r="O498" s="142">
        <v>1.66</v>
      </c>
      <c r="P498" s="143">
        <v>17.781971258528099</v>
      </c>
      <c r="Q498" s="145" t="s">
        <v>60</v>
      </c>
      <c r="R498" s="142" t="s">
        <v>78</v>
      </c>
      <c r="S498" s="142">
        <v>86</v>
      </c>
      <c r="T498" s="146" t="s">
        <v>55</v>
      </c>
      <c r="U498" s="147" t="str">
        <f t="shared" si="66"/>
        <v>10/10</v>
      </c>
      <c r="V498" s="147" t="str">
        <f t="shared" si="67"/>
        <v>10/10</v>
      </c>
      <c r="W498" s="146" t="s">
        <v>56</v>
      </c>
    </row>
    <row r="499" spans="1:23" s="127" customFormat="1" x14ac:dyDescent="0.25">
      <c r="A499" s="14">
        <v>492</v>
      </c>
      <c r="B499" s="41" t="e">
        <f t="shared" si="60"/>
        <v>#VALUE!</v>
      </c>
      <c r="C499" s="42" t="e">
        <f t="shared" si="61"/>
        <v>#VALUE!</v>
      </c>
      <c r="D499" s="133" t="str">
        <f t="shared" si="62"/>
        <v>15/11/2013</v>
      </c>
      <c r="E499" s="134" t="str">
        <f t="shared" si="63"/>
        <v/>
      </c>
      <c r="F499" s="134" t="str">
        <f t="shared" si="64"/>
        <v/>
      </c>
      <c r="G499" s="136"/>
      <c r="H499" s="153"/>
      <c r="I499" s="133" t="s">
        <v>69</v>
      </c>
      <c r="J499" s="153" t="s">
        <v>69</v>
      </c>
      <c r="K499" s="153" t="s">
        <v>69</v>
      </c>
      <c r="L499" s="140"/>
      <c r="M499" s="142">
        <v>43</v>
      </c>
      <c r="N499" s="142">
        <f t="shared" si="65"/>
        <v>154</v>
      </c>
      <c r="O499" s="142">
        <v>1.54</v>
      </c>
      <c r="P499" s="143">
        <v>18.131219429920701</v>
      </c>
      <c r="Q499" s="145" t="s">
        <v>60</v>
      </c>
      <c r="R499" s="142" t="s">
        <v>66</v>
      </c>
      <c r="S499" s="142">
        <v>85</v>
      </c>
      <c r="T499" s="146" t="s">
        <v>55</v>
      </c>
      <c r="U499" s="147" t="str">
        <f t="shared" si="66"/>
        <v>10/10</v>
      </c>
      <c r="V499" s="147" t="str">
        <f t="shared" si="67"/>
        <v>10/10</v>
      </c>
      <c r="W499" s="146" t="s">
        <v>56</v>
      </c>
    </row>
    <row r="500" spans="1:23" s="127" customFormat="1" x14ac:dyDescent="0.25">
      <c r="A500" s="14">
        <v>493</v>
      </c>
      <c r="B500" s="41" t="e">
        <f t="shared" si="60"/>
        <v>#VALUE!</v>
      </c>
      <c r="C500" s="42" t="e">
        <f t="shared" si="61"/>
        <v>#VALUE!</v>
      </c>
      <c r="D500" s="133" t="str">
        <f t="shared" si="62"/>
        <v>27/09/2013</v>
      </c>
      <c r="E500" s="134" t="str">
        <f t="shared" si="63"/>
        <v/>
      </c>
      <c r="F500" s="134" t="str">
        <f t="shared" si="64"/>
        <v/>
      </c>
      <c r="G500" s="136"/>
      <c r="H500" s="153"/>
      <c r="I500" s="133" t="s">
        <v>250</v>
      </c>
      <c r="J500" s="153" t="s">
        <v>250</v>
      </c>
      <c r="K500" s="153" t="s">
        <v>250</v>
      </c>
      <c r="L500" s="140"/>
      <c r="M500" s="142">
        <v>41</v>
      </c>
      <c r="N500" s="142">
        <f t="shared" si="65"/>
        <v>153</v>
      </c>
      <c r="O500" s="142">
        <v>1.53</v>
      </c>
      <c r="P500" s="143">
        <v>17.514631124781101</v>
      </c>
      <c r="Q500" s="145" t="s">
        <v>60</v>
      </c>
      <c r="R500" s="142" t="s">
        <v>66</v>
      </c>
      <c r="S500" s="142">
        <v>79</v>
      </c>
      <c r="T500" s="146" t="s">
        <v>55</v>
      </c>
      <c r="U500" s="147" t="str">
        <f t="shared" si="66"/>
        <v>10/10</v>
      </c>
      <c r="V500" s="147" t="str">
        <f t="shared" si="67"/>
        <v>10/10</v>
      </c>
      <c r="W500" s="146" t="s">
        <v>56</v>
      </c>
    </row>
    <row r="501" spans="1:23" s="127" customFormat="1" x14ac:dyDescent="0.25">
      <c r="A501" s="14">
        <v>494</v>
      </c>
      <c r="B501" s="41" t="e">
        <f t="shared" si="60"/>
        <v>#VALUE!</v>
      </c>
      <c r="C501" s="42" t="e">
        <f t="shared" si="61"/>
        <v>#VALUE!</v>
      </c>
      <c r="D501" s="133" t="str">
        <f t="shared" si="62"/>
        <v>14/11/2013</v>
      </c>
      <c r="E501" s="134" t="str">
        <f t="shared" si="63"/>
        <v/>
      </c>
      <c r="F501" s="134" t="str">
        <f t="shared" si="64"/>
        <v/>
      </c>
      <c r="G501" s="136"/>
      <c r="H501" s="153"/>
      <c r="I501" s="133" t="s">
        <v>431</v>
      </c>
      <c r="J501" s="153" t="s">
        <v>431</v>
      </c>
      <c r="K501" s="153" t="s">
        <v>431</v>
      </c>
      <c r="L501" s="140"/>
      <c r="M501" s="142">
        <v>47</v>
      </c>
      <c r="N501" s="142">
        <f t="shared" si="65"/>
        <v>156</v>
      </c>
      <c r="O501" s="142">
        <v>1.56</v>
      </c>
      <c r="P501" s="143">
        <v>19.312952005259699</v>
      </c>
      <c r="Q501" s="145" t="s">
        <v>60</v>
      </c>
      <c r="R501" s="142" t="s">
        <v>219</v>
      </c>
      <c r="S501" s="142">
        <v>80</v>
      </c>
      <c r="T501" s="146" t="s">
        <v>55</v>
      </c>
      <c r="U501" s="147" t="str">
        <f t="shared" si="66"/>
        <v>10/10</v>
      </c>
      <c r="V501" s="147" t="str">
        <f t="shared" si="67"/>
        <v>10/10</v>
      </c>
      <c r="W501" s="146" t="s">
        <v>56</v>
      </c>
    </row>
    <row r="502" spans="1:23" s="127" customFormat="1" x14ac:dyDescent="0.25">
      <c r="A502" s="14">
        <v>495</v>
      </c>
      <c r="B502" s="41" t="e">
        <f t="shared" si="60"/>
        <v>#VALUE!</v>
      </c>
      <c r="C502" s="42" t="e">
        <f t="shared" si="61"/>
        <v>#VALUE!</v>
      </c>
      <c r="D502" s="133" t="str">
        <f t="shared" si="62"/>
        <v>01/07/2013</v>
      </c>
      <c r="E502" s="134" t="str">
        <f t="shared" si="63"/>
        <v/>
      </c>
      <c r="F502" s="134" t="str">
        <f t="shared" si="64"/>
        <v/>
      </c>
      <c r="G502" s="136"/>
      <c r="H502" s="153"/>
      <c r="I502" s="133" t="s">
        <v>85</v>
      </c>
      <c r="J502" s="153" t="s">
        <v>85</v>
      </c>
      <c r="K502" s="153" t="s">
        <v>85</v>
      </c>
      <c r="L502" s="140"/>
      <c r="M502" s="142">
        <v>62</v>
      </c>
      <c r="N502" s="142">
        <f t="shared" si="65"/>
        <v>175</v>
      </c>
      <c r="O502" s="142">
        <v>1.75</v>
      </c>
      <c r="P502" s="143">
        <v>20.244897959183699</v>
      </c>
      <c r="Q502" s="145" t="s">
        <v>60</v>
      </c>
      <c r="R502" s="142" t="s">
        <v>66</v>
      </c>
      <c r="S502" s="142">
        <v>81</v>
      </c>
      <c r="T502" s="146" t="s">
        <v>55</v>
      </c>
      <c r="U502" s="147" t="str">
        <f t="shared" si="66"/>
        <v>10/10</v>
      </c>
      <c r="V502" s="147" t="str">
        <f t="shared" si="67"/>
        <v>10/10</v>
      </c>
      <c r="W502" s="146" t="s">
        <v>56</v>
      </c>
    </row>
    <row r="503" spans="1:23" s="127" customFormat="1" x14ac:dyDescent="0.25">
      <c r="A503" s="14">
        <v>496</v>
      </c>
      <c r="B503" s="41" t="e">
        <f t="shared" si="60"/>
        <v>#VALUE!</v>
      </c>
      <c r="C503" s="42" t="e">
        <f t="shared" si="61"/>
        <v>#VALUE!</v>
      </c>
      <c r="D503" s="133" t="str">
        <f t="shared" si="62"/>
        <v>26/01/2013</v>
      </c>
      <c r="E503" s="134" t="str">
        <f t="shared" si="63"/>
        <v/>
      </c>
      <c r="F503" s="134" t="str">
        <f t="shared" si="64"/>
        <v/>
      </c>
      <c r="G503" s="136"/>
      <c r="H503" s="153"/>
      <c r="I503" s="133" t="s">
        <v>432</v>
      </c>
      <c r="J503" s="153" t="s">
        <v>432</v>
      </c>
      <c r="K503" s="153" t="s">
        <v>432</v>
      </c>
      <c r="L503" s="140"/>
      <c r="M503" s="142">
        <v>44</v>
      </c>
      <c r="N503" s="142">
        <f t="shared" si="65"/>
        <v>157</v>
      </c>
      <c r="O503" s="142">
        <v>1.57</v>
      </c>
      <c r="P503" s="143">
        <v>17.850622743316201</v>
      </c>
      <c r="Q503" s="145" t="s">
        <v>60</v>
      </c>
      <c r="R503" s="142" t="s">
        <v>54</v>
      </c>
      <c r="S503" s="142">
        <v>81</v>
      </c>
      <c r="T503" s="146" t="s">
        <v>55</v>
      </c>
      <c r="U503" s="147" t="str">
        <f t="shared" si="66"/>
        <v>10/10</v>
      </c>
      <c r="V503" s="147" t="str">
        <f t="shared" si="67"/>
        <v>10/10</v>
      </c>
      <c r="W503" s="146" t="s">
        <v>56</v>
      </c>
    </row>
    <row r="504" spans="1:23" s="127" customFormat="1" x14ac:dyDescent="0.25">
      <c r="A504" s="14">
        <v>497</v>
      </c>
      <c r="B504" s="41" t="e">
        <f t="shared" si="60"/>
        <v>#VALUE!</v>
      </c>
      <c r="C504" s="42" t="e">
        <f t="shared" si="61"/>
        <v>#VALUE!</v>
      </c>
      <c r="D504" s="133" t="str">
        <f t="shared" si="62"/>
        <v>12/08/2013</v>
      </c>
      <c r="E504" s="134" t="str">
        <f t="shared" si="63"/>
        <v/>
      </c>
      <c r="F504" s="134" t="str">
        <f t="shared" si="64"/>
        <v/>
      </c>
      <c r="G504" s="136"/>
      <c r="H504" s="153"/>
      <c r="I504" s="133" t="s">
        <v>433</v>
      </c>
      <c r="J504" s="153" t="s">
        <v>433</v>
      </c>
      <c r="K504" s="153" t="s">
        <v>433</v>
      </c>
      <c r="L504" s="140"/>
      <c r="M504" s="142">
        <v>57</v>
      </c>
      <c r="N504" s="142">
        <f t="shared" si="65"/>
        <v>158</v>
      </c>
      <c r="O504" s="142">
        <v>1.58</v>
      </c>
      <c r="P504" s="143">
        <v>22.832879346258601</v>
      </c>
      <c r="Q504" s="145" t="s">
        <v>60</v>
      </c>
      <c r="R504" s="142" t="s">
        <v>61</v>
      </c>
      <c r="S504" s="142">
        <v>79</v>
      </c>
      <c r="T504" s="146" t="s">
        <v>55</v>
      </c>
      <c r="U504" s="147" t="str">
        <f t="shared" si="66"/>
        <v>10/10</v>
      </c>
      <c r="V504" s="147" t="str">
        <f t="shared" si="67"/>
        <v>10/10</v>
      </c>
      <c r="W504" s="146" t="s">
        <v>56</v>
      </c>
    </row>
    <row r="505" spans="1:23" s="127" customFormat="1" x14ac:dyDescent="0.25">
      <c r="A505" s="14">
        <v>498</v>
      </c>
      <c r="B505" s="41" t="e">
        <f t="shared" si="60"/>
        <v>#VALUE!</v>
      </c>
      <c r="C505" s="42" t="e">
        <f t="shared" si="61"/>
        <v>#VALUE!</v>
      </c>
      <c r="D505" s="133" t="str">
        <f t="shared" si="62"/>
        <v>28/08/2013</v>
      </c>
      <c r="E505" s="134" t="str">
        <f t="shared" si="63"/>
        <v/>
      </c>
      <c r="F505" s="134" t="str">
        <f t="shared" si="64"/>
        <v/>
      </c>
      <c r="G505" s="136"/>
      <c r="H505" s="153"/>
      <c r="I505" s="133" t="s">
        <v>192</v>
      </c>
      <c r="J505" s="153" t="s">
        <v>192</v>
      </c>
      <c r="K505" s="153" t="s">
        <v>192</v>
      </c>
      <c r="L505" s="140"/>
      <c r="M505" s="142">
        <v>56</v>
      </c>
      <c r="N505" s="142">
        <f t="shared" si="65"/>
        <v>161</v>
      </c>
      <c r="O505" s="142">
        <v>1.61</v>
      </c>
      <c r="P505" s="143">
        <v>21.604104779908202</v>
      </c>
      <c r="Q505" s="145" t="s">
        <v>60</v>
      </c>
      <c r="R505" s="142" t="s">
        <v>66</v>
      </c>
      <c r="S505" s="142">
        <v>83</v>
      </c>
      <c r="T505" s="146" t="s">
        <v>99</v>
      </c>
      <c r="U505" s="147" t="str">
        <f t="shared" si="66"/>
        <v>7/7</v>
      </c>
      <c r="V505" s="147" t="str">
        <f t="shared" si="67"/>
        <v>MPT 7/7</v>
      </c>
      <c r="W505" s="146" t="s">
        <v>100</v>
      </c>
    </row>
    <row r="506" spans="1:23" s="127" customFormat="1" x14ac:dyDescent="0.25">
      <c r="A506" s="14">
        <v>499</v>
      </c>
      <c r="B506" s="41" t="e">
        <f t="shared" si="60"/>
        <v>#VALUE!</v>
      </c>
      <c r="C506" s="42" t="e">
        <f t="shared" si="61"/>
        <v>#VALUE!</v>
      </c>
      <c r="D506" s="133" t="str">
        <f t="shared" si="62"/>
        <v>07/02/2013</v>
      </c>
      <c r="E506" s="134" t="str">
        <f t="shared" si="63"/>
        <v/>
      </c>
      <c r="F506" s="134" t="str">
        <f t="shared" si="64"/>
        <v/>
      </c>
      <c r="G506" s="136"/>
      <c r="H506" s="153"/>
      <c r="I506" s="133" t="s">
        <v>105</v>
      </c>
      <c r="J506" s="153" t="s">
        <v>105</v>
      </c>
      <c r="K506" s="153" t="s">
        <v>105</v>
      </c>
      <c r="L506" s="140"/>
      <c r="M506" s="142">
        <v>57</v>
      </c>
      <c r="N506" s="142">
        <f t="shared" si="65"/>
        <v>154</v>
      </c>
      <c r="O506" s="142">
        <v>1.54</v>
      </c>
      <c r="P506" s="143">
        <v>24.034407151290299</v>
      </c>
      <c r="Q506" s="145" t="s">
        <v>58</v>
      </c>
      <c r="R506" s="142" t="s">
        <v>66</v>
      </c>
      <c r="S506" s="142">
        <v>81</v>
      </c>
      <c r="T506" s="146" t="s">
        <v>55</v>
      </c>
      <c r="U506" s="147" t="str">
        <f t="shared" si="66"/>
        <v>10/10</v>
      </c>
      <c r="V506" s="147" t="str">
        <f t="shared" si="67"/>
        <v>10/10</v>
      </c>
      <c r="W506" s="146" t="s">
        <v>56</v>
      </c>
    </row>
    <row r="507" spans="1:23" s="127" customFormat="1" x14ac:dyDescent="0.25">
      <c r="A507" s="14">
        <v>500</v>
      </c>
      <c r="B507" s="41" t="e">
        <f t="shared" si="60"/>
        <v>#VALUE!</v>
      </c>
      <c r="C507" s="42" t="e">
        <f t="shared" si="61"/>
        <v>#VALUE!</v>
      </c>
      <c r="D507" s="133" t="str">
        <f t="shared" si="62"/>
        <v>27/06/2013</v>
      </c>
      <c r="E507" s="134" t="str">
        <f t="shared" si="63"/>
        <v/>
      </c>
      <c r="F507" s="134" t="str">
        <f t="shared" si="64"/>
        <v/>
      </c>
      <c r="G507" s="136"/>
      <c r="H507" s="153"/>
      <c r="I507" s="133" t="s">
        <v>65</v>
      </c>
      <c r="J507" s="153" t="s">
        <v>65</v>
      </c>
      <c r="K507" s="153" t="s">
        <v>65</v>
      </c>
      <c r="L507" s="140"/>
      <c r="M507" s="142">
        <v>65</v>
      </c>
      <c r="N507" s="142">
        <f t="shared" si="65"/>
        <v>168</v>
      </c>
      <c r="O507" s="142">
        <v>1.68</v>
      </c>
      <c r="P507" s="143">
        <v>23.030045351473898</v>
      </c>
      <c r="Q507" s="145" t="s">
        <v>60</v>
      </c>
      <c r="R507" s="142" t="s">
        <v>78</v>
      </c>
      <c r="S507" s="142">
        <v>82</v>
      </c>
      <c r="T507" s="146" t="s">
        <v>55</v>
      </c>
      <c r="U507" s="147" t="str">
        <f t="shared" si="66"/>
        <v>10/10</v>
      </c>
      <c r="V507" s="147" t="str">
        <f t="shared" si="67"/>
        <v>10/10</v>
      </c>
      <c r="W507" s="146" t="s">
        <v>56</v>
      </c>
    </row>
    <row r="508" spans="1:23" s="127" customFormat="1" x14ac:dyDescent="0.25">
      <c r="A508" s="14">
        <v>501</v>
      </c>
      <c r="B508" s="41" t="e">
        <f t="shared" si="60"/>
        <v>#VALUE!</v>
      </c>
      <c r="C508" s="42" t="e">
        <f t="shared" si="61"/>
        <v>#VALUE!</v>
      </c>
      <c r="D508" s="133" t="str">
        <f t="shared" si="62"/>
        <v>30/09/2013</v>
      </c>
      <c r="E508" s="134" t="str">
        <f t="shared" si="63"/>
        <v/>
      </c>
      <c r="F508" s="134" t="str">
        <f t="shared" si="64"/>
        <v/>
      </c>
      <c r="G508" s="136"/>
      <c r="H508" s="153"/>
      <c r="I508" s="133" t="s">
        <v>352</v>
      </c>
      <c r="J508" s="153" t="s">
        <v>352</v>
      </c>
      <c r="K508" s="153" t="s">
        <v>352</v>
      </c>
      <c r="L508" s="140"/>
      <c r="M508" s="142">
        <v>60</v>
      </c>
      <c r="N508" s="142">
        <f t="shared" si="65"/>
        <v>165</v>
      </c>
      <c r="O508" s="142">
        <v>1.65</v>
      </c>
      <c r="P508" s="143">
        <v>22.038567493113</v>
      </c>
      <c r="Q508" s="145" t="s">
        <v>60</v>
      </c>
      <c r="R508" s="142" t="s">
        <v>66</v>
      </c>
      <c r="S508" s="142">
        <v>82</v>
      </c>
      <c r="T508" s="146" t="s">
        <v>67</v>
      </c>
      <c r="U508" s="147" t="str">
        <f t="shared" si="66"/>
        <v>5/5</v>
      </c>
      <c r="V508" s="147" t="str">
        <f t="shared" si="67"/>
        <v>MPT 5/5</v>
      </c>
      <c r="W508" s="146" t="s">
        <v>68</v>
      </c>
    </row>
    <row r="509" spans="1:23" s="127" customFormat="1" x14ac:dyDescent="0.25">
      <c r="A509" s="14">
        <v>502</v>
      </c>
      <c r="B509" s="41" t="e">
        <f t="shared" si="60"/>
        <v>#VALUE!</v>
      </c>
      <c r="C509" s="42" t="e">
        <f t="shared" si="61"/>
        <v>#VALUE!</v>
      </c>
      <c r="D509" s="133" t="str">
        <f t="shared" si="62"/>
        <v>10/09/2013</v>
      </c>
      <c r="E509" s="134" t="str">
        <f t="shared" si="63"/>
        <v/>
      </c>
      <c r="F509" s="134" t="str">
        <f t="shared" si="64"/>
        <v/>
      </c>
      <c r="G509" s="136"/>
      <c r="H509" s="153"/>
      <c r="I509" s="133" t="s">
        <v>269</v>
      </c>
      <c r="J509" s="153" t="s">
        <v>269</v>
      </c>
      <c r="K509" s="153" t="s">
        <v>269</v>
      </c>
      <c r="L509" s="140"/>
      <c r="M509" s="142">
        <v>58</v>
      </c>
      <c r="N509" s="142">
        <f t="shared" si="65"/>
        <v>157</v>
      </c>
      <c r="O509" s="142">
        <v>1.57</v>
      </c>
      <c r="P509" s="143">
        <v>23.530366343462202</v>
      </c>
      <c r="Q509" s="145" t="s">
        <v>58</v>
      </c>
      <c r="R509" s="142" t="s">
        <v>66</v>
      </c>
      <c r="S509" s="142">
        <v>83</v>
      </c>
      <c r="T509" s="146" t="s">
        <v>55</v>
      </c>
      <c r="U509" s="147" t="str">
        <f t="shared" si="66"/>
        <v>10/10</v>
      </c>
      <c r="V509" s="147" t="str">
        <f t="shared" si="67"/>
        <v>10/10</v>
      </c>
      <c r="W509" s="146" t="s">
        <v>56</v>
      </c>
    </row>
    <row r="510" spans="1:23" s="127" customFormat="1" x14ac:dyDescent="0.25">
      <c r="A510" s="14">
        <v>503</v>
      </c>
      <c r="B510" s="41" t="e">
        <f t="shared" si="60"/>
        <v>#VALUE!</v>
      </c>
      <c r="C510" s="42" t="e">
        <f t="shared" si="61"/>
        <v>#VALUE!</v>
      </c>
      <c r="D510" s="133" t="str">
        <f t="shared" si="62"/>
        <v>27/10/2013</v>
      </c>
      <c r="E510" s="134" t="str">
        <f t="shared" si="63"/>
        <v/>
      </c>
      <c r="F510" s="134" t="str">
        <f t="shared" si="64"/>
        <v/>
      </c>
      <c r="G510" s="136"/>
      <c r="H510" s="153"/>
      <c r="I510" s="133" t="s">
        <v>209</v>
      </c>
      <c r="J510" s="153" t="s">
        <v>209</v>
      </c>
      <c r="K510" s="153" t="s">
        <v>209</v>
      </c>
      <c r="L510" s="140"/>
      <c r="M510" s="142">
        <v>44</v>
      </c>
      <c r="N510" s="142">
        <f t="shared" si="65"/>
        <v>154</v>
      </c>
      <c r="O510" s="142">
        <v>1.54</v>
      </c>
      <c r="P510" s="143">
        <v>18.552875695732801</v>
      </c>
      <c r="Q510" s="145" t="s">
        <v>60</v>
      </c>
      <c r="R510" s="142" t="s">
        <v>66</v>
      </c>
      <c r="S510" s="142">
        <v>84</v>
      </c>
      <c r="T510" s="146" t="s">
        <v>55</v>
      </c>
      <c r="U510" s="147" t="str">
        <f t="shared" si="66"/>
        <v>10/10</v>
      </c>
      <c r="V510" s="147" t="str">
        <f t="shared" si="67"/>
        <v>10/10</v>
      </c>
      <c r="W510" s="146" t="s">
        <v>56</v>
      </c>
    </row>
    <row r="511" spans="1:23" s="127" customFormat="1" x14ac:dyDescent="0.25">
      <c r="A511" s="14">
        <v>504</v>
      </c>
      <c r="B511" s="41" t="e">
        <f t="shared" si="60"/>
        <v>#VALUE!</v>
      </c>
      <c r="C511" s="42" t="e">
        <f t="shared" si="61"/>
        <v>#VALUE!</v>
      </c>
      <c r="D511" s="133" t="str">
        <f t="shared" si="62"/>
        <v>02/10/2013</v>
      </c>
      <c r="E511" s="134" t="str">
        <f t="shared" si="63"/>
        <v/>
      </c>
      <c r="F511" s="134" t="str">
        <f t="shared" si="64"/>
        <v/>
      </c>
      <c r="G511" s="136"/>
      <c r="H511" s="153"/>
      <c r="I511" s="133" t="s">
        <v>101</v>
      </c>
      <c r="J511" s="153" t="s">
        <v>101</v>
      </c>
      <c r="K511" s="153" t="s">
        <v>101</v>
      </c>
      <c r="L511" s="140"/>
      <c r="M511" s="142">
        <v>57</v>
      </c>
      <c r="N511" s="142">
        <f t="shared" si="65"/>
        <v>159</v>
      </c>
      <c r="O511" s="142">
        <v>1.59</v>
      </c>
      <c r="P511" s="143">
        <v>22.546576480360699</v>
      </c>
      <c r="Q511" s="145" t="s">
        <v>60</v>
      </c>
      <c r="R511" s="142" t="s">
        <v>66</v>
      </c>
      <c r="S511" s="142">
        <v>84</v>
      </c>
      <c r="T511" s="146" t="s">
        <v>55</v>
      </c>
      <c r="U511" s="147" t="str">
        <f t="shared" si="66"/>
        <v>10/10</v>
      </c>
      <c r="V511" s="147" t="str">
        <f t="shared" si="67"/>
        <v>10/10</v>
      </c>
      <c r="W511" s="146" t="s">
        <v>56</v>
      </c>
    </row>
    <row r="512" spans="1:23" s="127" customFormat="1" x14ac:dyDescent="0.25">
      <c r="A512" s="14">
        <v>505</v>
      </c>
      <c r="B512" s="41" t="e">
        <f t="shared" si="60"/>
        <v>#VALUE!</v>
      </c>
      <c r="C512" s="42" t="e">
        <f t="shared" si="61"/>
        <v>#VALUE!</v>
      </c>
      <c r="D512" s="133" t="str">
        <f t="shared" si="62"/>
        <v>22/01/2013</v>
      </c>
      <c r="E512" s="134" t="str">
        <f t="shared" si="63"/>
        <v/>
      </c>
      <c r="F512" s="134" t="str">
        <f t="shared" si="64"/>
        <v/>
      </c>
      <c r="G512" s="136"/>
      <c r="H512" s="153"/>
      <c r="I512" s="133" t="s">
        <v>328</v>
      </c>
      <c r="J512" s="153" t="s">
        <v>328</v>
      </c>
      <c r="K512" s="153" t="s">
        <v>328</v>
      </c>
      <c r="L512" s="140"/>
      <c r="M512" s="142">
        <v>65</v>
      </c>
      <c r="N512" s="142">
        <f t="shared" si="65"/>
        <v>165</v>
      </c>
      <c r="O512" s="142">
        <v>1.65</v>
      </c>
      <c r="P512" s="143">
        <v>23.875114784205699</v>
      </c>
      <c r="Q512" s="145" t="s">
        <v>58</v>
      </c>
      <c r="R512" s="142" t="s">
        <v>66</v>
      </c>
      <c r="S512" s="142">
        <v>81</v>
      </c>
      <c r="T512" s="146" t="s">
        <v>55</v>
      </c>
      <c r="U512" s="147" t="str">
        <f t="shared" si="66"/>
        <v>10/10</v>
      </c>
      <c r="V512" s="147" t="str">
        <f t="shared" si="67"/>
        <v>10/10</v>
      </c>
      <c r="W512" s="146" t="s">
        <v>56</v>
      </c>
    </row>
    <row r="513" spans="1:23" s="127" customFormat="1" x14ac:dyDescent="0.25">
      <c r="A513" s="14">
        <v>506</v>
      </c>
      <c r="B513" s="41" t="e">
        <f t="shared" si="60"/>
        <v>#VALUE!</v>
      </c>
      <c r="C513" s="42" t="e">
        <f t="shared" si="61"/>
        <v>#VALUE!</v>
      </c>
      <c r="D513" s="133" t="str">
        <f t="shared" si="62"/>
        <v>13/11/2013</v>
      </c>
      <c r="E513" s="134" t="str">
        <f t="shared" si="63"/>
        <v/>
      </c>
      <c r="F513" s="134" t="str">
        <f t="shared" si="64"/>
        <v/>
      </c>
      <c r="G513" s="136"/>
      <c r="H513" s="153"/>
      <c r="I513" s="133" t="s">
        <v>183</v>
      </c>
      <c r="J513" s="153" t="s">
        <v>183</v>
      </c>
      <c r="K513" s="153" t="s">
        <v>183</v>
      </c>
      <c r="L513" s="140"/>
      <c r="M513" s="142">
        <v>39</v>
      </c>
      <c r="N513" s="142">
        <f t="shared" si="65"/>
        <v>152</v>
      </c>
      <c r="O513" s="142">
        <v>1.52</v>
      </c>
      <c r="P513" s="143">
        <v>16.880193905817201</v>
      </c>
      <c r="Q513" s="145" t="s">
        <v>60</v>
      </c>
      <c r="R513" s="142" t="s">
        <v>66</v>
      </c>
      <c r="S513" s="142">
        <v>82</v>
      </c>
      <c r="T513" s="146" t="s">
        <v>81</v>
      </c>
      <c r="U513" s="147" t="str">
        <f t="shared" si="66"/>
        <v>5/6</v>
      </c>
      <c r="V513" s="147" t="str">
        <f t="shared" si="67"/>
        <v>MPT 5/6</v>
      </c>
      <c r="W513" s="146" t="s">
        <v>82</v>
      </c>
    </row>
    <row r="514" spans="1:23" s="127" customFormat="1" x14ac:dyDescent="0.25">
      <c r="A514" s="14">
        <v>507</v>
      </c>
      <c r="B514" s="41" t="e">
        <f t="shared" si="60"/>
        <v>#VALUE!</v>
      </c>
      <c r="C514" s="42" t="e">
        <f t="shared" si="61"/>
        <v>#VALUE!</v>
      </c>
      <c r="D514" s="133" t="str">
        <f t="shared" si="62"/>
        <v>05/09/2013</v>
      </c>
      <c r="E514" s="134" t="str">
        <f t="shared" si="63"/>
        <v/>
      </c>
      <c r="F514" s="134" t="str">
        <f t="shared" si="64"/>
        <v/>
      </c>
      <c r="G514" s="136"/>
      <c r="H514" s="153"/>
      <c r="I514" s="133" t="s">
        <v>369</v>
      </c>
      <c r="J514" s="153" t="s">
        <v>369</v>
      </c>
      <c r="K514" s="153" t="s">
        <v>369</v>
      </c>
      <c r="L514" s="140"/>
      <c r="M514" s="142">
        <v>44</v>
      </c>
      <c r="N514" s="142">
        <f t="shared" si="65"/>
        <v>162</v>
      </c>
      <c r="O514" s="142">
        <v>1.62</v>
      </c>
      <c r="P514" s="143">
        <v>16.765736930346002</v>
      </c>
      <c r="Q514" s="145" t="s">
        <v>60</v>
      </c>
      <c r="R514" s="142" t="s">
        <v>78</v>
      </c>
      <c r="S514" s="142">
        <v>81</v>
      </c>
      <c r="T514" s="146" t="s">
        <v>115</v>
      </c>
      <c r="U514" s="147" t="str">
        <f t="shared" si="66"/>
        <v>9/8</v>
      </c>
      <c r="V514" s="147" t="str">
        <f t="shared" si="67"/>
        <v>MPT 9/8</v>
      </c>
      <c r="W514" s="146" t="s">
        <v>116</v>
      </c>
    </row>
    <row r="515" spans="1:23" s="127" customFormat="1" x14ac:dyDescent="0.25">
      <c r="A515" s="14">
        <v>508</v>
      </c>
      <c r="B515" s="41" t="e">
        <f t="shared" si="60"/>
        <v>#VALUE!</v>
      </c>
      <c r="C515" s="42" t="e">
        <f t="shared" si="61"/>
        <v>#VALUE!</v>
      </c>
      <c r="D515" s="133" t="str">
        <f t="shared" si="62"/>
        <v>01/07/2013</v>
      </c>
      <c r="E515" s="134" t="str">
        <f t="shared" si="63"/>
        <v/>
      </c>
      <c r="F515" s="134" t="str">
        <f t="shared" si="64"/>
        <v/>
      </c>
      <c r="G515" s="136"/>
      <c r="H515" s="153"/>
      <c r="I515" s="133" t="s">
        <v>85</v>
      </c>
      <c r="J515" s="153" t="s">
        <v>85</v>
      </c>
      <c r="K515" s="153" t="s">
        <v>85</v>
      </c>
      <c r="L515" s="140"/>
      <c r="M515" s="142">
        <v>55</v>
      </c>
      <c r="N515" s="142">
        <f t="shared" si="65"/>
        <v>163</v>
      </c>
      <c r="O515" s="142">
        <v>1.63</v>
      </c>
      <c r="P515" s="143">
        <v>20.700816741315101</v>
      </c>
      <c r="Q515" s="145" t="s">
        <v>60</v>
      </c>
      <c r="R515" s="142" t="s">
        <v>66</v>
      </c>
      <c r="S515" s="142">
        <v>81</v>
      </c>
      <c r="T515" s="146" t="s">
        <v>55</v>
      </c>
      <c r="U515" s="147" t="str">
        <f t="shared" si="66"/>
        <v>10/10</v>
      </c>
      <c r="V515" s="147" t="str">
        <f t="shared" si="67"/>
        <v>10/10</v>
      </c>
      <c r="W515" s="146" t="s">
        <v>56</v>
      </c>
    </row>
    <row r="516" spans="1:23" s="127" customFormat="1" x14ac:dyDescent="0.25">
      <c r="A516" s="14">
        <v>509</v>
      </c>
      <c r="B516" s="41" t="e">
        <f t="shared" si="60"/>
        <v>#VALUE!</v>
      </c>
      <c r="C516" s="42" t="e">
        <f t="shared" si="61"/>
        <v>#VALUE!</v>
      </c>
      <c r="D516" s="133" t="str">
        <f t="shared" si="62"/>
        <v>03/02/2013</v>
      </c>
      <c r="E516" s="134" t="str">
        <f t="shared" si="63"/>
        <v/>
      </c>
      <c r="F516" s="134" t="str">
        <f t="shared" si="64"/>
        <v/>
      </c>
      <c r="G516" s="136"/>
      <c r="H516" s="153"/>
      <c r="I516" s="133" t="s">
        <v>434</v>
      </c>
      <c r="J516" s="153" t="s">
        <v>434</v>
      </c>
      <c r="K516" s="153" t="s">
        <v>434</v>
      </c>
      <c r="L516" s="140"/>
      <c r="M516" s="142">
        <v>55</v>
      </c>
      <c r="N516" s="142">
        <f t="shared" si="65"/>
        <v>152</v>
      </c>
      <c r="O516" s="142">
        <v>1.52</v>
      </c>
      <c r="P516" s="143">
        <v>23.805401662049899</v>
      </c>
      <c r="Q516" s="145" t="s">
        <v>58</v>
      </c>
      <c r="R516" s="142" t="s">
        <v>219</v>
      </c>
      <c r="S516" s="142">
        <v>81</v>
      </c>
      <c r="T516" s="146" t="s">
        <v>276</v>
      </c>
      <c r="U516" s="147" t="str">
        <f t="shared" si="66"/>
        <v>10/7</v>
      </c>
      <c r="V516" s="147" t="str">
        <f t="shared" si="67"/>
        <v>MPT 10/7</v>
      </c>
      <c r="W516" s="146" t="s">
        <v>277</v>
      </c>
    </row>
    <row r="517" spans="1:23" s="127" customFormat="1" x14ac:dyDescent="0.25">
      <c r="A517" s="14">
        <v>510</v>
      </c>
      <c r="B517" s="41" t="e">
        <f t="shared" si="60"/>
        <v>#VALUE!</v>
      </c>
      <c r="C517" s="42" t="e">
        <f t="shared" si="61"/>
        <v>#VALUE!</v>
      </c>
      <c r="D517" s="133" t="str">
        <f t="shared" si="62"/>
        <v>22/12/2013</v>
      </c>
      <c r="E517" s="134" t="str">
        <f t="shared" si="63"/>
        <v/>
      </c>
      <c r="F517" s="134" t="str">
        <f t="shared" si="64"/>
        <v/>
      </c>
      <c r="G517" s="136"/>
      <c r="H517" s="153"/>
      <c r="I517" s="133" t="s">
        <v>435</v>
      </c>
      <c r="J517" s="153" t="s">
        <v>435</v>
      </c>
      <c r="K517" s="153" t="s">
        <v>435</v>
      </c>
      <c r="L517" s="140"/>
      <c r="M517" s="142">
        <v>41</v>
      </c>
      <c r="N517" s="142">
        <f t="shared" si="65"/>
        <v>152</v>
      </c>
      <c r="O517" s="142">
        <v>1.52</v>
      </c>
      <c r="P517" s="143">
        <v>17.7458448753463</v>
      </c>
      <c r="Q517" s="145" t="s">
        <v>60</v>
      </c>
      <c r="R517" s="142" t="s">
        <v>54</v>
      </c>
      <c r="S517" s="142">
        <v>79</v>
      </c>
      <c r="T517" s="146" t="s">
        <v>286</v>
      </c>
      <c r="U517" s="147" t="str">
        <f t="shared" si="66"/>
        <v>4/4</v>
      </c>
      <c r="V517" s="147" t="str">
        <f t="shared" si="67"/>
        <v>MPT 4/4</v>
      </c>
      <c r="W517" s="146" t="s">
        <v>287</v>
      </c>
    </row>
    <row r="518" spans="1:23" s="127" customFormat="1" x14ac:dyDescent="0.25">
      <c r="A518" s="14">
        <v>511</v>
      </c>
      <c r="B518" s="41" t="e">
        <f t="shared" si="60"/>
        <v>#VALUE!</v>
      </c>
      <c r="C518" s="42" t="e">
        <f t="shared" si="61"/>
        <v>#VALUE!</v>
      </c>
      <c r="D518" s="133" t="str">
        <f t="shared" si="62"/>
        <v>25/08/2013</v>
      </c>
      <c r="E518" s="134" t="str">
        <f t="shared" si="63"/>
        <v/>
      </c>
      <c r="F518" s="134" t="str">
        <f t="shared" si="64"/>
        <v/>
      </c>
      <c r="G518" s="136"/>
      <c r="H518" s="153"/>
      <c r="I518" s="133" t="s">
        <v>366</v>
      </c>
      <c r="J518" s="153" t="s">
        <v>366</v>
      </c>
      <c r="K518" s="153" t="s">
        <v>366</v>
      </c>
      <c r="L518" s="140"/>
      <c r="M518" s="142">
        <v>51</v>
      </c>
      <c r="N518" s="142">
        <f t="shared" si="65"/>
        <v>156</v>
      </c>
      <c r="O518" s="142">
        <v>1.56</v>
      </c>
      <c r="P518" s="143">
        <v>20.956607495069001</v>
      </c>
      <c r="Q518" s="145" t="s">
        <v>60</v>
      </c>
      <c r="R518" s="142" t="s">
        <v>66</v>
      </c>
      <c r="S518" s="142">
        <v>80</v>
      </c>
      <c r="T518" s="146" t="s">
        <v>55</v>
      </c>
      <c r="U518" s="147" t="str">
        <f t="shared" si="66"/>
        <v>10/10</v>
      </c>
      <c r="V518" s="147" t="str">
        <f t="shared" si="67"/>
        <v>10/10</v>
      </c>
      <c r="W518" s="146" t="s">
        <v>56</v>
      </c>
    </row>
    <row r="519" spans="1:23" s="127" customFormat="1" x14ac:dyDescent="0.25">
      <c r="A519" s="14">
        <v>512</v>
      </c>
      <c r="B519" s="41" t="e">
        <f t="shared" si="60"/>
        <v>#VALUE!</v>
      </c>
      <c r="C519" s="42" t="e">
        <f t="shared" si="61"/>
        <v>#VALUE!</v>
      </c>
      <c r="D519" s="133" t="str">
        <f t="shared" si="62"/>
        <v>20/04/2013</v>
      </c>
      <c r="E519" s="134" t="str">
        <f t="shared" si="63"/>
        <v/>
      </c>
      <c r="F519" s="134" t="str">
        <f t="shared" si="64"/>
        <v/>
      </c>
      <c r="G519" s="136"/>
      <c r="H519" s="153"/>
      <c r="I519" s="133" t="s">
        <v>436</v>
      </c>
      <c r="J519" s="153" t="s">
        <v>436</v>
      </c>
      <c r="K519" s="153" t="s">
        <v>436</v>
      </c>
      <c r="L519" s="140"/>
      <c r="M519" s="142">
        <v>46</v>
      </c>
      <c r="N519" s="142">
        <f t="shared" si="65"/>
        <v>152</v>
      </c>
      <c r="O519" s="142">
        <v>1.52</v>
      </c>
      <c r="P519" s="143">
        <v>19.909972299168999</v>
      </c>
      <c r="Q519" s="128" t="s">
        <v>60</v>
      </c>
      <c r="R519" s="142" t="s">
        <v>54</v>
      </c>
      <c r="S519" s="142">
        <v>79</v>
      </c>
      <c r="T519" s="146" t="s">
        <v>55</v>
      </c>
      <c r="U519" s="147" t="str">
        <f t="shared" si="66"/>
        <v>10/10</v>
      </c>
      <c r="V519" s="147" t="str">
        <f t="shared" si="67"/>
        <v>10/10</v>
      </c>
      <c r="W519" s="146" t="s">
        <v>56</v>
      </c>
    </row>
    <row r="520" spans="1:23" s="127" customFormat="1" x14ac:dyDescent="0.25">
      <c r="A520" s="14">
        <v>513</v>
      </c>
      <c r="B520" s="41" t="e">
        <f t="shared" si="60"/>
        <v>#VALUE!</v>
      </c>
      <c r="C520" s="42" t="e">
        <f t="shared" si="61"/>
        <v>#VALUE!</v>
      </c>
      <c r="D520" s="133" t="str">
        <f t="shared" si="62"/>
        <v>14/01/2013</v>
      </c>
      <c r="E520" s="134" t="str">
        <f t="shared" si="63"/>
        <v/>
      </c>
      <c r="F520" s="134" t="str">
        <f t="shared" si="64"/>
        <v/>
      </c>
      <c r="G520" s="136"/>
      <c r="H520" s="153"/>
      <c r="I520" s="133" t="s">
        <v>360</v>
      </c>
      <c r="J520" s="153" t="s">
        <v>360</v>
      </c>
      <c r="K520" s="153" t="s">
        <v>360</v>
      </c>
      <c r="L520" s="140"/>
      <c r="M520" s="142">
        <v>39</v>
      </c>
      <c r="N520" s="142">
        <f t="shared" si="65"/>
        <v>157</v>
      </c>
      <c r="O520" s="142">
        <v>1.57</v>
      </c>
      <c r="P520" s="143">
        <v>15.8221428861211</v>
      </c>
      <c r="Q520" s="145" t="s">
        <v>60</v>
      </c>
      <c r="R520" s="142" t="s">
        <v>54</v>
      </c>
      <c r="S520" s="142">
        <v>80</v>
      </c>
      <c r="T520" s="146" t="s">
        <v>376</v>
      </c>
      <c r="U520" s="147" t="str">
        <f t="shared" si="66"/>
        <v>10/5</v>
      </c>
      <c r="V520" s="147" t="str">
        <f t="shared" si="67"/>
        <v>MPT 10/5</v>
      </c>
      <c r="W520" s="146" t="s">
        <v>377</v>
      </c>
    </row>
    <row r="521" spans="1:23" s="127" customFormat="1" x14ac:dyDescent="0.25">
      <c r="A521" s="14">
        <v>514</v>
      </c>
      <c r="B521" s="41" t="e">
        <f t="shared" ref="B521:B552" si="68">LEFT(H521,LEN(H521)-LEN(C521))</f>
        <v>#VALUE!</v>
      </c>
      <c r="C521" s="42" t="e">
        <f t="shared" ref="C521:C552" si="69">RIGHT(H521,LEN(H521)-FIND("@",SUBSTITUTE(H521," ","@",LEN(H521)-LEN(SUBSTITUTE(H521," ","")))))</f>
        <v>#VALUE!</v>
      </c>
      <c r="D521" s="133" t="str">
        <f t="shared" ref="D521:D584" si="70">TEXT(J521,"DD/MM/YYYY")</f>
        <v>09/03/2013</v>
      </c>
      <c r="E521" s="134" t="str">
        <f t="shared" ref="E521:E584" si="71">IF(TRIM(L521)="Nam","X","")</f>
        <v/>
      </c>
      <c r="F521" s="134" t="str">
        <f t="shared" ref="F521:F584" si="72">IF(TRIM(L521)="Nữ","X","")</f>
        <v/>
      </c>
      <c r="G521" s="136"/>
      <c r="H521" s="153"/>
      <c r="I521" s="133" t="s">
        <v>346</v>
      </c>
      <c r="J521" s="153" t="s">
        <v>346</v>
      </c>
      <c r="K521" s="153" t="s">
        <v>346</v>
      </c>
      <c r="L521" s="140"/>
      <c r="M521" s="142">
        <v>64</v>
      </c>
      <c r="N521" s="142">
        <f t="shared" ref="N521:N584" si="73">O521*100</f>
        <v>156</v>
      </c>
      <c r="O521" s="142">
        <v>1.56</v>
      </c>
      <c r="P521" s="143">
        <v>26.298487836949398</v>
      </c>
      <c r="Q521" s="145" t="s">
        <v>58</v>
      </c>
      <c r="R521" s="142" t="s">
        <v>54</v>
      </c>
      <c r="S521" s="142">
        <v>81</v>
      </c>
      <c r="T521" s="146" t="s">
        <v>55</v>
      </c>
      <c r="U521" s="147" t="str">
        <f t="shared" ref="U521:U584" si="74">REPLACE(T521,FIND(";",T521),1,"/")</f>
        <v>10/10</v>
      </c>
      <c r="V521" s="147" t="str">
        <f t="shared" ref="V521:V584" si="75">IF(U521="10/10",U521,"MPT "&amp;U521)</f>
        <v>10/10</v>
      </c>
      <c r="W521" s="146" t="s">
        <v>56</v>
      </c>
    </row>
    <row r="522" spans="1:23" s="127" customFormat="1" x14ac:dyDescent="0.25">
      <c r="A522" s="14">
        <v>515</v>
      </c>
      <c r="B522" s="41" t="e">
        <f t="shared" si="68"/>
        <v>#VALUE!</v>
      </c>
      <c r="C522" s="42" t="e">
        <f t="shared" si="69"/>
        <v>#VALUE!</v>
      </c>
      <c r="D522" s="133" t="str">
        <f t="shared" si="70"/>
        <v>16/05/2013</v>
      </c>
      <c r="E522" s="134" t="str">
        <f t="shared" si="71"/>
        <v/>
      </c>
      <c r="F522" s="134" t="str">
        <f t="shared" si="72"/>
        <v/>
      </c>
      <c r="G522" s="136"/>
      <c r="H522" s="153"/>
      <c r="I522" s="133" t="s">
        <v>213</v>
      </c>
      <c r="J522" s="153" t="s">
        <v>213</v>
      </c>
      <c r="K522" s="153" t="s">
        <v>213</v>
      </c>
      <c r="L522" s="140"/>
      <c r="M522" s="142">
        <v>44</v>
      </c>
      <c r="N522" s="142">
        <f t="shared" si="73"/>
        <v>152</v>
      </c>
      <c r="O522" s="142">
        <v>1.52</v>
      </c>
      <c r="P522" s="143">
        <v>19.044321329639899</v>
      </c>
      <c r="Q522" s="145" t="s">
        <v>60</v>
      </c>
      <c r="R522" s="142" t="s">
        <v>66</v>
      </c>
      <c r="S522" s="142">
        <v>81</v>
      </c>
      <c r="T522" s="146" t="s">
        <v>55</v>
      </c>
      <c r="U522" s="147" t="str">
        <f t="shared" si="74"/>
        <v>10/10</v>
      </c>
      <c r="V522" s="147" t="str">
        <f t="shared" si="75"/>
        <v>10/10</v>
      </c>
      <c r="W522" s="146" t="s">
        <v>56</v>
      </c>
    </row>
    <row r="523" spans="1:23" s="127" customFormat="1" x14ac:dyDescent="0.25">
      <c r="A523" s="14">
        <v>516</v>
      </c>
      <c r="B523" s="41" t="e">
        <f t="shared" si="68"/>
        <v>#VALUE!</v>
      </c>
      <c r="C523" s="42" t="e">
        <f t="shared" si="69"/>
        <v>#VALUE!</v>
      </c>
      <c r="D523" s="133" t="str">
        <f t="shared" si="70"/>
        <v>04/01/2013</v>
      </c>
      <c r="E523" s="134" t="str">
        <f t="shared" si="71"/>
        <v/>
      </c>
      <c r="F523" s="134" t="str">
        <f t="shared" si="72"/>
        <v/>
      </c>
      <c r="G523" s="136"/>
      <c r="H523" s="153"/>
      <c r="I523" s="133" t="s">
        <v>300</v>
      </c>
      <c r="J523" s="153" t="s">
        <v>300</v>
      </c>
      <c r="K523" s="153" t="s">
        <v>300</v>
      </c>
      <c r="L523" s="140"/>
      <c r="M523" s="142">
        <v>61</v>
      </c>
      <c r="N523" s="142">
        <f t="shared" si="73"/>
        <v>152</v>
      </c>
      <c r="O523" s="142">
        <v>1.52</v>
      </c>
      <c r="P523" s="143">
        <v>26.402354570637101</v>
      </c>
      <c r="Q523" s="145" t="s">
        <v>58</v>
      </c>
      <c r="R523" s="142" t="s">
        <v>66</v>
      </c>
      <c r="S523" s="142">
        <v>81</v>
      </c>
      <c r="T523" s="146" t="s">
        <v>55</v>
      </c>
      <c r="U523" s="147" t="str">
        <f t="shared" si="74"/>
        <v>10/10</v>
      </c>
      <c r="V523" s="147" t="str">
        <f t="shared" si="75"/>
        <v>10/10</v>
      </c>
      <c r="W523" s="146" t="s">
        <v>56</v>
      </c>
    </row>
    <row r="524" spans="1:23" s="127" customFormat="1" x14ac:dyDescent="0.25">
      <c r="A524" s="14">
        <v>517</v>
      </c>
      <c r="B524" s="41" t="e">
        <f t="shared" si="68"/>
        <v>#VALUE!</v>
      </c>
      <c r="C524" s="42" t="e">
        <f t="shared" si="69"/>
        <v>#VALUE!</v>
      </c>
      <c r="D524" s="133" t="str">
        <f t="shared" si="70"/>
        <v>24/05/2013</v>
      </c>
      <c r="E524" s="134" t="str">
        <f t="shared" si="71"/>
        <v/>
      </c>
      <c r="F524" s="134" t="str">
        <f t="shared" si="72"/>
        <v/>
      </c>
      <c r="G524" s="136"/>
      <c r="H524" s="153"/>
      <c r="I524" s="133" t="s">
        <v>258</v>
      </c>
      <c r="J524" s="153" t="s">
        <v>258</v>
      </c>
      <c r="K524" s="153" t="s">
        <v>258</v>
      </c>
      <c r="L524" s="140"/>
      <c r="M524" s="142">
        <v>52</v>
      </c>
      <c r="N524" s="142">
        <f t="shared" si="73"/>
        <v>157</v>
      </c>
      <c r="O524" s="142">
        <v>1.57</v>
      </c>
      <c r="P524" s="143">
        <v>21.096190514828201</v>
      </c>
      <c r="Q524" s="145" t="s">
        <v>60</v>
      </c>
      <c r="R524" s="142" t="s">
        <v>66</v>
      </c>
      <c r="S524" s="142">
        <v>80</v>
      </c>
      <c r="T524" s="146" t="s">
        <v>55</v>
      </c>
      <c r="U524" s="147" t="str">
        <f t="shared" si="74"/>
        <v>10/10</v>
      </c>
      <c r="V524" s="147" t="str">
        <f t="shared" si="75"/>
        <v>10/10</v>
      </c>
      <c r="W524" s="146" t="s">
        <v>56</v>
      </c>
    </row>
    <row r="525" spans="1:23" s="127" customFormat="1" x14ac:dyDescent="0.25">
      <c r="A525" s="14">
        <v>518</v>
      </c>
      <c r="B525" s="41" t="e">
        <f t="shared" si="68"/>
        <v>#VALUE!</v>
      </c>
      <c r="C525" s="42" t="e">
        <f t="shared" si="69"/>
        <v>#VALUE!</v>
      </c>
      <c r="D525" s="133" t="str">
        <f t="shared" si="70"/>
        <v>28/12/2013</v>
      </c>
      <c r="E525" s="134" t="str">
        <f t="shared" si="71"/>
        <v/>
      </c>
      <c r="F525" s="134" t="str">
        <f t="shared" si="72"/>
        <v/>
      </c>
      <c r="G525" s="136"/>
      <c r="H525" s="153"/>
      <c r="I525" s="133" t="s">
        <v>314</v>
      </c>
      <c r="J525" s="153" t="s">
        <v>314</v>
      </c>
      <c r="K525" s="153" t="s">
        <v>314</v>
      </c>
      <c r="L525" s="140"/>
      <c r="M525" s="142">
        <v>47</v>
      </c>
      <c r="N525" s="142">
        <f t="shared" si="73"/>
        <v>157</v>
      </c>
      <c r="O525" s="142">
        <v>1.57</v>
      </c>
      <c r="P525" s="143">
        <v>19.067710657633199</v>
      </c>
      <c r="Q525" s="145" t="s">
        <v>60</v>
      </c>
      <c r="R525" s="142" t="s">
        <v>54</v>
      </c>
      <c r="S525" s="142">
        <v>83</v>
      </c>
      <c r="T525" s="146" t="s">
        <v>55</v>
      </c>
      <c r="U525" s="147" t="str">
        <f t="shared" si="74"/>
        <v>10/10</v>
      </c>
      <c r="V525" s="147" t="str">
        <f t="shared" si="75"/>
        <v>10/10</v>
      </c>
      <c r="W525" s="146" t="s">
        <v>56</v>
      </c>
    </row>
    <row r="526" spans="1:23" s="127" customFormat="1" x14ac:dyDescent="0.25">
      <c r="A526" s="14">
        <v>519</v>
      </c>
      <c r="B526" s="41" t="e">
        <f t="shared" si="68"/>
        <v>#VALUE!</v>
      </c>
      <c r="C526" s="42" t="e">
        <f t="shared" si="69"/>
        <v>#VALUE!</v>
      </c>
      <c r="D526" s="133" t="str">
        <f t="shared" si="70"/>
        <v>02/04/2013</v>
      </c>
      <c r="E526" s="134" t="str">
        <f t="shared" si="71"/>
        <v/>
      </c>
      <c r="F526" s="134" t="str">
        <f t="shared" si="72"/>
        <v/>
      </c>
      <c r="G526" s="136"/>
      <c r="H526" s="154"/>
      <c r="I526" s="133" t="s">
        <v>358</v>
      </c>
      <c r="J526" s="154" t="s">
        <v>358</v>
      </c>
      <c r="K526" s="154" t="s">
        <v>358</v>
      </c>
      <c r="L526" s="140"/>
      <c r="M526" s="142">
        <v>42</v>
      </c>
      <c r="N526" s="142">
        <f t="shared" si="73"/>
        <v>150</v>
      </c>
      <c r="O526" s="142">
        <v>1.5</v>
      </c>
      <c r="P526" s="143">
        <v>18.6666666666667</v>
      </c>
      <c r="Q526" s="145" t="s">
        <v>60</v>
      </c>
      <c r="R526" s="142" t="s">
        <v>66</v>
      </c>
      <c r="S526" s="142">
        <v>78</v>
      </c>
      <c r="T526" s="146" t="s">
        <v>252</v>
      </c>
      <c r="U526" s="147" t="str">
        <f t="shared" si="74"/>
        <v>3/3</v>
      </c>
      <c r="V526" s="147" t="str">
        <f t="shared" si="75"/>
        <v>MPT 3/3</v>
      </c>
      <c r="W526" s="146" t="s">
        <v>253</v>
      </c>
    </row>
    <row r="527" spans="1:23" s="127" customFormat="1" x14ac:dyDescent="0.25">
      <c r="A527" s="14">
        <v>520</v>
      </c>
      <c r="B527" s="41" t="e">
        <f t="shared" si="68"/>
        <v>#VALUE!</v>
      </c>
      <c r="C527" s="42" t="e">
        <f t="shared" si="69"/>
        <v>#VALUE!</v>
      </c>
      <c r="D527" s="133" t="str">
        <f t="shared" si="70"/>
        <v>13/07/2013</v>
      </c>
      <c r="E527" s="134" t="str">
        <f t="shared" si="71"/>
        <v/>
      </c>
      <c r="F527" s="134" t="str">
        <f t="shared" si="72"/>
        <v/>
      </c>
      <c r="G527" s="136"/>
      <c r="H527" s="154"/>
      <c r="I527" s="133" t="s">
        <v>86</v>
      </c>
      <c r="J527" s="154" t="s">
        <v>86</v>
      </c>
      <c r="K527" s="154" t="s">
        <v>86</v>
      </c>
      <c r="L527" s="140"/>
      <c r="M527" s="142">
        <v>53</v>
      </c>
      <c r="N527" s="142">
        <f t="shared" si="73"/>
        <v>166</v>
      </c>
      <c r="O527" s="142">
        <v>1.66</v>
      </c>
      <c r="P527" s="143">
        <v>19.233560749020199</v>
      </c>
      <c r="Q527" s="145" t="s">
        <v>60</v>
      </c>
      <c r="R527" s="142" t="s">
        <v>66</v>
      </c>
      <c r="S527" s="142">
        <v>84</v>
      </c>
      <c r="T527" s="146" t="s">
        <v>55</v>
      </c>
      <c r="U527" s="147" t="str">
        <f t="shared" si="74"/>
        <v>10/10</v>
      </c>
      <c r="V527" s="147" t="str">
        <f t="shared" si="75"/>
        <v>10/10</v>
      </c>
      <c r="W527" s="146" t="s">
        <v>56</v>
      </c>
    </row>
    <row r="528" spans="1:23" s="127" customFormat="1" x14ac:dyDescent="0.25">
      <c r="A528" s="14">
        <v>521</v>
      </c>
      <c r="B528" s="41" t="e">
        <f t="shared" si="68"/>
        <v>#VALUE!</v>
      </c>
      <c r="C528" s="42" t="e">
        <f t="shared" si="69"/>
        <v>#VALUE!</v>
      </c>
      <c r="D528" s="133" t="str">
        <f t="shared" si="70"/>
        <v>11/04/2013</v>
      </c>
      <c r="E528" s="134" t="str">
        <f t="shared" si="71"/>
        <v/>
      </c>
      <c r="F528" s="134" t="str">
        <f t="shared" si="72"/>
        <v/>
      </c>
      <c r="G528" s="136"/>
      <c r="H528" s="154"/>
      <c r="I528" s="133" t="s">
        <v>334</v>
      </c>
      <c r="J528" s="154" t="s">
        <v>334</v>
      </c>
      <c r="K528" s="154" t="s">
        <v>334</v>
      </c>
      <c r="L528" s="140"/>
      <c r="M528" s="142">
        <v>72</v>
      </c>
      <c r="N528" s="142">
        <f t="shared" si="73"/>
        <v>173</v>
      </c>
      <c r="O528" s="142">
        <v>1.73</v>
      </c>
      <c r="P528" s="143">
        <v>24.056934745564501</v>
      </c>
      <c r="Q528" s="145" t="s">
        <v>58</v>
      </c>
      <c r="R528" s="142" t="s">
        <v>66</v>
      </c>
      <c r="S528" s="142">
        <v>83</v>
      </c>
      <c r="T528" s="146" t="s">
        <v>55</v>
      </c>
      <c r="U528" s="147" t="str">
        <f t="shared" si="74"/>
        <v>10/10</v>
      </c>
      <c r="V528" s="147" t="str">
        <f t="shared" si="75"/>
        <v>10/10</v>
      </c>
      <c r="W528" s="146" t="s">
        <v>56</v>
      </c>
    </row>
    <row r="529" spans="1:23" s="127" customFormat="1" x14ac:dyDescent="0.25">
      <c r="A529" s="14">
        <v>522</v>
      </c>
      <c r="B529" s="41" t="e">
        <f t="shared" si="68"/>
        <v>#VALUE!</v>
      </c>
      <c r="C529" s="42" t="e">
        <f t="shared" si="69"/>
        <v>#VALUE!</v>
      </c>
      <c r="D529" s="133" t="str">
        <f t="shared" si="70"/>
        <v>09/09/2013</v>
      </c>
      <c r="E529" s="134" t="str">
        <f t="shared" si="71"/>
        <v/>
      </c>
      <c r="F529" s="134" t="str">
        <f t="shared" si="72"/>
        <v/>
      </c>
      <c r="G529" s="136"/>
      <c r="H529" s="154"/>
      <c r="I529" s="133" t="s">
        <v>429</v>
      </c>
      <c r="J529" s="154" t="s">
        <v>429</v>
      </c>
      <c r="K529" s="154" t="s">
        <v>429</v>
      </c>
      <c r="L529" s="140"/>
      <c r="M529" s="142">
        <v>35</v>
      </c>
      <c r="N529" s="142">
        <f t="shared" si="73"/>
        <v>146</v>
      </c>
      <c r="O529" s="142">
        <v>1.46</v>
      </c>
      <c r="P529" s="143">
        <v>16.419590917620599</v>
      </c>
      <c r="Q529" s="145" t="s">
        <v>60</v>
      </c>
      <c r="R529" s="142" t="s">
        <v>66</v>
      </c>
      <c r="S529" s="142">
        <v>78</v>
      </c>
      <c r="T529" s="146" t="s">
        <v>55</v>
      </c>
      <c r="U529" s="147" t="str">
        <f t="shared" si="74"/>
        <v>10/10</v>
      </c>
      <c r="V529" s="147" t="str">
        <f t="shared" si="75"/>
        <v>10/10</v>
      </c>
      <c r="W529" s="146" t="s">
        <v>56</v>
      </c>
    </row>
    <row r="530" spans="1:23" s="127" customFormat="1" x14ac:dyDescent="0.25">
      <c r="A530" s="14">
        <v>523</v>
      </c>
      <c r="B530" s="41" t="e">
        <f t="shared" si="68"/>
        <v>#VALUE!</v>
      </c>
      <c r="C530" s="42" t="e">
        <f t="shared" si="69"/>
        <v>#VALUE!</v>
      </c>
      <c r="D530" s="133" t="str">
        <f t="shared" si="70"/>
        <v>29/05/2013</v>
      </c>
      <c r="E530" s="134" t="str">
        <f t="shared" si="71"/>
        <v/>
      </c>
      <c r="F530" s="134" t="str">
        <f t="shared" si="72"/>
        <v/>
      </c>
      <c r="G530" s="136"/>
      <c r="H530" s="154"/>
      <c r="I530" s="133" t="s">
        <v>437</v>
      </c>
      <c r="J530" s="154" t="s">
        <v>437</v>
      </c>
      <c r="K530" s="154" t="s">
        <v>437</v>
      </c>
      <c r="L530" s="140"/>
      <c r="M530" s="142">
        <v>44</v>
      </c>
      <c r="N530" s="142">
        <f t="shared" si="73"/>
        <v>158</v>
      </c>
      <c r="O530" s="142">
        <v>1.58</v>
      </c>
      <c r="P530" s="143">
        <v>17.625380547989099</v>
      </c>
      <c r="Q530" s="145" t="s">
        <v>60</v>
      </c>
      <c r="R530" s="142" t="s">
        <v>66</v>
      </c>
      <c r="S530" s="142">
        <v>80</v>
      </c>
      <c r="T530" s="146" t="s">
        <v>55</v>
      </c>
      <c r="U530" s="147" t="str">
        <f t="shared" si="74"/>
        <v>10/10</v>
      </c>
      <c r="V530" s="147" t="str">
        <f t="shared" si="75"/>
        <v>10/10</v>
      </c>
      <c r="W530" s="146" t="s">
        <v>56</v>
      </c>
    </row>
    <row r="531" spans="1:23" s="127" customFormat="1" x14ac:dyDescent="0.25">
      <c r="A531" s="14">
        <v>524</v>
      </c>
      <c r="B531" s="41" t="e">
        <f t="shared" si="68"/>
        <v>#VALUE!</v>
      </c>
      <c r="C531" s="42" t="e">
        <f t="shared" si="69"/>
        <v>#VALUE!</v>
      </c>
      <c r="D531" s="133" t="str">
        <f t="shared" si="70"/>
        <v>17/03/2012</v>
      </c>
      <c r="E531" s="134" t="str">
        <f t="shared" si="71"/>
        <v/>
      </c>
      <c r="F531" s="134" t="str">
        <f t="shared" si="72"/>
        <v/>
      </c>
      <c r="G531" s="136"/>
      <c r="H531" s="154"/>
      <c r="I531" s="133" t="s">
        <v>438</v>
      </c>
      <c r="J531" s="154" t="s">
        <v>438</v>
      </c>
      <c r="K531" s="154" t="s">
        <v>438</v>
      </c>
      <c r="L531" s="140"/>
      <c r="M531" s="142">
        <v>53</v>
      </c>
      <c r="N531" s="142">
        <f t="shared" si="73"/>
        <v>156</v>
      </c>
      <c r="O531" s="142">
        <v>1.56</v>
      </c>
      <c r="P531" s="143">
        <v>21.7784352399737</v>
      </c>
      <c r="Q531" s="145" t="s">
        <v>60</v>
      </c>
      <c r="R531" s="142" t="s">
        <v>78</v>
      </c>
      <c r="S531" s="142">
        <v>74</v>
      </c>
      <c r="T531" s="146" t="s">
        <v>67</v>
      </c>
      <c r="U531" s="147" t="str">
        <f t="shared" si="74"/>
        <v>5/5</v>
      </c>
      <c r="V531" s="147" t="str">
        <f t="shared" si="75"/>
        <v>MPT 5/5</v>
      </c>
      <c r="W531" s="146" t="s">
        <v>68</v>
      </c>
    </row>
    <row r="532" spans="1:23" s="127" customFormat="1" x14ac:dyDescent="0.25">
      <c r="A532" s="14">
        <v>525</v>
      </c>
      <c r="B532" s="41" t="e">
        <f t="shared" si="68"/>
        <v>#VALUE!</v>
      </c>
      <c r="C532" s="42" t="e">
        <f t="shared" si="69"/>
        <v>#VALUE!</v>
      </c>
      <c r="D532" s="133" t="str">
        <f t="shared" si="70"/>
        <v>29/04/2013</v>
      </c>
      <c r="E532" s="134" t="str">
        <f t="shared" si="71"/>
        <v/>
      </c>
      <c r="F532" s="134" t="str">
        <f t="shared" si="72"/>
        <v/>
      </c>
      <c r="G532" s="136"/>
      <c r="H532" s="154"/>
      <c r="I532" s="133" t="s">
        <v>439</v>
      </c>
      <c r="J532" s="154" t="s">
        <v>439</v>
      </c>
      <c r="K532" s="154" t="s">
        <v>439</v>
      </c>
      <c r="L532" s="140"/>
      <c r="M532" s="142">
        <v>37</v>
      </c>
      <c r="N532" s="142">
        <f t="shared" si="73"/>
        <v>145</v>
      </c>
      <c r="O532" s="142">
        <v>1.45</v>
      </c>
      <c r="P532" s="143">
        <v>17.598097502972699</v>
      </c>
      <c r="Q532" s="145" t="s">
        <v>60</v>
      </c>
      <c r="R532" s="142" t="s">
        <v>66</v>
      </c>
      <c r="S532" s="142">
        <v>82</v>
      </c>
      <c r="T532" s="146" t="s">
        <v>55</v>
      </c>
      <c r="U532" s="147" t="str">
        <f t="shared" si="74"/>
        <v>10/10</v>
      </c>
      <c r="V532" s="147" t="str">
        <f t="shared" si="75"/>
        <v>10/10</v>
      </c>
      <c r="W532" s="146" t="s">
        <v>56</v>
      </c>
    </row>
    <row r="533" spans="1:23" s="127" customFormat="1" x14ac:dyDescent="0.25">
      <c r="A533" s="14">
        <v>526</v>
      </c>
      <c r="B533" s="41" t="e">
        <f t="shared" si="68"/>
        <v>#VALUE!</v>
      </c>
      <c r="C533" s="42" t="e">
        <f t="shared" si="69"/>
        <v>#VALUE!</v>
      </c>
      <c r="D533" s="133" t="str">
        <f t="shared" si="70"/>
        <v>30/07/2013</v>
      </c>
      <c r="E533" s="134" t="str">
        <f t="shared" si="71"/>
        <v/>
      </c>
      <c r="F533" s="134" t="str">
        <f t="shared" si="72"/>
        <v/>
      </c>
      <c r="G533" s="136"/>
      <c r="H533" s="154"/>
      <c r="I533" s="133" t="s">
        <v>440</v>
      </c>
      <c r="J533" s="154" t="s">
        <v>440</v>
      </c>
      <c r="K533" s="154" t="s">
        <v>440</v>
      </c>
      <c r="L533" s="140"/>
      <c r="M533" s="142">
        <v>39</v>
      </c>
      <c r="N533" s="142">
        <f t="shared" si="73"/>
        <v>150</v>
      </c>
      <c r="O533" s="142">
        <v>1.5</v>
      </c>
      <c r="P533" s="143">
        <v>17.3333333333333</v>
      </c>
      <c r="Q533" s="145" t="s">
        <v>60</v>
      </c>
      <c r="R533" s="142" t="s">
        <v>66</v>
      </c>
      <c r="S533" s="142">
        <v>84</v>
      </c>
      <c r="T533" s="146" t="s">
        <v>55</v>
      </c>
      <c r="U533" s="147" t="str">
        <f t="shared" si="74"/>
        <v>10/10</v>
      </c>
      <c r="V533" s="147" t="str">
        <f t="shared" si="75"/>
        <v>10/10</v>
      </c>
      <c r="W533" s="146" t="s">
        <v>56</v>
      </c>
    </row>
    <row r="534" spans="1:23" s="127" customFormat="1" x14ac:dyDescent="0.25">
      <c r="A534" s="14">
        <v>527</v>
      </c>
      <c r="B534" s="41" t="e">
        <f t="shared" si="68"/>
        <v>#VALUE!</v>
      </c>
      <c r="C534" s="42" t="e">
        <f t="shared" si="69"/>
        <v>#VALUE!</v>
      </c>
      <c r="D534" s="133" t="str">
        <f t="shared" si="70"/>
        <v>30/07/2013</v>
      </c>
      <c r="E534" s="134" t="str">
        <f t="shared" si="71"/>
        <v/>
      </c>
      <c r="F534" s="134" t="str">
        <f t="shared" si="72"/>
        <v/>
      </c>
      <c r="G534" s="136"/>
      <c r="H534" s="154"/>
      <c r="I534" s="133" t="s">
        <v>440</v>
      </c>
      <c r="J534" s="154" t="s">
        <v>440</v>
      </c>
      <c r="K534" s="154" t="s">
        <v>440</v>
      </c>
      <c r="L534" s="140"/>
      <c r="M534" s="142">
        <v>52</v>
      </c>
      <c r="N534" s="142">
        <f t="shared" si="73"/>
        <v>164</v>
      </c>
      <c r="O534" s="142">
        <v>1.64</v>
      </c>
      <c r="P534" s="143">
        <v>19.3337299226651</v>
      </c>
      <c r="Q534" s="145" t="s">
        <v>60</v>
      </c>
      <c r="R534" s="142" t="s">
        <v>66</v>
      </c>
      <c r="S534" s="142">
        <v>71</v>
      </c>
      <c r="T534" s="146" t="s">
        <v>81</v>
      </c>
      <c r="U534" s="147" t="str">
        <f t="shared" si="74"/>
        <v>5/6</v>
      </c>
      <c r="V534" s="147" t="str">
        <f t="shared" si="75"/>
        <v>MPT 5/6</v>
      </c>
      <c r="W534" s="146" t="s">
        <v>82</v>
      </c>
    </row>
    <row r="535" spans="1:23" s="127" customFormat="1" x14ac:dyDescent="0.25">
      <c r="A535" s="14">
        <v>528</v>
      </c>
      <c r="B535" s="41" t="e">
        <f t="shared" si="68"/>
        <v>#VALUE!</v>
      </c>
      <c r="C535" s="42" t="e">
        <f t="shared" si="69"/>
        <v>#VALUE!</v>
      </c>
      <c r="D535" s="133" t="str">
        <f t="shared" si="70"/>
        <v>12/07/2013</v>
      </c>
      <c r="E535" s="134" t="str">
        <f t="shared" si="71"/>
        <v/>
      </c>
      <c r="F535" s="134" t="str">
        <f t="shared" si="72"/>
        <v/>
      </c>
      <c r="G535" s="136"/>
      <c r="H535" s="154"/>
      <c r="I535" s="133" t="s">
        <v>290</v>
      </c>
      <c r="J535" s="154" t="s">
        <v>290</v>
      </c>
      <c r="K535" s="154" t="s">
        <v>290</v>
      </c>
      <c r="L535" s="140"/>
      <c r="M535" s="142">
        <v>62</v>
      </c>
      <c r="N535" s="142">
        <f t="shared" si="73"/>
        <v>161</v>
      </c>
      <c r="O535" s="142">
        <v>1.61</v>
      </c>
      <c r="P535" s="143">
        <v>23.9188302920412</v>
      </c>
      <c r="Q535" s="145" t="s">
        <v>58</v>
      </c>
      <c r="R535" s="142" t="s">
        <v>66</v>
      </c>
      <c r="S535" s="142">
        <v>82</v>
      </c>
      <c r="T535" s="146" t="s">
        <v>55</v>
      </c>
      <c r="U535" s="147" t="str">
        <f t="shared" si="74"/>
        <v>10/10</v>
      </c>
      <c r="V535" s="147" t="str">
        <f t="shared" si="75"/>
        <v>10/10</v>
      </c>
      <c r="W535" s="146" t="s">
        <v>56</v>
      </c>
    </row>
    <row r="536" spans="1:23" s="127" customFormat="1" x14ac:dyDescent="0.25">
      <c r="A536" s="14">
        <v>529</v>
      </c>
      <c r="B536" s="41" t="e">
        <f t="shared" si="68"/>
        <v>#VALUE!</v>
      </c>
      <c r="C536" s="42" t="e">
        <f t="shared" si="69"/>
        <v>#VALUE!</v>
      </c>
      <c r="D536" s="133" t="str">
        <f t="shared" si="70"/>
        <v>11/02/2013</v>
      </c>
      <c r="E536" s="134" t="str">
        <f t="shared" si="71"/>
        <v/>
      </c>
      <c r="F536" s="134" t="str">
        <f t="shared" si="72"/>
        <v/>
      </c>
      <c r="G536" s="136"/>
      <c r="H536" s="154"/>
      <c r="I536" s="133" t="s">
        <v>336</v>
      </c>
      <c r="J536" s="154" t="s">
        <v>336</v>
      </c>
      <c r="K536" s="154" t="s">
        <v>336</v>
      </c>
      <c r="L536" s="140"/>
      <c r="M536" s="142">
        <v>43</v>
      </c>
      <c r="N536" s="142">
        <f t="shared" si="73"/>
        <v>154</v>
      </c>
      <c r="O536" s="142">
        <v>1.54</v>
      </c>
      <c r="P536" s="143">
        <v>18.131219429920701</v>
      </c>
      <c r="Q536" s="145" t="s">
        <v>60</v>
      </c>
      <c r="R536" s="142" t="s">
        <v>66</v>
      </c>
      <c r="S536" s="142">
        <v>76</v>
      </c>
      <c r="T536" s="146" t="s">
        <v>55</v>
      </c>
      <c r="U536" s="147" t="str">
        <f t="shared" si="74"/>
        <v>10/10</v>
      </c>
      <c r="V536" s="147" t="str">
        <f t="shared" si="75"/>
        <v>10/10</v>
      </c>
      <c r="W536" s="146" t="s">
        <v>56</v>
      </c>
    </row>
    <row r="537" spans="1:23" s="127" customFormat="1" x14ac:dyDescent="0.25">
      <c r="A537" s="14">
        <v>530</v>
      </c>
      <c r="B537" s="41" t="e">
        <f t="shared" si="68"/>
        <v>#VALUE!</v>
      </c>
      <c r="C537" s="42" t="e">
        <f t="shared" si="69"/>
        <v>#VALUE!</v>
      </c>
      <c r="D537" s="133" t="str">
        <f t="shared" si="70"/>
        <v>20/04/2013</v>
      </c>
      <c r="E537" s="134" t="str">
        <f t="shared" si="71"/>
        <v/>
      </c>
      <c r="F537" s="134" t="str">
        <f t="shared" si="72"/>
        <v/>
      </c>
      <c r="G537" s="136"/>
      <c r="H537" s="154"/>
      <c r="I537" s="133" t="s">
        <v>436</v>
      </c>
      <c r="J537" s="154" t="s">
        <v>436</v>
      </c>
      <c r="K537" s="154" t="s">
        <v>436</v>
      </c>
      <c r="L537" s="140"/>
      <c r="M537" s="142">
        <v>45</v>
      </c>
      <c r="N537" s="142">
        <f t="shared" si="73"/>
        <v>157</v>
      </c>
      <c r="O537" s="142">
        <v>1.57</v>
      </c>
      <c r="P537" s="143">
        <v>18.256318714755199</v>
      </c>
      <c r="Q537" s="145" t="s">
        <v>60</v>
      </c>
      <c r="R537" s="142" t="s">
        <v>66</v>
      </c>
      <c r="S537" s="142">
        <v>80</v>
      </c>
      <c r="T537" s="146" t="s">
        <v>55</v>
      </c>
      <c r="U537" s="147" t="str">
        <f t="shared" si="74"/>
        <v>10/10</v>
      </c>
      <c r="V537" s="147" t="str">
        <f t="shared" si="75"/>
        <v>10/10</v>
      </c>
      <c r="W537" s="146" t="s">
        <v>56</v>
      </c>
    </row>
    <row r="538" spans="1:23" s="127" customFormat="1" x14ac:dyDescent="0.25">
      <c r="A538" s="14">
        <v>531</v>
      </c>
      <c r="B538" s="41" t="e">
        <f t="shared" si="68"/>
        <v>#VALUE!</v>
      </c>
      <c r="C538" s="42" t="e">
        <f t="shared" si="69"/>
        <v>#VALUE!</v>
      </c>
      <c r="D538" s="133" t="str">
        <f t="shared" si="70"/>
        <v>11/11/2013</v>
      </c>
      <c r="E538" s="134" t="str">
        <f t="shared" si="71"/>
        <v/>
      </c>
      <c r="F538" s="134" t="str">
        <f t="shared" si="72"/>
        <v/>
      </c>
      <c r="G538" s="136"/>
      <c r="H538" s="154"/>
      <c r="I538" s="133" t="s">
        <v>231</v>
      </c>
      <c r="J538" s="154" t="s">
        <v>231</v>
      </c>
      <c r="K538" s="154" t="s">
        <v>231</v>
      </c>
      <c r="L538" s="140"/>
      <c r="M538" s="142">
        <v>33</v>
      </c>
      <c r="N538" s="142">
        <f t="shared" si="73"/>
        <v>146</v>
      </c>
      <c r="O538" s="142">
        <v>1.46</v>
      </c>
      <c r="P538" s="143">
        <v>15.4813285794708</v>
      </c>
      <c r="Q538" s="145" t="s">
        <v>53</v>
      </c>
      <c r="R538" s="142" t="s">
        <v>66</v>
      </c>
      <c r="S538" s="142">
        <v>79</v>
      </c>
      <c r="T538" s="146" t="s">
        <v>55</v>
      </c>
      <c r="U538" s="147" t="str">
        <f t="shared" si="74"/>
        <v>10/10</v>
      </c>
      <c r="V538" s="147" t="str">
        <f t="shared" si="75"/>
        <v>10/10</v>
      </c>
      <c r="W538" s="146" t="s">
        <v>56</v>
      </c>
    </row>
    <row r="539" spans="1:23" s="127" customFormat="1" x14ac:dyDescent="0.25">
      <c r="A539" s="14">
        <v>532</v>
      </c>
      <c r="B539" s="41" t="e">
        <f t="shared" si="68"/>
        <v>#VALUE!</v>
      </c>
      <c r="C539" s="42" t="e">
        <f t="shared" si="69"/>
        <v>#VALUE!</v>
      </c>
      <c r="D539" s="133" t="str">
        <f t="shared" si="70"/>
        <v>28/09/2013</v>
      </c>
      <c r="E539" s="134" t="str">
        <f t="shared" si="71"/>
        <v/>
      </c>
      <c r="F539" s="134" t="str">
        <f t="shared" si="72"/>
        <v/>
      </c>
      <c r="G539" s="136"/>
      <c r="H539" s="154"/>
      <c r="I539" s="133" t="s">
        <v>364</v>
      </c>
      <c r="J539" s="154" t="s">
        <v>364</v>
      </c>
      <c r="K539" s="154" t="s">
        <v>364</v>
      </c>
      <c r="L539" s="140"/>
      <c r="M539" s="142">
        <v>49</v>
      </c>
      <c r="N539" s="142">
        <f t="shared" si="73"/>
        <v>161</v>
      </c>
      <c r="O539" s="142">
        <v>1.61</v>
      </c>
      <c r="P539" s="143">
        <v>18.903591682419702</v>
      </c>
      <c r="Q539" s="145" t="s">
        <v>60</v>
      </c>
      <c r="R539" s="142" t="s">
        <v>61</v>
      </c>
      <c r="S539" s="142">
        <v>79</v>
      </c>
      <c r="T539" s="146" t="s">
        <v>55</v>
      </c>
      <c r="U539" s="147" t="str">
        <f t="shared" si="74"/>
        <v>10/10</v>
      </c>
      <c r="V539" s="147" t="str">
        <f t="shared" si="75"/>
        <v>10/10</v>
      </c>
      <c r="W539" s="146" t="s">
        <v>56</v>
      </c>
    </row>
    <row r="540" spans="1:23" s="127" customFormat="1" x14ac:dyDescent="0.25">
      <c r="A540" s="14">
        <v>533</v>
      </c>
      <c r="B540" s="41" t="e">
        <f t="shared" si="68"/>
        <v>#VALUE!</v>
      </c>
      <c r="C540" s="42" t="e">
        <f t="shared" si="69"/>
        <v>#VALUE!</v>
      </c>
      <c r="D540" s="133" t="str">
        <f t="shared" si="70"/>
        <v>02/09/2013</v>
      </c>
      <c r="E540" s="134" t="str">
        <f t="shared" si="71"/>
        <v/>
      </c>
      <c r="F540" s="134" t="str">
        <f t="shared" si="72"/>
        <v/>
      </c>
      <c r="G540" s="136"/>
      <c r="H540" s="154"/>
      <c r="I540" s="133" t="s">
        <v>441</v>
      </c>
      <c r="J540" s="154" t="s">
        <v>441</v>
      </c>
      <c r="K540" s="154" t="s">
        <v>441</v>
      </c>
      <c r="L540" s="140"/>
      <c r="M540" s="142">
        <v>53</v>
      </c>
      <c r="N540" s="142">
        <f t="shared" si="73"/>
        <v>172</v>
      </c>
      <c r="O540" s="142">
        <v>1.72</v>
      </c>
      <c r="P540" s="143">
        <v>17.915089237425601</v>
      </c>
      <c r="Q540" s="145" t="s">
        <v>60</v>
      </c>
      <c r="R540" s="142" t="s">
        <v>66</v>
      </c>
      <c r="S540" s="142">
        <v>80</v>
      </c>
      <c r="T540" s="146" t="s">
        <v>276</v>
      </c>
      <c r="U540" s="147" t="str">
        <f t="shared" si="74"/>
        <v>10/7</v>
      </c>
      <c r="V540" s="147" t="str">
        <f t="shared" si="75"/>
        <v>MPT 10/7</v>
      </c>
      <c r="W540" s="146" t="s">
        <v>277</v>
      </c>
    </row>
    <row r="541" spans="1:23" s="127" customFormat="1" x14ac:dyDescent="0.25">
      <c r="A541" s="14">
        <v>534</v>
      </c>
      <c r="B541" s="41" t="e">
        <f t="shared" si="68"/>
        <v>#VALUE!</v>
      </c>
      <c r="C541" s="42" t="e">
        <f t="shared" si="69"/>
        <v>#VALUE!</v>
      </c>
      <c r="D541" s="133" t="str">
        <f t="shared" si="70"/>
        <v>26/06/2013</v>
      </c>
      <c r="E541" s="134" t="str">
        <f t="shared" si="71"/>
        <v/>
      </c>
      <c r="F541" s="134" t="str">
        <f t="shared" si="72"/>
        <v/>
      </c>
      <c r="G541" s="136"/>
      <c r="H541" s="154"/>
      <c r="I541" s="133" t="s">
        <v>279</v>
      </c>
      <c r="J541" s="154" t="s">
        <v>279</v>
      </c>
      <c r="K541" s="154" t="s">
        <v>279</v>
      </c>
      <c r="L541" s="140"/>
      <c r="M541" s="142">
        <v>77</v>
      </c>
      <c r="N541" s="142">
        <f t="shared" si="73"/>
        <v>166</v>
      </c>
      <c r="O541" s="142">
        <v>1.66</v>
      </c>
      <c r="P541" s="143">
        <v>27.943097691972699</v>
      </c>
      <c r="Q541" s="145" t="s">
        <v>72</v>
      </c>
      <c r="R541" s="142" t="s">
        <v>78</v>
      </c>
      <c r="S541" s="142">
        <v>79</v>
      </c>
      <c r="T541" s="146" t="s">
        <v>55</v>
      </c>
      <c r="U541" s="147" t="str">
        <f t="shared" si="74"/>
        <v>10/10</v>
      </c>
      <c r="V541" s="147" t="str">
        <f t="shared" si="75"/>
        <v>10/10</v>
      </c>
      <c r="W541" s="146" t="s">
        <v>56</v>
      </c>
    </row>
    <row r="542" spans="1:23" s="127" customFormat="1" x14ac:dyDescent="0.25">
      <c r="A542" s="14">
        <v>535</v>
      </c>
      <c r="B542" s="41" t="e">
        <f t="shared" si="68"/>
        <v>#VALUE!</v>
      </c>
      <c r="C542" s="42" t="e">
        <f t="shared" si="69"/>
        <v>#VALUE!</v>
      </c>
      <c r="D542" s="133" t="str">
        <f t="shared" si="70"/>
        <v>26/10/2013</v>
      </c>
      <c r="E542" s="134" t="str">
        <f t="shared" si="71"/>
        <v/>
      </c>
      <c r="F542" s="134" t="str">
        <f t="shared" si="72"/>
        <v/>
      </c>
      <c r="G542" s="136"/>
      <c r="H542" s="154"/>
      <c r="I542" s="133" t="s">
        <v>93</v>
      </c>
      <c r="J542" s="154" t="s">
        <v>93</v>
      </c>
      <c r="K542" s="154" t="s">
        <v>93</v>
      </c>
      <c r="L542" s="140"/>
      <c r="M542" s="142">
        <v>44</v>
      </c>
      <c r="N542" s="142">
        <f t="shared" si="73"/>
        <v>158</v>
      </c>
      <c r="O542" s="142">
        <v>1.58</v>
      </c>
      <c r="P542" s="143">
        <v>17.625380547989099</v>
      </c>
      <c r="Q542" s="145" t="s">
        <v>60</v>
      </c>
      <c r="R542" s="142" t="s">
        <v>66</v>
      </c>
      <c r="S542" s="142">
        <v>82</v>
      </c>
      <c r="T542" s="146" t="s">
        <v>55</v>
      </c>
      <c r="U542" s="147" t="str">
        <f t="shared" si="74"/>
        <v>10/10</v>
      </c>
      <c r="V542" s="147" t="str">
        <f t="shared" si="75"/>
        <v>10/10</v>
      </c>
      <c r="W542" s="146" t="s">
        <v>56</v>
      </c>
    </row>
    <row r="543" spans="1:23" s="127" customFormat="1" x14ac:dyDescent="0.25">
      <c r="A543" s="14">
        <v>536</v>
      </c>
      <c r="B543" s="41" t="e">
        <f t="shared" si="68"/>
        <v>#VALUE!</v>
      </c>
      <c r="C543" s="42" t="e">
        <f t="shared" si="69"/>
        <v>#VALUE!</v>
      </c>
      <c r="D543" s="133" t="str">
        <f t="shared" si="70"/>
        <v>21/01/2013</v>
      </c>
      <c r="E543" s="134" t="str">
        <f t="shared" si="71"/>
        <v/>
      </c>
      <c r="F543" s="134" t="str">
        <f t="shared" si="72"/>
        <v/>
      </c>
      <c r="G543" s="136"/>
      <c r="H543" s="154"/>
      <c r="I543" s="133" t="s">
        <v>442</v>
      </c>
      <c r="J543" s="154" t="s">
        <v>442</v>
      </c>
      <c r="K543" s="154" t="s">
        <v>442</v>
      </c>
      <c r="L543" s="140"/>
      <c r="M543" s="142">
        <v>42</v>
      </c>
      <c r="N543" s="142">
        <f t="shared" si="73"/>
        <v>154</v>
      </c>
      <c r="O543" s="142">
        <v>1.54</v>
      </c>
      <c r="P543" s="143">
        <v>17.709563164108602</v>
      </c>
      <c r="Q543" s="145" t="s">
        <v>60</v>
      </c>
      <c r="R543" s="142" t="s">
        <v>66</v>
      </c>
      <c r="S543" s="142">
        <v>76</v>
      </c>
      <c r="T543" s="146" t="s">
        <v>55</v>
      </c>
      <c r="U543" s="147" t="str">
        <f t="shared" si="74"/>
        <v>10/10</v>
      </c>
      <c r="V543" s="147" t="str">
        <f t="shared" si="75"/>
        <v>10/10</v>
      </c>
      <c r="W543" s="146" t="s">
        <v>56</v>
      </c>
    </row>
    <row r="544" spans="1:23" s="127" customFormat="1" x14ac:dyDescent="0.25">
      <c r="A544" s="14">
        <v>537</v>
      </c>
      <c r="B544" s="41" t="e">
        <f t="shared" si="68"/>
        <v>#VALUE!</v>
      </c>
      <c r="C544" s="42" t="e">
        <f t="shared" si="69"/>
        <v>#VALUE!</v>
      </c>
      <c r="D544" s="133" t="str">
        <f t="shared" si="70"/>
        <v>05/10/2013</v>
      </c>
      <c r="E544" s="134" t="str">
        <f t="shared" si="71"/>
        <v/>
      </c>
      <c r="F544" s="134" t="str">
        <f t="shared" si="72"/>
        <v/>
      </c>
      <c r="G544" s="136"/>
      <c r="H544" s="154"/>
      <c r="I544" s="133" t="s">
        <v>235</v>
      </c>
      <c r="J544" s="154" t="s">
        <v>235</v>
      </c>
      <c r="K544" s="154" t="s">
        <v>235</v>
      </c>
      <c r="L544" s="140"/>
      <c r="M544" s="142">
        <v>52</v>
      </c>
      <c r="N544" s="142">
        <f t="shared" si="73"/>
        <v>158</v>
      </c>
      <c r="O544" s="142">
        <v>1.58</v>
      </c>
      <c r="P544" s="143">
        <v>20.829995193077998</v>
      </c>
      <c r="Q544" s="145" t="s">
        <v>60</v>
      </c>
      <c r="R544" s="142" t="s">
        <v>61</v>
      </c>
      <c r="S544" s="142">
        <v>83</v>
      </c>
      <c r="T544" s="146" t="s">
        <v>55</v>
      </c>
      <c r="U544" s="147" t="str">
        <f t="shared" si="74"/>
        <v>10/10</v>
      </c>
      <c r="V544" s="147" t="str">
        <f t="shared" si="75"/>
        <v>10/10</v>
      </c>
      <c r="W544" s="146" t="s">
        <v>56</v>
      </c>
    </row>
    <row r="545" spans="1:23" s="127" customFormat="1" x14ac:dyDescent="0.25">
      <c r="A545" s="14">
        <v>538</v>
      </c>
      <c r="B545" s="41" t="e">
        <f t="shared" si="68"/>
        <v>#VALUE!</v>
      </c>
      <c r="C545" s="42" t="e">
        <f t="shared" si="69"/>
        <v>#VALUE!</v>
      </c>
      <c r="D545" s="133" t="str">
        <f t="shared" si="70"/>
        <v>26/08/2013</v>
      </c>
      <c r="E545" s="134" t="str">
        <f t="shared" si="71"/>
        <v/>
      </c>
      <c r="F545" s="134" t="str">
        <f t="shared" si="72"/>
        <v/>
      </c>
      <c r="G545" s="136"/>
      <c r="H545" s="154"/>
      <c r="I545" s="133" t="s">
        <v>176</v>
      </c>
      <c r="J545" s="154" t="s">
        <v>176</v>
      </c>
      <c r="K545" s="154" t="s">
        <v>176</v>
      </c>
      <c r="L545" s="140"/>
      <c r="M545" s="142">
        <v>41</v>
      </c>
      <c r="N545" s="142">
        <f t="shared" si="73"/>
        <v>151</v>
      </c>
      <c r="O545" s="142">
        <v>1.51</v>
      </c>
      <c r="P545" s="143">
        <v>17.981667470725</v>
      </c>
      <c r="Q545" s="145" t="s">
        <v>60</v>
      </c>
      <c r="R545" s="142" t="s">
        <v>54</v>
      </c>
      <c r="S545" s="142">
        <v>79</v>
      </c>
      <c r="T545" s="146" t="s">
        <v>55</v>
      </c>
      <c r="U545" s="147" t="str">
        <f t="shared" si="74"/>
        <v>10/10</v>
      </c>
      <c r="V545" s="147" t="str">
        <f t="shared" si="75"/>
        <v>10/10</v>
      </c>
      <c r="W545" s="146" t="s">
        <v>56</v>
      </c>
    </row>
    <row r="546" spans="1:23" s="127" customFormat="1" x14ac:dyDescent="0.25">
      <c r="A546" s="14">
        <v>539</v>
      </c>
      <c r="B546" s="41" t="e">
        <f t="shared" si="68"/>
        <v>#VALUE!</v>
      </c>
      <c r="C546" s="42" t="e">
        <f t="shared" si="69"/>
        <v>#VALUE!</v>
      </c>
      <c r="D546" s="133" t="str">
        <f t="shared" si="70"/>
        <v>16/04/2013</v>
      </c>
      <c r="E546" s="134" t="str">
        <f t="shared" si="71"/>
        <v/>
      </c>
      <c r="F546" s="134" t="str">
        <f t="shared" si="72"/>
        <v/>
      </c>
      <c r="G546" s="136"/>
      <c r="H546" s="154"/>
      <c r="I546" s="133" t="s">
        <v>443</v>
      </c>
      <c r="J546" s="154" t="s">
        <v>443</v>
      </c>
      <c r="K546" s="154" t="s">
        <v>443</v>
      </c>
      <c r="L546" s="140"/>
      <c r="M546" s="142">
        <v>59</v>
      </c>
      <c r="N546" s="142">
        <f t="shared" si="73"/>
        <v>161</v>
      </c>
      <c r="O546" s="142">
        <v>1.61</v>
      </c>
      <c r="P546" s="143">
        <v>22.761467535974699</v>
      </c>
      <c r="Q546" s="145" t="s">
        <v>60</v>
      </c>
      <c r="R546" s="142" t="s">
        <v>66</v>
      </c>
      <c r="S546" s="142">
        <v>84</v>
      </c>
      <c r="T546" s="146" t="s">
        <v>349</v>
      </c>
      <c r="U546" s="147" t="str">
        <f t="shared" si="74"/>
        <v>5/4</v>
      </c>
      <c r="V546" s="147" t="str">
        <f t="shared" si="75"/>
        <v>MPT 5/4</v>
      </c>
      <c r="W546" s="146" t="s">
        <v>350</v>
      </c>
    </row>
    <row r="547" spans="1:23" s="127" customFormat="1" x14ac:dyDescent="0.25">
      <c r="A547" s="14">
        <v>540</v>
      </c>
      <c r="B547" s="41" t="e">
        <f t="shared" si="68"/>
        <v>#VALUE!</v>
      </c>
      <c r="C547" s="42" t="e">
        <f t="shared" si="69"/>
        <v>#VALUE!</v>
      </c>
      <c r="D547" s="133" t="str">
        <f t="shared" si="70"/>
        <v>16/12/2013</v>
      </c>
      <c r="E547" s="134" t="str">
        <f t="shared" si="71"/>
        <v/>
      </c>
      <c r="F547" s="134" t="str">
        <f t="shared" si="72"/>
        <v/>
      </c>
      <c r="G547" s="136"/>
      <c r="H547" s="154"/>
      <c r="I547" s="133" t="s">
        <v>308</v>
      </c>
      <c r="J547" s="154" t="s">
        <v>308</v>
      </c>
      <c r="K547" s="154" t="s">
        <v>308</v>
      </c>
      <c r="L547" s="140"/>
      <c r="M547" s="142">
        <v>51</v>
      </c>
      <c r="N547" s="142">
        <f t="shared" si="73"/>
        <v>154</v>
      </c>
      <c r="O547" s="142">
        <v>1.54</v>
      </c>
      <c r="P547" s="143">
        <v>21.5044695564176</v>
      </c>
      <c r="Q547" s="145" t="s">
        <v>60</v>
      </c>
      <c r="R547" s="142" t="s">
        <v>54</v>
      </c>
      <c r="S547" s="142">
        <v>81</v>
      </c>
      <c r="T547" s="146" t="s">
        <v>55</v>
      </c>
      <c r="U547" s="147" t="str">
        <f t="shared" si="74"/>
        <v>10/10</v>
      </c>
      <c r="V547" s="147" t="str">
        <f t="shared" si="75"/>
        <v>10/10</v>
      </c>
      <c r="W547" s="146" t="s">
        <v>56</v>
      </c>
    </row>
    <row r="548" spans="1:23" s="127" customFormat="1" x14ac:dyDescent="0.25">
      <c r="A548" s="14">
        <v>541</v>
      </c>
      <c r="B548" s="41" t="e">
        <f t="shared" si="68"/>
        <v>#VALUE!</v>
      </c>
      <c r="C548" s="42" t="e">
        <f t="shared" si="69"/>
        <v>#VALUE!</v>
      </c>
      <c r="D548" s="133" t="str">
        <f t="shared" si="70"/>
        <v>05/11/2013</v>
      </c>
      <c r="E548" s="134" t="str">
        <f t="shared" si="71"/>
        <v/>
      </c>
      <c r="F548" s="134" t="str">
        <f t="shared" si="72"/>
        <v/>
      </c>
      <c r="G548" s="136"/>
      <c r="H548" s="154"/>
      <c r="I548" s="133" t="s">
        <v>329</v>
      </c>
      <c r="J548" s="154" t="s">
        <v>329</v>
      </c>
      <c r="K548" s="154" t="s">
        <v>329</v>
      </c>
      <c r="L548" s="140"/>
      <c r="M548" s="142">
        <v>59</v>
      </c>
      <c r="N548" s="142">
        <f t="shared" si="73"/>
        <v>159</v>
      </c>
      <c r="O548" s="142">
        <v>1.59</v>
      </c>
      <c r="P548" s="143">
        <v>23.337684427040099</v>
      </c>
      <c r="Q548" s="145" t="s">
        <v>58</v>
      </c>
      <c r="R548" s="142" t="s">
        <v>66</v>
      </c>
      <c r="S548" s="142">
        <v>81</v>
      </c>
      <c r="T548" s="146" t="s">
        <v>55</v>
      </c>
      <c r="U548" s="147" t="str">
        <f t="shared" si="74"/>
        <v>10/10</v>
      </c>
      <c r="V548" s="147" t="str">
        <f t="shared" si="75"/>
        <v>10/10</v>
      </c>
      <c r="W548" s="146" t="s">
        <v>56</v>
      </c>
    </row>
    <row r="549" spans="1:23" s="127" customFormat="1" x14ac:dyDescent="0.25">
      <c r="A549" s="14">
        <v>542</v>
      </c>
      <c r="B549" s="41" t="e">
        <f t="shared" si="68"/>
        <v>#VALUE!</v>
      </c>
      <c r="C549" s="42" t="e">
        <f t="shared" si="69"/>
        <v>#VALUE!</v>
      </c>
      <c r="D549" s="133" t="str">
        <f t="shared" si="70"/>
        <v>22/06/2013</v>
      </c>
      <c r="E549" s="134" t="str">
        <f t="shared" si="71"/>
        <v/>
      </c>
      <c r="F549" s="134" t="str">
        <f t="shared" si="72"/>
        <v/>
      </c>
      <c r="G549" s="136"/>
      <c r="H549" s="154"/>
      <c r="I549" s="133" t="s">
        <v>444</v>
      </c>
      <c r="J549" s="154" t="s">
        <v>444</v>
      </c>
      <c r="K549" s="154" t="s">
        <v>444</v>
      </c>
      <c r="L549" s="140"/>
      <c r="M549" s="142">
        <v>54</v>
      </c>
      <c r="N549" s="142">
        <f t="shared" si="73"/>
        <v>157</v>
      </c>
      <c r="O549" s="142">
        <v>1.57</v>
      </c>
      <c r="P549" s="143">
        <v>21.907582457706201</v>
      </c>
      <c r="Q549" s="145" t="s">
        <v>60</v>
      </c>
      <c r="R549" s="142" t="s">
        <v>66</v>
      </c>
      <c r="S549" s="142">
        <v>80</v>
      </c>
      <c r="T549" s="146" t="s">
        <v>55</v>
      </c>
      <c r="U549" s="147" t="str">
        <f t="shared" si="74"/>
        <v>10/10</v>
      </c>
      <c r="V549" s="147" t="str">
        <f t="shared" si="75"/>
        <v>10/10</v>
      </c>
      <c r="W549" s="146" t="s">
        <v>56</v>
      </c>
    </row>
    <row r="550" spans="1:23" s="127" customFormat="1" x14ac:dyDescent="0.25">
      <c r="A550" s="14">
        <v>543</v>
      </c>
      <c r="B550" s="41" t="e">
        <f t="shared" si="68"/>
        <v>#VALUE!</v>
      </c>
      <c r="C550" s="42" t="e">
        <f t="shared" si="69"/>
        <v>#VALUE!</v>
      </c>
      <c r="D550" s="133" t="str">
        <f t="shared" si="70"/>
        <v>03/03/2012</v>
      </c>
      <c r="E550" s="134" t="str">
        <f t="shared" si="71"/>
        <v/>
      </c>
      <c r="F550" s="134" t="str">
        <f t="shared" si="72"/>
        <v/>
      </c>
      <c r="G550" s="136"/>
      <c r="H550" s="154"/>
      <c r="I550" s="133" t="s">
        <v>445</v>
      </c>
      <c r="J550" s="154" t="s">
        <v>445</v>
      </c>
      <c r="K550" s="154" t="s">
        <v>445</v>
      </c>
      <c r="L550" s="140"/>
      <c r="M550" s="142">
        <v>44</v>
      </c>
      <c r="N550" s="142">
        <f t="shared" si="73"/>
        <v>153</v>
      </c>
      <c r="O550" s="142">
        <v>1.53</v>
      </c>
      <c r="P550" s="143">
        <v>18.796189499764999</v>
      </c>
      <c r="Q550" s="145" t="s">
        <v>60</v>
      </c>
      <c r="R550" s="142" t="s">
        <v>66</v>
      </c>
      <c r="S550" s="142">
        <v>83</v>
      </c>
      <c r="T550" s="146" t="s">
        <v>446</v>
      </c>
      <c r="U550" s="147" t="str">
        <f t="shared" si="74"/>
        <v>3/4</v>
      </c>
      <c r="V550" s="147" t="str">
        <f t="shared" si="75"/>
        <v>MPT 3/4</v>
      </c>
      <c r="W550" s="146" t="s">
        <v>447</v>
      </c>
    </row>
    <row r="551" spans="1:23" s="127" customFormat="1" x14ac:dyDescent="0.25">
      <c r="A551" s="14">
        <v>544</v>
      </c>
      <c r="B551" s="41" t="e">
        <f t="shared" si="68"/>
        <v>#VALUE!</v>
      </c>
      <c r="C551" s="42" t="e">
        <f t="shared" si="69"/>
        <v>#VALUE!</v>
      </c>
      <c r="D551" s="133" t="str">
        <f t="shared" si="70"/>
        <v>21/07/2013</v>
      </c>
      <c r="E551" s="134" t="str">
        <f t="shared" si="71"/>
        <v/>
      </c>
      <c r="F551" s="134" t="str">
        <f t="shared" si="72"/>
        <v/>
      </c>
      <c r="G551" s="136"/>
      <c r="H551" s="154"/>
      <c r="I551" s="133" t="s">
        <v>261</v>
      </c>
      <c r="J551" s="154" t="s">
        <v>261</v>
      </c>
      <c r="K551" s="154" t="s">
        <v>261</v>
      </c>
      <c r="L551" s="140"/>
      <c r="M551" s="142">
        <v>41</v>
      </c>
      <c r="N551" s="142">
        <f t="shared" si="73"/>
        <v>155</v>
      </c>
      <c r="O551" s="142">
        <v>1.55</v>
      </c>
      <c r="P551" s="143">
        <v>17.0655567117586</v>
      </c>
      <c r="Q551" s="145" t="s">
        <v>60</v>
      </c>
      <c r="R551" s="142" t="s">
        <v>54</v>
      </c>
      <c r="S551" s="142">
        <v>80</v>
      </c>
      <c r="T551" s="146" t="s">
        <v>55</v>
      </c>
      <c r="U551" s="147" t="str">
        <f t="shared" si="74"/>
        <v>10/10</v>
      </c>
      <c r="V551" s="147" t="str">
        <f t="shared" si="75"/>
        <v>10/10</v>
      </c>
      <c r="W551" s="146" t="s">
        <v>56</v>
      </c>
    </row>
    <row r="552" spans="1:23" s="127" customFormat="1" x14ac:dyDescent="0.25">
      <c r="A552" s="14">
        <v>545</v>
      </c>
      <c r="B552" s="41" t="e">
        <f t="shared" si="68"/>
        <v>#VALUE!</v>
      </c>
      <c r="C552" s="42" t="e">
        <f t="shared" si="69"/>
        <v>#VALUE!</v>
      </c>
      <c r="D552" s="133" t="str">
        <f t="shared" si="70"/>
        <v>21/07/2013</v>
      </c>
      <c r="E552" s="134" t="str">
        <f t="shared" si="71"/>
        <v/>
      </c>
      <c r="F552" s="134" t="str">
        <f t="shared" si="72"/>
        <v/>
      </c>
      <c r="G552" s="136"/>
      <c r="H552" s="154"/>
      <c r="I552" s="133" t="s">
        <v>261</v>
      </c>
      <c r="J552" s="154" t="s">
        <v>261</v>
      </c>
      <c r="K552" s="154" t="s">
        <v>261</v>
      </c>
      <c r="L552" s="140"/>
      <c r="M552" s="142">
        <v>65</v>
      </c>
      <c r="N552" s="142">
        <f t="shared" si="73"/>
        <v>168</v>
      </c>
      <c r="O552" s="142">
        <v>1.68</v>
      </c>
      <c r="P552" s="143">
        <v>23.030045351473898</v>
      </c>
      <c r="Q552" s="145" t="s">
        <v>60</v>
      </c>
      <c r="R552" s="142" t="s">
        <v>66</v>
      </c>
      <c r="S552" s="142">
        <v>81</v>
      </c>
      <c r="T552" s="146" t="s">
        <v>55</v>
      </c>
      <c r="U552" s="147" t="str">
        <f t="shared" si="74"/>
        <v>10/10</v>
      </c>
      <c r="V552" s="147" t="str">
        <f t="shared" si="75"/>
        <v>10/10</v>
      </c>
      <c r="W552" s="146" t="s">
        <v>56</v>
      </c>
    </row>
    <row r="553" spans="1:23" s="127" customFormat="1" x14ac:dyDescent="0.25">
      <c r="A553" s="14">
        <v>546</v>
      </c>
      <c r="B553" s="41" t="e">
        <f t="shared" ref="B553:B584" si="76">LEFT(H553,LEN(H553)-LEN(C553))</f>
        <v>#VALUE!</v>
      </c>
      <c r="C553" s="42" t="e">
        <f t="shared" ref="C553:C584" si="77">RIGHT(H553,LEN(H553)-FIND("@",SUBSTITUTE(H553," ","@",LEN(H553)-LEN(SUBSTITUTE(H553," ","")))))</f>
        <v>#VALUE!</v>
      </c>
      <c r="D553" s="133" t="str">
        <f t="shared" si="70"/>
        <v>11/04/2013</v>
      </c>
      <c r="E553" s="134" t="str">
        <f t="shared" si="71"/>
        <v/>
      </c>
      <c r="F553" s="134" t="str">
        <f t="shared" si="72"/>
        <v/>
      </c>
      <c r="G553" s="136"/>
      <c r="H553" s="154"/>
      <c r="I553" s="133" t="s">
        <v>334</v>
      </c>
      <c r="J553" s="154" t="s">
        <v>334</v>
      </c>
      <c r="K553" s="154" t="s">
        <v>334</v>
      </c>
      <c r="L553" s="140"/>
      <c r="M553" s="142">
        <v>47</v>
      </c>
      <c r="N553" s="142">
        <f t="shared" si="73"/>
        <v>150</v>
      </c>
      <c r="O553" s="142">
        <v>1.5</v>
      </c>
      <c r="P553" s="143">
        <v>20.8888888888889</v>
      </c>
      <c r="Q553" s="145" t="s">
        <v>60</v>
      </c>
      <c r="R553" s="142" t="s">
        <v>66</v>
      </c>
      <c r="S553" s="142">
        <v>81</v>
      </c>
      <c r="T553" s="146" t="s">
        <v>55</v>
      </c>
      <c r="U553" s="147" t="str">
        <f t="shared" si="74"/>
        <v>10/10</v>
      </c>
      <c r="V553" s="147" t="str">
        <f t="shared" si="75"/>
        <v>10/10</v>
      </c>
      <c r="W553" s="146" t="s">
        <v>56</v>
      </c>
    </row>
    <row r="554" spans="1:23" s="127" customFormat="1" x14ac:dyDescent="0.25">
      <c r="A554" s="14">
        <v>547</v>
      </c>
      <c r="B554" s="41" t="e">
        <f t="shared" si="76"/>
        <v>#VALUE!</v>
      </c>
      <c r="C554" s="42" t="e">
        <f t="shared" si="77"/>
        <v>#VALUE!</v>
      </c>
      <c r="D554" s="133" t="str">
        <f t="shared" si="70"/>
        <v>20/08/2013</v>
      </c>
      <c r="E554" s="134" t="str">
        <f t="shared" si="71"/>
        <v/>
      </c>
      <c r="F554" s="134" t="str">
        <f t="shared" si="72"/>
        <v/>
      </c>
      <c r="G554" s="136"/>
      <c r="H554" s="154"/>
      <c r="I554" s="133" t="s">
        <v>155</v>
      </c>
      <c r="J554" s="154" t="s">
        <v>155</v>
      </c>
      <c r="K554" s="154" t="s">
        <v>155</v>
      </c>
      <c r="L554" s="140"/>
      <c r="M554" s="142">
        <v>46</v>
      </c>
      <c r="N554" s="142">
        <f t="shared" si="73"/>
        <v>162</v>
      </c>
      <c r="O554" s="142">
        <v>1.62</v>
      </c>
      <c r="P554" s="143">
        <v>17.527815881725299</v>
      </c>
      <c r="Q554" s="145" t="s">
        <v>60</v>
      </c>
      <c r="R554" s="142" t="s">
        <v>66</v>
      </c>
      <c r="S554" s="142">
        <v>79</v>
      </c>
      <c r="T554" s="146" t="s">
        <v>55</v>
      </c>
      <c r="U554" s="147" t="str">
        <f t="shared" si="74"/>
        <v>10/10</v>
      </c>
      <c r="V554" s="147" t="str">
        <f t="shared" si="75"/>
        <v>10/10</v>
      </c>
      <c r="W554" s="146" t="s">
        <v>56</v>
      </c>
    </row>
    <row r="555" spans="1:23" s="127" customFormat="1" x14ac:dyDescent="0.25">
      <c r="A555" s="14">
        <v>548</v>
      </c>
      <c r="B555" s="41" t="e">
        <f t="shared" si="76"/>
        <v>#VALUE!</v>
      </c>
      <c r="C555" s="42" t="e">
        <f t="shared" si="77"/>
        <v>#VALUE!</v>
      </c>
      <c r="D555" s="133" t="str">
        <f t="shared" si="70"/>
        <v>31/05/2013</v>
      </c>
      <c r="E555" s="134" t="str">
        <f t="shared" si="71"/>
        <v/>
      </c>
      <c r="F555" s="134" t="str">
        <f t="shared" si="72"/>
        <v/>
      </c>
      <c r="G555" s="136"/>
      <c r="H555" s="154"/>
      <c r="I555" s="133" t="s">
        <v>238</v>
      </c>
      <c r="J555" s="154" t="s">
        <v>238</v>
      </c>
      <c r="K555" s="154" t="s">
        <v>238</v>
      </c>
      <c r="L555" s="140"/>
      <c r="M555" s="142">
        <v>57</v>
      </c>
      <c r="N555" s="142">
        <f t="shared" si="73"/>
        <v>162</v>
      </c>
      <c r="O555" s="142">
        <v>1.62</v>
      </c>
      <c r="P555" s="143">
        <f>M555/(O555*O555)</f>
        <v>21.719250114311837</v>
      </c>
      <c r="Q555" s="145" t="s">
        <v>60</v>
      </c>
      <c r="R555" s="142" t="s">
        <v>66</v>
      </c>
      <c r="S555" s="142">
        <v>80</v>
      </c>
      <c r="T555" s="146" t="s">
        <v>55</v>
      </c>
      <c r="U555" s="147" t="str">
        <f t="shared" si="74"/>
        <v>10/10</v>
      </c>
      <c r="V555" s="147" t="str">
        <f t="shared" si="75"/>
        <v>10/10</v>
      </c>
      <c r="W555" s="146" t="s">
        <v>56</v>
      </c>
    </row>
    <row r="556" spans="1:23" s="127" customFormat="1" x14ac:dyDescent="0.25">
      <c r="A556" s="14">
        <v>549</v>
      </c>
      <c r="B556" s="41" t="e">
        <f t="shared" si="76"/>
        <v>#VALUE!</v>
      </c>
      <c r="C556" s="42" t="e">
        <f t="shared" si="77"/>
        <v>#VALUE!</v>
      </c>
      <c r="D556" s="133" t="str">
        <f t="shared" si="70"/>
        <v>22/11/2013</v>
      </c>
      <c r="E556" s="134" t="str">
        <f t="shared" si="71"/>
        <v/>
      </c>
      <c r="F556" s="134" t="str">
        <f t="shared" si="72"/>
        <v/>
      </c>
      <c r="G556" s="136"/>
      <c r="H556" s="154"/>
      <c r="I556" s="133" t="s">
        <v>347</v>
      </c>
      <c r="J556" s="154" t="s">
        <v>347</v>
      </c>
      <c r="K556" s="154" t="s">
        <v>347</v>
      </c>
      <c r="L556" s="140"/>
      <c r="M556" s="142">
        <v>47</v>
      </c>
      <c r="N556" s="142">
        <f t="shared" si="73"/>
        <v>152</v>
      </c>
      <c r="O556" s="142">
        <v>1.52</v>
      </c>
      <c r="P556" s="143">
        <f t="shared" ref="P556:P586" si="78">M556/(O556*O556)</f>
        <v>20.342797783933516</v>
      </c>
      <c r="Q556" s="145" t="s">
        <v>60</v>
      </c>
      <c r="R556" s="142" t="s">
        <v>54</v>
      </c>
      <c r="S556" s="142">
        <v>81</v>
      </c>
      <c r="T556" s="146" t="s">
        <v>55</v>
      </c>
      <c r="U556" s="147" t="str">
        <f t="shared" si="74"/>
        <v>10/10</v>
      </c>
      <c r="V556" s="147" t="str">
        <f t="shared" si="75"/>
        <v>10/10</v>
      </c>
      <c r="W556" s="146" t="s">
        <v>56</v>
      </c>
    </row>
    <row r="557" spans="1:23" s="127" customFormat="1" x14ac:dyDescent="0.25">
      <c r="A557" s="14">
        <v>550</v>
      </c>
      <c r="B557" s="41" t="e">
        <f t="shared" si="76"/>
        <v>#VALUE!</v>
      </c>
      <c r="C557" s="42" t="e">
        <f t="shared" si="77"/>
        <v>#VALUE!</v>
      </c>
      <c r="D557" s="133" t="str">
        <f t="shared" si="70"/>
        <v>11/08/2013</v>
      </c>
      <c r="E557" s="134" t="str">
        <f t="shared" si="71"/>
        <v/>
      </c>
      <c r="F557" s="134" t="str">
        <f t="shared" si="72"/>
        <v/>
      </c>
      <c r="G557" s="136"/>
      <c r="H557" s="154"/>
      <c r="I557" s="133" t="s">
        <v>448</v>
      </c>
      <c r="J557" s="154" t="s">
        <v>448</v>
      </c>
      <c r="K557" s="154" t="s">
        <v>448</v>
      </c>
      <c r="L557" s="140"/>
      <c r="M557" s="142">
        <v>56</v>
      </c>
      <c r="N557" s="142">
        <f t="shared" si="73"/>
        <v>152</v>
      </c>
      <c r="O557" s="142">
        <v>1.52</v>
      </c>
      <c r="P557" s="143">
        <f t="shared" si="78"/>
        <v>24.238227146814403</v>
      </c>
      <c r="Q557" s="145" t="s">
        <v>58</v>
      </c>
      <c r="R557" s="142" t="s">
        <v>61</v>
      </c>
      <c r="S557" s="142">
        <v>83</v>
      </c>
      <c r="T557" s="146" t="s">
        <v>55</v>
      </c>
      <c r="U557" s="147" t="str">
        <f t="shared" si="74"/>
        <v>10/10</v>
      </c>
      <c r="V557" s="147" t="str">
        <f t="shared" si="75"/>
        <v>10/10</v>
      </c>
      <c r="W557" s="146" t="s">
        <v>56</v>
      </c>
    </row>
    <row r="558" spans="1:23" s="127" customFormat="1" x14ac:dyDescent="0.25">
      <c r="A558" s="14">
        <v>551</v>
      </c>
      <c r="B558" s="41" t="e">
        <f t="shared" si="76"/>
        <v>#VALUE!</v>
      </c>
      <c r="C558" s="42" t="e">
        <f t="shared" si="77"/>
        <v>#VALUE!</v>
      </c>
      <c r="D558" s="133" t="str">
        <f t="shared" si="70"/>
        <v>17/01/2013</v>
      </c>
      <c r="E558" s="134" t="str">
        <f t="shared" si="71"/>
        <v/>
      </c>
      <c r="F558" s="134" t="str">
        <f t="shared" si="72"/>
        <v/>
      </c>
      <c r="G558" s="136"/>
      <c r="H558" s="154"/>
      <c r="I558" s="133" t="s">
        <v>354</v>
      </c>
      <c r="J558" s="154" t="s">
        <v>354</v>
      </c>
      <c r="K558" s="154" t="s">
        <v>354</v>
      </c>
      <c r="L558" s="140"/>
      <c r="M558" s="142">
        <v>56</v>
      </c>
      <c r="N558" s="142">
        <f t="shared" si="73"/>
        <v>156</v>
      </c>
      <c r="O558" s="142">
        <v>1.56</v>
      </c>
      <c r="P558" s="143">
        <f t="shared" si="78"/>
        <v>23.011176857330703</v>
      </c>
      <c r="Q558" s="145" t="s">
        <v>60</v>
      </c>
      <c r="R558" s="142" t="s">
        <v>61</v>
      </c>
      <c r="S558" s="142">
        <v>84</v>
      </c>
      <c r="T558" s="146" t="s">
        <v>55</v>
      </c>
      <c r="U558" s="147" t="str">
        <f t="shared" si="74"/>
        <v>10/10</v>
      </c>
      <c r="V558" s="147" t="str">
        <f t="shared" si="75"/>
        <v>10/10</v>
      </c>
      <c r="W558" s="146" t="s">
        <v>56</v>
      </c>
    </row>
    <row r="559" spans="1:23" s="127" customFormat="1" x14ac:dyDescent="0.25">
      <c r="A559" s="14">
        <v>552</v>
      </c>
      <c r="B559" s="41" t="e">
        <f t="shared" si="76"/>
        <v>#VALUE!</v>
      </c>
      <c r="C559" s="42" t="e">
        <f t="shared" si="77"/>
        <v>#VALUE!</v>
      </c>
      <c r="D559" s="133" t="str">
        <f t="shared" si="70"/>
        <v>31/03/2013</v>
      </c>
      <c r="E559" s="134" t="str">
        <f t="shared" si="71"/>
        <v/>
      </c>
      <c r="F559" s="134" t="str">
        <f t="shared" si="72"/>
        <v/>
      </c>
      <c r="G559" s="136"/>
      <c r="H559" s="154"/>
      <c r="I559" s="133" t="s">
        <v>365</v>
      </c>
      <c r="J559" s="154" t="s">
        <v>365</v>
      </c>
      <c r="K559" s="154" t="s">
        <v>365</v>
      </c>
      <c r="L559" s="140"/>
      <c r="M559" s="142">
        <v>45</v>
      </c>
      <c r="N559" s="142">
        <f t="shared" si="73"/>
        <v>160</v>
      </c>
      <c r="O559" s="142">
        <v>1.6</v>
      </c>
      <c r="P559" s="143">
        <f t="shared" si="78"/>
        <v>17.578124999999996</v>
      </c>
      <c r="Q559" s="145" t="s">
        <v>60</v>
      </c>
      <c r="R559" s="142" t="s">
        <v>66</v>
      </c>
      <c r="S559" s="142">
        <v>85</v>
      </c>
      <c r="T559" s="146" t="s">
        <v>55</v>
      </c>
      <c r="U559" s="147" t="str">
        <f t="shared" si="74"/>
        <v>10/10</v>
      </c>
      <c r="V559" s="147" t="str">
        <f t="shared" si="75"/>
        <v>10/10</v>
      </c>
      <c r="W559" s="146" t="s">
        <v>56</v>
      </c>
    </row>
    <row r="560" spans="1:23" s="127" customFormat="1" x14ac:dyDescent="0.25">
      <c r="A560" s="14">
        <v>553</v>
      </c>
      <c r="B560" s="41" t="e">
        <f t="shared" si="76"/>
        <v>#VALUE!</v>
      </c>
      <c r="C560" s="42" t="e">
        <f t="shared" si="77"/>
        <v>#VALUE!</v>
      </c>
      <c r="D560" s="133" t="str">
        <f t="shared" si="70"/>
        <v>17/12/2013</v>
      </c>
      <c r="E560" s="134" t="str">
        <f t="shared" si="71"/>
        <v/>
      </c>
      <c r="F560" s="134" t="str">
        <f t="shared" si="72"/>
        <v/>
      </c>
      <c r="G560" s="136"/>
      <c r="H560" s="154"/>
      <c r="I560" s="133" t="s">
        <v>312</v>
      </c>
      <c r="J560" s="154" t="s">
        <v>312</v>
      </c>
      <c r="K560" s="154" t="s">
        <v>312</v>
      </c>
      <c r="L560" s="140"/>
      <c r="M560" s="142">
        <v>50</v>
      </c>
      <c r="N560" s="142">
        <f t="shared" si="73"/>
        <v>152</v>
      </c>
      <c r="O560" s="142">
        <v>1.52</v>
      </c>
      <c r="P560" s="143">
        <f t="shared" si="78"/>
        <v>21.641274238227147</v>
      </c>
      <c r="Q560" s="145" t="s">
        <v>60</v>
      </c>
      <c r="R560" s="142" t="s">
        <v>54</v>
      </c>
      <c r="S560" s="142">
        <v>82</v>
      </c>
      <c r="T560" s="146" t="s">
        <v>241</v>
      </c>
      <c r="U560" s="147" t="str">
        <f t="shared" si="74"/>
        <v>10/6</v>
      </c>
      <c r="V560" s="147" t="str">
        <f t="shared" si="75"/>
        <v>MPT 10/6</v>
      </c>
      <c r="W560" s="146" t="s">
        <v>242</v>
      </c>
    </row>
    <row r="561" spans="1:23" s="127" customFormat="1" x14ac:dyDescent="0.25">
      <c r="A561" s="14">
        <v>554</v>
      </c>
      <c r="B561" s="41" t="e">
        <f t="shared" si="76"/>
        <v>#VALUE!</v>
      </c>
      <c r="C561" s="42" t="e">
        <f t="shared" si="77"/>
        <v>#VALUE!</v>
      </c>
      <c r="D561" s="133" t="str">
        <f t="shared" si="70"/>
        <v>17/12/2013</v>
      </c>
      <c r="E561" s="134" t="str">
        <f t="shared" si="71"/>
        <v/>
      </c>
      <c r="F561" s="134" t="str">
        <f t="shared" si="72"/>
        <v/>
      </c>
      <c r="G561" s="136"/>
      <c r="H561" s="154"/>
      <c r="I561" s="133" t="s">
        <v>312</v>
      </c>
      <c r="J561" s="154" t="s">
        <v>312</v>
      </c>
      <c r="K561" s="154" t="s">
        <v>312</v>
      </c>
      <c r="L561" s="140"/>
      <c r="M561" s="142">
        <v>66</v>
      </c>
      <c r="N561" s="142">
        <f t="shared" si="73"/>
        <v>164</v>
      </c>
      <c r="O561" s="142">
        <v>1.64</v>
      </c>
      <c r="P561" s="143">
        <f t="shared" si="78"/>
        <v>24.538964901844146</v>
      </c>
      <c r="Q561" s="145" t="s">
        <v>58</v>
      </c>
      <c r="R561" s="142" t="s">
        <v>66</v>
      </c>
      <c r="S561" s="142">
        <v>79</v>
      </c>
      <c r="T561" s="146" t="s">
        <v>55</v>
      </c>
      <c r="U561" s="147" t="str">
        <f t="shared" si="74"/>
        <v>10/10</v>
      </c>
      <c r="V561" s="147" t="str">
        <f t="shared" si="75"/>
        <v>10/10</v>
      </c>
      <c r="W561" s="146" t="s">
        <v>56</v>
      </c>
    </row>
    <row r="562" spans="1:23" s="127" customFormat="1" x14ac:dyDescent="0.25">
      <c r="A562" s="14">
        <v>555</v>
      </c>
      <c r="B562" s="41" t="e">
        <f t="shared" si="76"/>
        <v>#VALUE!</v>
      </c>
      <c r="C562" s="42" t="e">
        <f t="shared" si="77"/>
        <v>#VALUE!</v>
      </c>
      <c r="D562" s="133" t="str">
        <f t="shared" si="70"/>
        <v>10/02/2013</v>
      </c>
      <c r="E562" s="134" t="str">
        <f t="shared" si="71"/>
        <v/>
      </c>
      <c r="F562" s="134" t="str">
        <f t="shared" si="72"/>
        <v/>
      </c>
      <c r="G562" s="136"/>
      <c r="H562" s="154"/>
      <c r="I562" s="133" t="s">
        <v>449</v>
      </c>
      <c r="J562" s="154" t="s">
        <v>449</v>
      </c>
      <c r="K562" s="154" t="s">
        <v>449</v>
      </c>
      <c r="L562" s="140"/>
      <c r="M562" s="142">
        <v>43</v>
      </c>
      <c r="N562" s="142">
        <f t="shared" si="73"/>
        <v>154</v>
      </c>
      <c r="O562" s="142">
        <v>1.54</v>
      </c>
      <c r="P562" s="143">
        <f t="shared" si="78"/>
        <v>18.13121942992073</v>
      </c>
      <c r="Q562" s="145" t="s">
        <v>60</v>
      </c>
      <c r="R562" s="142" t="s">
        <v>61</v>
      </c>
      <c r="S562" s="142">
        <v>83</v>
      </c>
      <c r="T562" s="146" t="s">
        <v>55</v>
      </c>
      <c r="U562" s="147" t="str">
        <f t="shared" si="74"/>
        <v>10/10</v>
      </c>
      <c r="V562" s="147" t="str">
        <f t="shared" si="75"/>
        <v>10/10</v>
      </c>
      <c r="W562" s="146" t="s">
        <v>56</v>
      </c>
    </row>
    <row r="563" spans="1:23" s="127" customFormat="1" x14ac:dyDescent="0.25">
      <c r="A563" s="14">
        <v>556</v>
      </c>
      <c r="B563" s="41" t="e">
        <f t="shared" si="76"/>
        <v>#VALUE!</v>
      </c>
      <c r="C563" s="42" t="e">
        <f t="shared" si="77"/>
        <v>#VALUE!</v>
      </c>
      <c r="D563" s="133" t="str">
        <f t="shared" si="70"/>
        <v>26/02/2013</v>
      </c>
      <c r="E563" s="134" t="str">
        <f t="shared" si="71"/>
        <v/>
      </c>
      <c r="F563" s="134" t="str">
        <f t="shared" si="72"/>
        <v/>
      </c>
      <c r="G563" s="136"/>
      <c r="H563" s="154"/>
      <c r="I563" s="133" t="s">
        <v>214</v>
      </c>
      <c r="J563" s="154" t="s">
        <v>214</v>
      </c>
      <c r="K563" s="154" t="s">
        <v>214</v>
      </c>
      <c r="L563" s="140"/>
      <c r="M563" s="142">
        <v>50</v>
      </c>
      <c r="N563" s="142">
        <f t="shared" si="73"/>
        <v>157</v>
      </c>
      <c r="O563" s="142">
        <v>1.57</v>
      </c>
      <c r="P563" s="143">
        <f t="shared" si="78"/>
        <v>20.28479857195018</v>
      </c>
      <c r="Q563" s="145" t="s">
        <v>60</v>
      </c>
      <c r="R563" s="142" t="s">
        <v>61</v>
      </c>
      <c r="S563" s="142">
        <v>79</v>
      </c>
      <c r="T563" s="146" t="s">
        <v>423</v>
      </c>
      <c r="U563" s="147" t="str">
        <f t="shared" si="74"/>
        <v>10/9</v>
      </c>
      <c r="V563" s="147" t="str">
        <f t="shared" si="75"/>
        <v>MPT 10/9</v>
      </c>
      <c r="W563" s="146" t="s">
        <v>424</v>
      </c>
    </row>
    <row r="564" spans="1:23" s="127" customFormat="1" x14ac:dyDescent="0.25">
      <c r="A564" s="14">
        <v>557</v>
      </c>
      <c r="B564" s="41" t="e">
        <f t="shared" si="76"/>
        <v>#VALUE!</v>
      </c>
      <c r="C564" s="42" t="e">
        <f t="shared" si="77"/>
        <v>#VALUE!</v>
      </c>
      <c r="D564" s="133" t="str">
        <f t="shared" si="70"/>
        <v>27/01/2013</v>
      </c>
      <c r="E564" s="134" t="str">
        <f t="shared" si="71"/>
        <v/>
      </c>
      <c r="F564" s="134" t="str">
        <f t="shared" si="72"/>
        <v/>
      </c>
      <c r="G564" s="136"/>
      <c r="H564" s="154"/>
      <c r="I564" s="133" t="s">
        <v>450</v>
      </c>
      <c r="J564" s="154" t="s">
        <v>450</v>
      </c>
      <c r="K564" s="154" t="s">
        <v>450</v>
      </c>
      <c r="L564" s="140"/>
      <c r="M564" s="142">
        <v>39</v>
      </c>
      <c r="N564" s="142">
        <f t="shared" si="73"/>
        <v>152</v>
      </c>
      <c r="O564" s="142">
        <v>1.52</v>
      </c>
      <c r="P564" s="143">
        <f t="shared" si="78"/>
        <v>16.880193905817176</v>
      </c>
      <c r="Q564" s="145" t="s">
        <v>60</v>
      </c>
      <c r="R564" s="142" t="s">
        <v>61</v>
      </c>
      <c r="S564" s="142">
        <v>79</v>
      </c>
      <c r="T564" s="146" t="s">
        <v>55</v>
      </c>
      <c r="U564" s="147" t="str">
        <f t="shared" si="74"/>
        <v>10/10</v>
      </c>
      <c r="V564" s="147" t="str">
        <f t="shared" si="75"/>
        <v>10/10</v>
      </c>
      <c r="W564" s="146" t="s">
        <v>56</v>
      </c>
    </row>
    <row r="565" spans="1:23" s="127" customFormat="1" x14ac:dyDescent="0.25">
      <c r="A565" s="14">
        <v>558</v>
      </c>
      <c r="B565" s="41" t="e">
        <f t="shared" si="76"/>
        <v>#VALUE!</v>
      </c>
      <c r="C565" s="42" t="e">
        <f t="shared" si="77"/>
        <v>#VALUE!</v>
      </c>
      <c r="D565" s="133" t="str">
        <f t="shared" si="70"/>
        <v>25/08/2013</v>
      </c>
      <c r="E565" s="134" t="str">
        <f t="shared" si="71"/>
        <v/>
      </c>
      <c r="F565" s="134" t="str">
        <f t="shared" si="72"/>
        <v/>
      </c>
      <c r="G565" s="136"/>
      <c r="H565" s="154"/>
      <c r="I565" s="133" t="s">
        <v>366</v>
      </c>
      <c r="J565" s="154" t="s">
        <v>366</v>
      </c>
      <c r="K565" s="154" t="s">
        <v>366</v>
      </c>
      <c r="L565" s="140"/>
      <c r="M565" s="142">
        <v>59</v>
      </c>
      <c r="N565" s="142">
        <f t="shared" si="73"/>
        <v>163</v>
      </c>
      <c r="O565" s="142">
        <v>1.63</v>
      </c>
      <c r="P565" s="143">
        <f t="shared" si="78"/>
        <v>22.206330686137981</v>
      </c>
      <c r="Q565" s="145" t="s">
        <v>60</v>
      </c>
      <c r="R565" s="142" t="s">
        <v>54</v>
      </c>
      <c r="S565" s="142">
        <v>84</v>
      </c>
      <c r="T565" s="146" t="s">
        <v>349</v>
      </c>
      <c r="U565" s="147" t="str">
        <f t="shared" si="74"/>
        <v>5/4</v>
      </c>
      <c r="V565" s="147" t="str">
        <f t="shared" si="75"/>
        <v>MPT 5/4</v>
      </c>
      <c r="W565" s="146" t="s">
        <v>350</v>
      </c>
    </row>
    <row r="566" spans="1:23" s="127" customFormat="1" x14ac:dyDescent="0.25">
      <c r="A566" s="14">
        <v>559</v>
      </c>
      <c r="B566" s="41" t="e">
        <f t="shared" si="76"/>
        <v>#VALUE!</v>
      </c>
      <c r="C566" s="42" t="e">
        <f t="shared" si="77"/>
        <v>#VALUE!</v>
      </c>
      <c r="D566" s="133" t="str">
        <f t="shared" si="70"/>
        <v>23/11/2012</v>
      </c>
      <c r="E566" s="134" t="str">
        <f t="shared" si="71"/>
        <v/>
      </c>
      <c r="F566" s="134" t="str">
        <f t="shared" si="72"/>
        <v/>
      </c>
      <c r="G566" s="136"/>
      <c r="H566" s="154"/>
      <c r="I566" s="133" t="s">
        <v>451</v>
      </c>
      <c r="J566" s="154" t="s">
        <v>451</v>
      </c>
      <c r="K566" s="154" t="s">
        <v>451</v>
      </c>
      <c r="L566" s="140"/>
      <c r="M566" s="142">
        <v>43</v>
      </c>
      <c r="N566" s="142">
        <f t="shared" si="73"/>
        <v>157</v>
      </c>
      <c r="O566" s="142">
        <v>1.57</v>
      </c>
      <c r="P566" s="143">
        <f t="shared" si="78"/>
        <v>17.444926771877153</v>
      </c>
      <c r="Q566" s="145" t="s">
        <v>60</v>
      </c>
      <c r="R566" s="142" t="s">
        <v>54</v>
      </c>
      <c r="S566" s="142">
        <v>82</v>
      </c>
      <c r="T566" s="146" t="s">
        <v>296</v>
      </c>
      <c r="U566" s="147" t="str">
        <f t="shared" si="74"/>
        <v>4/5</v>
      </c>
      <c r="V566" s="147" t="str">
        <f t="shared" si="75"/>
        <v>MPT 4/5</v>
      </c>
      <c r="W566" s="146" t="s">
        <v>297</v>
      </c>
    </row>
    <row r="567" spans="1:23" s="127" customFormat="1" x14ac:dyDescent="0.25">
      <c r="A567" s="14">
        <v>560</v>
      </c>
      <c r="B567" s="41" t="e">
        <f t="shared" si="76"/>
        <v>#VALUE!</v>
      </c>
      <c r="C567" s="42" t="e">
        <f t="shared" si="77"/>
        <v>#VALUE!</v>
      </c>
      <c r="D567" s="133" t="str">
        <f t="shared" si="70"/>
        <v>24/06/2013</v>
      </c>
      <c r="E567" s="134" t="str">
        <f t="shared" si="71"/>
        <v/>
      </c>
      <c r="F567" s="134" t="str">
        <f t="shared" si="72"/>
        <v/>
      </c>
      <c r="G567" s="136"/>
      <c r="H567" s="154"/>
      <c r="I567" s="133" t="s">
        <v>79</v>
      </c>
      <c r="J567" s="154" t="s">
        <v>79</v>
      </c>
      <c r="K567" s="154" t="s">
        <v>79</v>
      </c>
      <c r="L567" s="140"/>
      <c r="M567" s="142">
        <v>43</v>
      </c>
      <c r="N567" s="142">
        <f t="shared" si="73"/>
        <v>156</v>
      </c>
      <c r="O567" s="142">
        <v>1.56</v>
      </c>
      <c r="P567" s="143">
        <f t="shared" si="78"/>
        <v>17.669296515450359</v>
      </c>
      <c r="Q567" s="145" t="s">
        <v>60</v>
      </c>
      <c r="R567" s="142" t="s">
        <v>54</v>
      </c>
      <c r="S567" s="142">
        <v>81</v>
      </c>
      <c r="T567" s="146" t="s">
        <v>95</v>
      </c>
      <c r="U567" s="147" t="str">
        <f t="shared" si="74"/>
        <v>7/5</v>
      </c>
      <c r="V567" s="147" t="str">
        <f t="shared" si="75"/>
        <v>MPT 7/5</v>
      </c>
      <c r="W567" s="146" t="s">
        <v>96</v>
      </c>
    </row>
    <row r="568" spans="1:23" s="127" customFormat="1" x14ac:dyDescent="0.25">
      <c r="A568" s="14">
        <v>561</v>
      </c>
      <c r="B568" s="41" t="e">
        <f t="shared" si="76"/>
        <v>#VALUE!</v>
      </c>
      <c r="C568" s="42" t="e">
        <f t="shared" si="77"/>
        <v>#VALUE!</v>
      </c>
      <c r="D568" s="133" t="str">
        <f t="shared" si="70"/>
        <v>19/01/2013</v>
      </c>
      <c r="E568" s="134" t="str">
        <f t="shared" si="71"/>
        <v/>
      </c>
      <c r="F568" s="134" t="str">
        <f t="shared" si="72"/>
        <v/>
      </c>
      <c r="G568" s="136"/>
      <c r="H568" s="154"/>
      <c r="I568" s="133" t="s">
        <v>351</v>
      </c>
      <c r="J568" s="154" t="s">
        <v>351</v>
      </c>
      <c r="K568" s="154" t="s">
        <v>351</v>
      </c>
      <c r="L568" s="140"/>
      <c r="M568" s="142">
        <v>67</v>
      </c>
      <c r="N568" s="142">
        <f t="shared" si="73"/>
        <v>157</v>
      </c>
      <c r="O568" s="142">
        <v>1.57</v>
      </c>
      <c r="P568" s="143">
        <f t="shared" si="78"/>
        <v>27.181630086413239</v>
      </c>
      <c r="Q568" s="145" t="s">
        <v>72</v>
      </c>
      <c r="R568" s="142" t="s">
        <v>66</v>
      </c>
      <c r="S568" s="142">
        <v>83</v>
      </c>
      <c r="T568" s="146" t="s">
        <v>452</v>
      </c>
      <c r="U568" s="147" t="str">
        <f t="shared" si="74"/>
        <v>5/8</v>
      </c>
      <c r="V568" s="147" t="str">
        <f t="shared" si="75"/>
        <v>MPT 5/8</v>
      </c>
      <c r="W568" s="146" t="s">
        <v>453</v>
      </c>
    </row>
    <row r="569" spans="1:23" s="127" customFormat="1" x14ac:dyDescent="0.25">
      <c r="A569" s="14">
        <v>562</v>
      </c>
      <c r="B569" s="41" t="e">
        <f t="shared" si="76"/>
        <v>#VALUE!</v>
      </c>
      <c r="C569" s="42" t="e">
        <f t="shared" si="77"/>
        <v>#VALUE!</v>
      </c>
      <c r="D569" s="133" t="str">
        <f t="shared" si="70"/>
        <v>17/07/2013</v>
      </c>
      <c r="E569" s="134" t="str">
        <f t="shared" si="71"/>
        <v/>
      </c>
      <c r="F569" s="134" t="str">
        <f t="shared" si="72"/>
        <v/>
      </c>
      <c r="G569" s="136"/>
      <c r="H569" s="154"/>
      <c r="I569" s="133" t="s">
        <v>454</v>
      </c>
      <c r="J569" s="154" t="s">
        <v>454</v>
      </c>
      <c r="K569" s="154" t="s">
        <v>454</v>
      </c>
      <c r="L569" s="140"/>
      <c r="M569" s="142">
        <v>38</v>
      </c>
      <c r="N569" s="142">
        <f t="shared" si="73"/>
        <v>146</v>
      </c>
      <c r="O569" s="142">
        <v>1.46</v>
      </c>
      <c r="P569" s="143">
        <f t="shared" si="78"/>
        <v>17.82698442484519</v>
      </c>
      <c r="Q569" s="145" t="s">
        <v>60</v>
      </c>
      <c r="R569" s="142" t="s">
        <v>61</v>
      </c>
      <c r="S569" s="142">
        <v>79</v>
      </c>
      <c r="T569" s="146" t="s">
        <v>137</v>
      </c>
      <c r="U569" s="147" t="str">
        <f t="shared" si="74"/>
        <v>7/6</v>
      </c>
      <c r="V569" s="147" t="str">
        <f t="shared" si="75"/>
        <v>MPT 7/6</v>
      </c>
      <c r="W569" s="146" t="s">
        <v>138</v>
      </c>
    </row>
    <row r="570" spans="1:23" s="127" customFormat="1" x14ac:dyDescent="0.25">
      <c r="A570" s="14">
        <v>563</v>
      </c>
      <c r="B570" s="41" t="e">
        <f t="shared" si="76"/>
        <v>#VALUE!</v>
      </c>
      <c r="C570" s="42" t="e">
        <f t="shared" si="77"/>
        <v>#VALUE!</v>
      </c>
      <c r="D570" s="133" t="str">
        <f t="shared" si="70"/>
        <v>22/03/2013</v>
      </c>
      <c r="E570" s="134" t="str">
        <f t="shared" si="71"/>
        <v/>
      </c>
      <c r="F570" s="134" t="str">
        <f t="shared" si="72"/>
        <v/>
      </c>
      <c r="G570" s="136"/>
      <c r="H570" s="154"/>
      <c r="I570" s="133" t="s">
        <v>327</v>
      </c>
      <c r="J570" s="154" t="s">
        <v>327</v>
      </c>
      <c r="K570" s="154" t="s">
        <v>327</v>
      </c>
      <c r="L570" s="140"/>
      <c r="M570" s="142">
        <v>47</v>
      </c>
      <c r="N570" s="142">
        <f t="shared" si="73"/>
        <v>153</v>
      </c>
      <c r="O570" s="142">
        <v>1.53</v>
      </c>
      <c r="P570" s="143">
        <f t="shared" si="78"/>
        <v>20.077747874749029</v>
      </c>
      <c r="Q570" s="145" t="s">
        <v>60</v>
      </c>
      <c r="R570" s="142" t="s">
        <v>78</v>
      </c>
      <c r="S570" s="142">
        <v>79</v>
      </c>
      <c r="T570" s="146" t="s">
        <v>55</v>
      </c>
      <c r="U570" s="147" t="str">
        <f t="shared" si="74"/>
        <v>10/10</v>
      </c>
      <c r="V570" s="147" t="str">
        <f t="shared" si="75"/>
        <v>10/10</v>
      </c>
      <c r="W570" s="146" t="s">
        <v>56</v>
      </c>
    </row>
    <row r="571" spans="1:23" s="127" customFormat="1" x14ac:dyDescent="0.25">
      <c r="A571" s="14">
        <v>564</v>
      </c>
      <c r="B571" s="41" t="e">
        <f t="shared" si="76"/>
        <v>#VALUE!</v>
      </c>
      <c r="C571" s="42" t="e">
        <f t="shared" si="77"/>
        <v>#VALUE!</v>
      </c>
      <c r="D571" s="133" t="str">
        <f t="shared" si="70"/>
        <v>31/07/2013</v>
      </c>
      <c r="E571" s="134" t="str">
        <f t="shared" si="71"/>
        <v/>
      </c>
      <c r="F571" s="134" t="str">
        <f t="shared" si="72"/>
        <v/>
      </c>
      <c r="G571" s="136"/>
      <c r="H571" s="154"/>
      <c r="I571" s="133" t="s">
        <v>70</v>
      </c>
      <c r="J571" s="154" t="s">
        <v>70</v>
      </c>
      <c r="K571" s="154" t="s">
        <v>70</v>
      </c>
      <c r="L571" s="140"/>
      <c r="M571" s="142">
        <v>48</v>
      </c>
      <c r="N571" s="142">
        <f t="shared" si="73"/>
        <v>147</v>
      </c>
      <c r="O571" s="142">
        <v>1.47</v>
      </c>
      <c r="P571" s="143">
        <f t="shared" si="78"/>
        <v>22.212966819380814</v>
      </c>
      <c r="Q571" s="145" t="s">
        <v>60</v>
      </c>
      <c r="R571" s="142" t="s">
        <v>66</v>
      </c>
      <c r="S571" s="142">
        <v>82</v>
      </c>
      <c r="T571" s="146" t="s">
        <v>55</v>
      </c>
      <c r="U571" s="147" t="str">
        <f t="shared" si="74"/>
        <v>10/10</v>
      </c>
      <c r="V571" s="147" t="str">
        <f t="shared" si="75"/>
        <v>10/10</v>
      </c>
      <c r="W571" s="146" t="s">
        <v>56</v>
      </c>
    </row>
    <row r="572" spans="1:23" s="127" customFormat="1" x14ac:dyDescent="0.25">
      <c r="A572" s="14">
        <v>565</v>
      </c>
      <c r="B572" s="41" t="e">
        <f t="shared" si="76"/>
        <v>#VALUE!</v>
      </c>
      <c r="C572" s="42" t="e">
        <f t="shared" si="77"/>
        <v>#VALUE!</v>
      </c>
      <c r="D572" s="133" t="str">
        <f t="shared" si="70"/>
        <v>15/09/2012</v>
      </c>
      <c r="E572" s="134" t="str">
        <f t="shared" si="71"/>
        <v/>
      </c>
      <c r="F572" s="134" t="str">
        <f t="shared" si="72"/>
        <v/>
      </c>
      <c r="G572" s="136"/>
      <c r="H572" s="155"/>
      <c r="I572" s="133" t="s">
        <v>455</v>
      </c>
      <c r="J572" s="156" t="s">
        <v>455</v>
      </c>
      <c r="K572" s="156" t="s">
        <v>455</v>
      </c>
      <c r="L572" s="140"/>
      <c r="M572" s="142">
        <v>53</v>
      </c>
      <c r="N572" s="142">
        <f t="shared" si="73"/>
        <v>168</v>
      </c>
      <c r="O572" s="142">
        <v>1.68</v>
      </c>
      <c r="P572" s="143">
        <f t="shared" si="78"/>
        <v>18.778344671201818</v>
      </c>
      <c r="Q572" s="145" t="s">
        <v>60</v>
      </c>
      <c r="R572" s="142" t="s">
        <v>78</v>
      </c>
      <c r="S572" s="142">
        <v>81</v>
      </c>
      <c r="T572" s="146" t="s">
        <v>55</v>
      </c>
      <c r="U572" s="147" t="str">
        <f t="shared" si="74"/>
        <v>10/10</v>
      </c>
      <c r="V572" s="147" t="str">
        <f t="shared" si="75"/>
        <v>10/10</v>
      </c>
      <c r="W572" s="146" t="s">
        <v>56</v>
      </c>
    </row>
    <row r="573" spans="1:23" s="127" customFormat="1" x14ac:dyDescent="0.25">
      <c r="A573" s="14">
        <v>566</v>
      </c>
      <c r="B573" s="41" t="e">
        <f t="shared" si="76"/>
        <v>#VALUE!</v>
      </c>
      <c r="C573" s="42" t="e">
        <f t="shared" si="77"/>
        <v>#VALUE!</v>
      </c>
      <c r="D573" s="133" t="str">
        <f t="shared" si="70"/>
        <v>01/07/2012</v>
      </c>
      <c r="E573" s="134" t="str">
        <f t="shared" si="71"/>
        <v/>
      </c>
      <c r="F573" s="134" t="str">
        <f t="shared" si="72"/>
        <v/>
      </c>
      <c r="G573" s="136"/>
      <c r="H573" s="155"/>
      <c r="I573" s="133" t="s">
        <v>456</v>
      </c>
      <c r="J573" s="156" t="s">
        <v>456</v>
      </c>
      <c r="K573" s="156" t="s">
        <v>456</v>
      </c>
      <c r="L573" s="140"/>
      <c r="M573" s="142">
        <v>65</v>
      </c>
      <c r="N573" s="142">
        <f t="shared" si="73"/>
        <v>152</v>
      </c>
      <c r="O573" s="142">
        <v>1.52</v>
      </c>
      <c r="P573" s="143">
        <f t="shared" si="78"/>
        <v>28.133656509695292</v>
      </c>
      <c r="Q573" s="145" t="s">
        <v>58</v>
      </c>
      <c r="R573" s="142" t="s">
        <v>78</v>
      </c>
      <c r="S573" s="142">
        <v>80</v>
      </c>
      <c r="T573" s="146" t="s">
        <v>376</v>
      </c>
      <c r="U573" s="147" t="str">
        <f t="shared" si="74"/>
        <v>10/5</v>
      </c>
      <c r="V573" s="147" t="str">
        <f t="shared" si="75"/>
        <v>MPT 10/5</v>
      </c>
      <c r="W573" s="146" t="s">
        <v>377</v>
      </c>
    </row>
    <row r="574" spans="1:23" s="127" customFormat="1" x14ac:dyDescent="0.25">
      <c r="A574" s="14">
        <v>567</v>
      </c>
      <c r="B574" s="41" t="e">
        <f t="shared" si="76"/>
        <v>#VALUE!</v>
      </c>
      <c r="C574" s="42" t="e">
        <f t="shared" si="77"/>
        <v>#VALUE!</v>
      </c>
      <c r="D574" s="133" t="str">
        <f t="shared" si="70"/>
        <v>25/02/2012</v>
      </c>
      <c r="E574" s="134" t="str">
        <f t="shared" si="71"/>
        <v/>
      </c>
      <c r="F574" s="134" t="str">
        <f t="shared" si="72"/>
        <v/>
      </c>
      <c r="G574" s="136"/>
      <c r="H574" s="155"/>
      <c r="I574" s="133" t="s">
        <v>457</v>
      </c>
      <c r="J574" s="156" t="s">
        <v>457</v>
      </c>
      <c r="K574" s="156" t="s">
        <v>457</v>
      </c>
      <c r="L574" s="140"/>
      <c r="M574" s="142">
        <v>47</v>
      </c>
      <c r="N574" s="142">
        <f t="shared" si="73"/>
        <v>156</v>
      </c>
      <c r="O574" s="142">
        <v>1.56</v>
      </c>
      <c r="P574" s="143">
        <f t="shared" si="78"/>
        <v>19.312952005259696</v>
      </c>
      <c r="Q574" s="145" t="s">
        <v>60</v>
      </c>
      <c r="R574" s="142" t="s">
        <v>66</v>
      </c>
      <c r="S574" s="142">
        <v>80</v>
      </c>
      <c r="T574" s="146" t="s">
        <v>55</v>
      </c>
      <c r="U574" s="147" t="str">
        <f t="shared" si="74"/>
        <v>10/10</v>
      </c>
      <c r="V574" s="147" t="str">
        <f t="shared" si="75"/>
        <v>10/10</v>
      </c>
      <c r="W574" s="146" t="s">
        <v>56</v>
      </c>
    </row>
    <row r="575" spans="1:23" s="127" customFormat="1" x14ac:dyDescent="0.25">
      <c r="A575" s="14">
        <v>568</v>
      </c>
      <c r="B575" s="41" t="e">
        <f t="shared" si="76"/>
        <v>#VALUE!</v>
      </c>
      <c r="C575" s="42" t="e">
        <f t="shared" si="77"/>
        <v>#VALUE!</v>
      </c>
      <c r="D575" s="133" t="str">
        <f t="shared" si="70"/>
        <v>04/12/2012</v>
      </c>
      <c r="E575" s="134" t="str">
        <f t="shared" si="71"/>
        <v/>
      </c>
      <c r="F575" s="134" t="str">
        <f t="shared" si="72"/>
        <v/>
      </c>
      <c r="G575" s="136"/>
      <c r="H575" s="155"/>
      <c r="I575" s="133" t="s">
        <v>458</v>
      </c>
      <c r="J575" s="156" t="s">
        <v>458</v>
      </c>
      <c r="K575" s="156" t="s">
        <v>458</v>
      </c>
      <c r="L575" s="140"/>
      <c r="M575" s="142">
        <v>40</v>
      </c>
      <c r="N575" s="142">
        <f t="shared" si="73"/>
        <v>146</v>
      </c>
      <c r="O575" s="142">
        <v>1.46</v>
      </c>
      <c r="P575" s="143">
        <f t="shared" si="78"/>
        <v>18.765246762994934</v>
      </c>
      <c r="Q575" s="145" t="s">
        <v>60</v>
      </c>
      <c r="R575" s="142" t="s">
        <v>66</v>
      </c>
      <c r="S575" s="142">
        <v>79</v>
      </c>
      <c r="T575" s="146" t="s">
        <v>55</v>
      </c>
      <c r="U575" s="147" t="str">
        <f t="shared" si="74"/>
        <v>10/10</v>
      </c>
      <c r="V575" s="147" t="str">
        <f t="shared" si="75"/>
        <v>10/10</v>
      </c>
      <c r="W575" s="146" t="s">
        <v>56</v>
      </c>
    </row>
    <row r="576" spans="1:23" s="127" customFormat="1" x14ac:dyDescent="0.25">
      <c r="A576" s="14">
        <v>569</v>
      </c>
      <c r="B576" s="41" t="e">
        <f t="shared" si="76"/>
        <v>#VALUE!</v>
      </c>
      <c r="C576" s="42" t="e">
        <f t="shared" si="77"/>
        <v>#VALUE!</v>
      </c>
      <c r="D576" s="133" t="str">
        <f t="shared" si="70"/>
        <v>17/01/2012</v>
      </c>
      <c r="E576" s="134" t="str">
        <f t="shared" si="71"/>
        <v/>
      </c>
      <c r="F576" s="134" t="str">
        <f t="shared" si="72"/>
        <v/>
      </c>
      <c r="G576" s="136"/>
      <c r="H576" s="155"/>
      <c r="I576" s="133" t="s">
        <v>459</v>
      </c>
      <c r="J576" s="156" t="s">
        <v>459</v>
      </c>
      <c r="K576" s="156" t="s">
        <v>459</v>
      </c>
      <c r="L576" s="140"/>
      <c r="M576" s="142">
        <v>60</v>
      </c>
      <c r="N576" s="142">
        <f t="shared" si="73"/>
        <v>173</v>
      </c>
      <c r="O576" s="142">
        <v>1.73</v>
      </c>
      <c r="P576" s="143">
        <f t="shared" si="78"/>
        <v>20.047445621303751</v>
      </c>
      <c r="Q576" s="145" t="s">
        <v>60</v>
      </c>
      <c r="R576" s="142" t="s">
        <v>66</v>
      </c>
      <c r="S576" s="142">
        <v>83</v>
      </c>
      <c r="T576" s="146" t="s">
        <v>217</v>
      </c>
      <c r="U576" s="147" t="str">
        <f t="shared" si="74"/>
        <v>6/7</v>
      </c>
      <c r="V576" s="147" t="str">
        <f t="shared" si="75"/>
        <v>MPT 6/7</v>
      </c>
      <c r="W576" s="146" t="s">
        <v>218</v>
      </c>
    </row>
    <row r="577" spans="1:23" s="127" customFormat="1" x14ac:dyDescent="0.25">
      <c r="A577" s="14">
        <v>570</v>
      </c>
      <c r="B577" s="41" t="e">
        <f t="shared" si="76"/>
        <v>#VALUE!</v>
      </c>
      <c r="C577" s="42" t="e">
        <f t="shared" si="77"/>
        <v>#VALUE!</v>
      </c>
      <c r="D577" s="133" t="str">
        <f t="shared" si="70"/>
        <v>14/01/2012</v>
      </c>
      <c r="E577" s="134" t="str">
        <f t="shared" si="71"/>
        <v/>
      </c>
      <c r="F577" s="134" t="str">
        <f t="shared" si="72"/>
        <v/>
      </c>
      <c r="G577" s="136"/>
      <c r="H577" s="155"/>
      <c r="I577" s="133" t="s">
        <v>460</v>
      </c>
      <c r="J577" s="156" t="s">
        <v>460</v>
      </c>
      <c r="K577" s="156" t="s">
        <v>460</v>
      </c>
      <c r="L577" s="140"/>
      <c r="M577" s="142">
        <v>43</v>
      </c>
      <c r="N577" s="142">
        <f t="shared" si="73"/>
        <v>162</v>
      </c>
      <c r="O577" s="142">
        <v>1.62</v>
      </c>
      <c r="P577" s="143">
        <f t="shared" si="78"/>
        <v>16.384697454656298</v>
      </c>
      <c r="Q577" s="145" t="s">
        <v>60</v>
      </c>
      <c r="R577" s="142" t="s">
        <v>54</v>
      </c>
      <c r="S577" s="142">
        <v>81</v>
      </c>
      <c r="T577" s="146" t="s">
        <v>55</v>
      </c>
      <c r="U577" s="147" t="str">
        <f t="shared" si="74"/>
        <v>10/10</v>
      </c>
      <c r="V577" s="147" t="str">
        <f t="shared" si="75"/>
        <v>10/10</v>
      </c>
      <c r="W577" s="146" t="s">
        <v>56</v>
      </c>
    </row>
    <row r="578" spans="1:23" s="127" customFormat="1" x14ac:dyDescent="0.25">
      <c r="A578" s="14">
        <v>571</v>
      </c>
      <c r="B578" s="41" t="e">
        <f t="shared" si="76"/>
        <v>#VALUE!</v>
      </c>
      <c r="C578" s="42" t="e">
        <f t="shared" si="77"/>
        <v>#VALUE!</v>
      </c>
      <c r="D578" s="133" t="str">
        <f t="shared" si="70"/>
        <v>15/05/2012</v>
      </c>
      <c r="E578" s="134" t="str">
        <f t="shared" si="71"/>
        <v/>
      </c>
      <c r="F578" s="134" t="str">
        <f t="shared" si="72"/>
        <v/>
      </c>
      <c r="G578" s="136"/>
      <c r="H578" s="155"/>
      <c r="I578" s="133" t="s">
        <v>461</v>
      </c>
      <c r="J578" s="156" t="s">
        <v>461</v>
      </c>
      <c r="K578" s="156" t="s">
        <v>461</v>
      </c>
      <c r="L578" s="140"/>
      <c r="M578" s="142">
        <v>62</v>
      </c>
      <c r="N578" s="142">
        <f t="shared" si="73"/>
        <v>172</v>
      </c>
      <c r="O578" s="142">
        <v>1.72</v>
      </c>
      <c r="P578" s="143">
        <f t="shared" si="78"/>
        <v>20.957274202271499</v>
      </c>
      <c r="Q578" s="145" t="s">
        <v>60</v>
      </c>
      <c r="R578" s="142" t="s">
        <v>78</v>
      </c>
      <c r="S578" s="142">
        <v>79</v>
      </c>
      <c r="T578" s="146" t="s">
        <v>55</v>
      </c>
      <c r="U578" s="147" t="str">
        <f t="shared" si="74"/>
        <v>10/10</v>
      </c>
      <c r="V578" s="147" t="str">
        <f t="shared" si="75"/>
        <v>10/10</v>
      </c>
      <c r="W578" s="146" t="s">
        <v>56</v>
      </c>
    </row>
    <row r="579" spans="1:23" s="127" customFormat="1" x14ac:dyDescent="0.25">
      <c r="A579" s="14">
        <v>572</v>
      </c>
      <c r="B579" s="41" t="e">
        <f t="shared" si="76"/>
        <v>#VALUE!</v>
      </c>
      <c r="C579" s="42" t="e">
        <f t="shared" si="77"/>
        <v>#VALUE!</v>
      </c>
      <c r="D579" s="133" t="str">
        <f t="shared" si="70"/>
        <v>18/10/2012</v>
      </c>
      <c r="E579" s="134" t="str">
        <f t="shared" si="71"/>
        <v/>
      </c>
      <c r="F579" s="134" t="str">
        <f t="shared" si="72"/>
        <v/>
      </c>
      <c r="G579" s="136"/>
      <c r="H579" s="155"/>
      <c r="I579" s="133" t="s">
        <v>462</v>
      </c>
      <c r="J579" s="156" t="s">
        <v>462</v>
      </c>
      <c r="K579" s="156" t="s">
        <v>462</v>
      </c>
      <c r="L579" s="140"/>
      <c r="M579" s="142">
        <v>36</v>
      </c>
      <c r="N579" s="142">
        <f t="shared" si="73"/>
        <v>157</v>
      </c>
      <c r="O579" s="142">
        <v>1.57</v>
      </c>
      <c r="P579" s="143">
        <f t="shared" si="78"/>
        <v>14.60505497180413</v>
      </c>
      <c r="Q579" s="145" t="s">
        <v>53</v>
      </c>
      <c r="R579" s="142" t="s">
        <v>54</v>
      </c>
      <c r="S579" s="142">
        <v>80</v>
      </c>
      <c r="T579" s="146" t="s">
        <v>463</v>
      </c>
      <c r="U579" s="147" t="str">
        <f t="shared" si="74"/>
        <v>9/6</v>
      </c>
      <c r="V579" s="147" t="str">
        <f t="shared" si="75"/>
        <v>MPT 9/6</v>
      </c>
      <c r="W579" s="146" t="s">
        <v>464</v>
      </c>
    </row>
    <row r="580" spans="1:23" s="127" customFormat="1" x14ac:dyDescent="0.25">
      <c r="A580" s="14">
        <v>573</v>
      </c>
      <c r="B580" s="41" t="e">
        <f t="shared" si="76"/>
        <v>#VALUE!</v>
      </c>
      <c r="C580" s="42" t="e">
        <f t="shared" si="77"/>
        <v>#VALUE!</v>
      </c>
      <c r="D580" s="133" t="str">
        <f t="shared" si="70"/>
        <v>06/11/2012</v>
      </c>
      <c r="E580" s="134" t="str">
        <f t="shared" si="71"/>
        <v/>
      </c>
      <c r="F580" s="134" t="str">
        <f t="shared" si="72"/>
        <v/>
      </c>
      <c r="G580" s="136"/>
      <c r="H580" s="155"/>
      <c r="I580" s="133" t="s">
        <v>465</v>
      </c>
      <c r="J580" s="156" t="s">
        <v>465</v>
      </c>
      <c r="K580" s="156" t="s">
        <v>465</v>
      </c>
      <c r="L580" s="140"/>
      <c r="M580" s="142">
        <v>55</v>
      </c>
      <c r="N580" s="142">
        <f t="shared" si="73"/>
        <v>158</v>
      </c>
      <c r="O580" s="142">
        <v>1.58</v>
      </c>
      <c r="P580" s="143">
        <f t="shared" si="78"/>
        <v>22.031725684986377</v>
      </c>
      <c r="Q580" s="145" t="s">
        <v>60</v>
      </c>
      <c r="R580" s="142" t="s">
        <v>61</v>
      </c>
      <c r="S580" s="142">
        <v>79</v>
      </c>
      <c r="T580" s="146" t="s">
        <v>55</v>
      </c>
      <c r="U580" s="147" t="str">
        <f t="shared" si="74"/>
        <v>10/10</v>
      </c>
      <c r="V580" s="147" t="str">
        <f t="shared" si="75"/>
        <v>10/10</v>
      </c>
      <c r="W580" s="146" t="s">
        <v>56</v>
      </c>
    </row>
    <row r="581" spans="1:23" s="127" customFormat="1" x14ac:dyDescent="0.25">
      <c r="A581" s="14">
        <v>574</v>
      </c>
      <c r="B581" s="41" t="e">
        <f t="shared" si="76"/>
        <v>#VALUE!</v>
      </c>
      <c r="C581" s="42" t="e">
        <f t="shared" si="77"/>
        <v>#VALUE!</v>
      </c>
      <c r="D581" s="133" t="str">
        <f t="shared" si="70"/>
        <v>09/10/2012</v>
      </c>
      <c r="E581" s="134" t="str">
        <f t="shared" si="71"/>
        <v/>
      </c>
      <c r="F581" s="134" t="str">
        <f t="shared" si="72"/>
        <v/>
      </c>
      <c r="G581" s="136"/>
      <c r="H581" s="155"/>
      <c r="I581" s="133" t="s">
        <v>466</v>
      </c>
      <c r="J581" s="156" t="s">
        <v>466</v>
      </c>
      <c r="K581" s="156" t="s">
        <v>466</v>
      </c>
      <c r="L581" s="140"/>
      <c r="M581" s="142">
        <v>36</v>
      </c>
      <c r="N581" s="142">
        <f t="shared" si="73"/>
        <v>155</v>
      </c>
      <c r="O581" s="142">
        <v>1.55</v>
      </c>
      <c r="P581" s="143">
        <f t="shared" si="78"/>
        <v>14.984391259105097</v>
      </c>
      <c r="Q581" s="145" t="s">
        <v>53</v>
      </c>
      <c r="R581" s="142" t="s">
        <v>54</v>
      </c>
      <c r="S581" s="142">
        <v>80</v>
      </c>
      <c r="T581" s="146" t="s">
        <v>55</v>
      </c>
      <c r="U581" s="147" t="str">
        <f t="shared" si="74"/>
        <v>10/10</v>
      </c>
      <c r="V581" s="147" t="str">
        <f t="shared" si="75"/>
        <v>10/10</v>
      </c>
      <c r="W581" s="146" t="s">
        <v>56</v>
      </c>
    </row>
    <row r="582" spans="1:23" s="127" customFormat="1" x14ac:dyDescent="0.25">
      <c r="A582" s="14">
        <v>575</v>
      </c>
      <c r="B582" s="41" t="e">
        <f t="shared" si="76"/>
        <v>#VALUE!</v>
      </c>
      <c r="C582" s="42" t="e">
        <f t="shared" si="77"/>
        <v>#VALUE!</v>
      </c>
      <c r="D582" s="133" t="str">
        <f t="shared" si="70"/>
        <v>05/11/2012</v>
      </c>
      <c r="E582" s="134" t="str">
        <f t="shared" si="71"/>
        <v/>
      </c>
      <c r="F582" s="134" t="str">
        <f t="shared" si="72"/>
        <v/>
      </c>
      <c r="G582" s="136"/>
      <c r="H582" s="155"/>
      <c r="I582" s="133" t="s">
        <v>467</v>
      </c>
      <c r="J582" s="156" t="s">
        <v>467</v>
      </c>
      <c r="K582" s="156" t="s">
        <v>467</v>
      </c>
      <c r="L582" s="140"/>
      <c r="M582" s="142">
        <v>38</v>
      </c>
      <c r="N582" s="142">
        <f t="shared" si="73"/>
        <v>152</v>
      </c>
      <c r="O582" s="142">
        <v>1.52</v>
      </c>
      <c r="P582" s="143">
        <f t="shared" si="78"/>
        <v>16.44736842105263</v>
      </c>
      <c r="Q582" s="145" t="s">
        <v>60</v>
      </c>
      <c r="R582" s="142" t="s">
        <v>78</v>
      </c>
      <c r="S582" s="142">
        <v>83</v>
      </c>
      <c r="T582" s="146" t="s">
        <v>55</v>
      </c>
      <c r="U582" s="147" t="str">
        <f t="shared" si="74"/>
        <v>10/10</v>
      </c>
      <c r="V582" s="147" t="str">
        <f t="shared" si="75"/>
        <v>10/10</v>
      </c>
      <c r="W582" s="146" t="s">
        <v>56</v>
      </c>
    </row>
    <row r="583" spans="1:23" s="127" customFormat="1" x14ac:dyDescent="0.25">
      <c r="A583" s="14">
        <v>576</v>
      </c>
      <c r="B583" s="41" t="e">
        <f t="shared" si="76"/>
        <v>#VALUE!</v>
      </c>
      <c r="C583" s="42" t="e">
        <f t="shared" si="77"/>
        <v>#VALUE!</v>
      </c>
      <c r="D583" s="133" t="str">
        <f t="shared" si="70"/>
        <v>03/06/2012</v>
      </c>
      <c r="E583" s="134" t="str">
        <f t="shared" si="71"/>
        <v/>
      </c>
      <c r="F583" s="134" t="str">
        <f t="shared" si="72"/>
        <v/>
      </c>
      <c r="G583" s="136"/>
      <c r="H583" s="155"/>
      <c r="I583" s="133" t="s">
        <v>468</v>
      </c>
      <c r="J583" s="156" t="s">
        <v>468</v>
      </c>
      <c r="K583" s="156" t="s">
        <v>468</v>
      </c>
      <c r="L583" s="140"/>
      <c r="M583" s="142">
        <v>71</v>
      </c>
      <c r="N583" s="142">
        <f t="shared" si="73"/>
        <v>163</v>
      </c>
      <c r="O583" s="142">
        <v>1.63</v>
      </c>
      <c r="P583" s="143">
        <f t="shared" si="78"/>
        <v>26.722872520606725</v>
      </c>
      <c r="Q583" s="145" t="s">
        <v>58</v>
      </c>
      <c r="R583" s="142" t="s">
        <v>66</v>
      </c>
      <c r="S583" s="142">
        <v>82</v>
      </c>
      <c r="T583" s="146" t="s">
        <v>55</v>
      </c>
      <c r="U583" s="147" t="str">
        <f t="shared" si="74"/>
        <v>10/10</v>
      </c>
      <c r="V583" s="147" t="str">
        <f t="shared" si="75"/>
        <v>10/10</v>
      </c>
      <c r="W583" s="146" t="s">
        <v>56</v>
      </c>
    </row>
    <row r="584" spans="1:23" s="127" customFormat="1" x14ac:dyDescent="0.25">
      <c r="A584" s="14">
        <v>577</v>
      </c>
      <c r="B584" s="41" t="e">
        <f t="shared" si="76"/>
        <v>#VALUE!</v>
      </c>
      <c r="C584" s="42" t="e">
        <f t="shared" si="77"/>
        <v>#VALUE!</v>
      </c>
      <c r="D584" s="133" t="str">
        <f t="shared" si="70"/>
        <v>22/06/2012</v>
      </c>
      <c r="E584" s="134" t="str">
        <f t="shared" si="71"/>
        <v/>
      </c>
      <c r="F584" s="134" t="str">
        <f t="shared" si="72"/>
        <v/>
      </c>
      <c r="G584" s="136"/>
      <c r="H584" s="155"/>
      <c r="I584" s="133" t="s">
        <v>469</v>
      </c>
      <c r="J584" s="156" t="s">
        <v>469</v>
      </c>
      <c r="K584" s="156" t="s">
        <v>469</v>
      </c>
      <c r="L584" s="140"/>
      <c r="M584" s="142">
        <v>70</v>
      </c>
      <c r="N584" s="142">
        <f t="shared" si="73"/>
        <v>163</v>
      </c>
      <c r="O584" s="142">
        <v>1.63</v>
      </c>
      <c r="P584" s="143">
        <f t="shared" si="78"/>
        <v>26.346494034400994</v>
      </c>
      <c r="Q584" s="145" t="s">
        <v>58</v>
      </c>
      <c r="R584" s="142" t="s">
        <v>78</v>
      </c>
      <c r="S584" s="142">
        <v>79</v>
      </c>
      <c r="T584" s="146" t="s">
        <v>55</v>
      </c>
      <c r="U584" s="147" t="str">
        <f t="shared" si="74"/>
        <v>10/10</v>
      </c>
      <c r="V584" s="147" t="str">
        <f t="shared" si="75"/>
        <v>10/10</v>
      </c>
      <c r="W584" s="146" t="s">
        <v>56</v>
      </c>
    </row>
    <row r="585" spans="1:23" s="127" customFormat="1" x14ac:dyDescent="0.25">
      <c r="A585" s="14">
        <v>578</v>
      </c>
      <c r="B585" s="41" t="e">
        <f t="shared" ref="B585:B648" si="79">LEFT(H585,LEN(H585)-LEN(C585))</f>
        <v>#VALUE!</v>
      </c>
      <c r="C585" s="42" t="e">
        <f t="shared" ref="C585:C648" si="80">RIGHT(H585,LEN(H585)-FIND("@",SUBSTITUTE(H585," ","@",LEN(H585)-LEN(SUBSTITUTE(H585," ","")))))</f>
        <v>#VALUE!</v>
      </c>
      <c r="D585" s="133" t="str">
        <f t="shared" ref="D585:D648" si="81">TEXT(J585,"DD/MM/YYYY")</f>
        <v>04/11/2012</v>
      </c>
      <c r="E585" s="134" t="str">
        <f t="shared" ref="E585:E648" si="82">IF(TRIM(L585)="Nam","X","")</f>
        <v/>
      </c>
      <c r="F585" s="134" t="str">
        <f t="shared" ref="F585:F648" si="83">IF(TRIM(L585)="Nữ","X","")</f>
        <v/>
      </c>
      <c r="G585" s="136"/>
      <c r="H585" s="155"/>
      <c r="I585" s="133" t="s">
        <v>470</v>
      </c>
      <c r="J585" s="156" t="s">
        <v>470</v>
      </c>
      <c r="K585" s="156" t="s">
        <v>470</v>
      </c>
      <c r="L585" s="140"/>
      <c r="M585" s="142">
        <v>48</v>
      </c>
      <c r="N585" s="142">
        <f t="shared" ref="N585:N586" si="84">O585*100</f>
        <v>163</v>
      </c>
      <c r="O585" s="142">
        <v>1.63</v>
      </c>
      <c r="P585" s="143">
        <f t="shared" si="78"/>
        <v>18.066167337874969</v>
      </c>
      <c r="Q585" s="145" t="s">
        <v>60</v>
      </c>
      <c r="R585" s="142" t="s">
        <v>61</v>
      </c>
      <c r="S585" s="142">
        <v>81</v>
      </c>
      <c r="T585" s="146" t="s">
        <v>55</v>
      </c>
      <c r="U585" s="147" t="str">
        <f t="shared" ref="U585:U586" si="85">REPLACE(T585,FIND(";",T585),1,"/")</f>
        <v>10/10</v>
      </c>
      <c r="V585" s="147" t="str">
        <f t="shared" ref="V585:V586" si="86">IF(U585="10/10",U585,"MPT "&amp;U585)</f>
        <v>10/10</v>
      </c>
      <c r="W585" s="146" t="s">
        <v>56</v>
      </c>
    </row>
    <row r="586" spans="1:23" s="127" customFormat="1" x14ac:dyDescent="0.25">
      <c r="A586" s="14">
        <v>579</v>
      </c>
      <c r="B586" s="41" t="e">
        <f t="shared" si="79"/>
        <v>#VALUE!</v>
      </c>
      <c r="C586" s="42" t="e">
        <f t="shared" si="80"/>
        <v>#VALUE!</v>
      </c>
      <c r="D586" s="133" t="str">
        <f t="shared" si="81"/>
        <v>20/08/2012</v>
      </c>
      <c r="E586" s="134" t="str">
        <f t="shared" si="82"/>
        <v/>
      </c>
      <c r="F586" s="134" t="str">
        <f t="shared" si="83"/>
        <v/>
      </c>
      <c r="G586" s="136"/>
      <c r="H586" s="155"/>
      <c r="I586" s="133" t="s">
        <v>471</v>
      </c>
      <c r="J586" s="156" t="s">
        <v>471</v>
      </c>
      <c r="K586" s="156" t="s">
        <v>471</v>
      </c>
      <c r="L586" s="140"/>
      <c r="M586" s="142">
        <v>44</v>
      </c>
      <c r="N586" s="142">
        <f t="shared" si="84"/>
        <v>159</v>
      </c>
      <c r="O586" s="142">
        <v>1.59</v>
      </c>
      <c r="P586" s="143">
        <f t="shared" si="78"/>
        <v>17.404374826945133</v>
      </c>
      <c r="Q586" s="145" t="s">
        <v>60</v>
      </c>
      <c r="R586" s="142" t="s">
        <v>61</v>
      </c>
      <c r="S586" s="142">
        <v>82</v>
      </c>
      <c r="T586" s="146" t="s">
        <v>55</v>
      </c>
      <c r="U586" s="147" t="str">
        <f t="shared" si="85"/>
        <v>10/10</v>
      </c>
      <c r="V586" s="147" t="str">
        <f t="shared" si="86"/>
        <v>10/10</v>
      </c>
      <c r="W586" s="146" t="s">
        <v>56</v>
      </c>
    </row>
    <row r="587" spans="1:23" x14ac:dyDescent="0.25">
      <c r="A587" s="14">
        <v>580</v>
      </c>
      <c r="B587" s="41" t="e">
        <f t="shared" si="79"/>
        <v>#VALUE!</v>
      </c>
      <c r="C587" s="42" t="e">
        <f t="shared" si="80"/>
        <v>#VALUE!</v>
      </c>
      <c r="D587" s="133" t="str">
        <f t="shared" si="81"/>
        <v>28/09/2012</v>
      </c>
      <c r="E587" s="134" t="str">
        <f t="shared" si="82"/>
        <v/>
      </c>
      <c r="F587" s="134" t="str">
        <f t="shared" si="83"/>
        <v/>
      </c>
      <c r="G587" s="136"/>
      <c r="H587" s="155"/>
      <c r="I587" s="133" t="s">
        <v>472</v>
      </c>
      <c r="J587" s="156" t="s">
        <v>472</v>
      </c>
      <c r="K587" s="156" t="s">
        <v>472</v>
      </c>
      <c r="L587" s="140"/>
    </row>
    <row r="588" spans="1:23" x14ac:dyDescent="0.25">
      <c r="A588" s="14">
        <v>581</v>
      </c>
      <c r="B588" s="41" t="e">
        <f t="shared" si="79"/>
        <v>#VALUE!</v>
      </c>
      <c r="C588" s="42" t="e">
        <f t="shared" si="80"/>
        <v>#VALUE!</v>
      </c>
      <c r="D588" s="133" t="str">
        <f t="shared" si="81"/>
        <v>03/02/2012</v>
      </c>
      <c r="E588" s="134" t="str">
        <f t="shared" si="82"/>
        <v/>
      </c>
      <c r="F588" s="134" t="str">
        <f t="shared" si="83"/>
        <v/>
      </c>
      <c r="G588" s="136"/>
      <c r="H588" s="155"/>
      <c r="I588" s="133" t="s">
        <v>473</v>
      </c>
      <c r="J588" s="156" t="s">
        <v>473</v>
      </c>
      <c r="K588" s="156" t="s">
        <v>473</v>
      </c>
      <c r="L588" s="140"/>
    </row>
    <row r="589" spans="1:23" x14ac:dyDescent="0.25">
      <c r="A589" s="14">
        <v>582</v>
      </c>
      <c r="B589" s="41" t="e">
        <f t="shared" si="79"/>
        <v>#VALUE!</v>
      </c>
      <c r="C589" s="42" t="e">
        <f t="shared" si="80"/>
        <v>#VALUE!</v>
      </c>
      <c r="D589" s="133" t="str">
        <f t="shared" si="81"/>
        <v>14/12/2012</v>
      </c>
      <c r="E589" s="134" t="str">
        <f t="shared" si="82"/>
        <v/>
      </c>
      <c r="F589" s="134" t="str">
        <f t="shared" si="83"/>
        <v/>
      </c>
      <c r="G589" s="136"/>
      <c r="H589" s="155"/>
      <c r="I589" s="133" t="s">
        <v>474</v>
      </c>
      <c r="J589" s="156" t="s">
        <v>474</v>
      </c>
      <c r="K589" s="156" t="s">
        <v>474</v>
      </c>
      <c r="L589" s="140"/>
    </row>
    <row r="590" spans="1:23" x14ac:dyDescent="0.25">
      <c r="A590" s="14">
        <v>583</v>
      </c>
      <c r="B590" s="41" t="e">
        <f t="shared" si="79"/>
        <v>#VALUE!</v>
      </c>
      <c r="C590" s="42" t="e">
        <f t="shared" si="80"/>
        <v>#VALUE!</v>
      </c>
      <c r="D590" s="133" t="str">
        <f t="shared" si="81"/>
        <v>03/03/2012</v>
      </c>
      <c r="E590" s="134" t="str">
        <f t="shared" si="82"/>
        <v/>
      </c>
      <c r="F590" s="134" t="str">
        <f t="shared" si="83"/>
        <v/>
      </c>
      <c r="G590" s="136"/>
      <c r="H590" s="155"/>
      <c r="I590" s="133" t="s">
        <v>445</v>
      </c>
      <c r="J590" s="156" t="s">
        <v>445</v>
      </c>
      <c r="K590" s="156" t="s">
        <v>445</v>
      </c>
      <c r="L590" s="140"/>
    </row>
    <row r="591" spans="1:23" x14ac:dyDescent="0.25">
      <c r="A591" s="14">
        <v>584</v>
      </c>
      <c r="B591" s="41" t="e">
        <f t="shared" si="79"/>
        <v>#VALUE!</v>
      </c>
      <c r="C591" s="42" t="e">
        <f t="shared" si="80"/>
        <v>#VALUE!</v>
      </c>
      <c r="D591" s="133" t="str">
        <f t="shared" si="81"/>
        <v>23/11/2012</v>
      </c>
      <c r="E591" s="134" t="str">
        <f t="shared" si="82"/>
        <v/>
      </c>
      <c r="F591" s="134" t="str">
        <f t="shared" si="83"/>
        <v/>
      </c>
      <c r="G591" s="136"/>
      <c r="H591" s="155"/>
      <c r="I591" s="133" t="s">
        <v>451</v>
      </c>
      <c r="J591" s="156" t="s">
        <v>451</v>
      </c>
      <c r="K591" s="156" t="s">
        <v>451</v>
      </c>
      <c r="L591" s="140"/>
    </row>
    <row r="592" spans="1:23" x14ac:dyDescent="0.25">
      <c r="A592" s="14">
        <v>585</v>
      </c>
      <c r="B592" s="41" t="e">
        <f t="shared" si="79"/>
        <v>#VALUE!</v>
      </c>
      <c r="C592" s="42" t="e">
        <f t="shared" si="80"/>
        <v>#VALUE!</v>
      </c>
      <c r="D592" s="133" t="str">
        <f t="shared" si="81"/>
        <v>11/04/2012</v>
      </c>
      <c r="E592" s="134" t="str">
        <f t="shared" si="82"/>
        <v/>
      </c>
      <c r="F592" s="134" t="str">
        <f t="shared" si="83"/>
        <v/>
      </c>
      <c r="G592" s="136"/>
      <c r="H592" s="155"/>
      <c r="I592" s="133" t="s">
        <v>475</v>
      </c>
      <c r="J592" s="156" t="s">
        <v>475</v>
      </c>
      <c r="K592" s="156" t="s">
        <v>475</v>
      </c>
      <c r="L592" s="140"/>
    </row>
    <row r="593" spans="1:12" x14ac:dyDescent="0.25">
      <c r="A593" s="14">
        <v>586</v>
      </c>
      <c r="B593" s="41" t="e">
        <f t="shared" si="79"/>
        <v>#VALUE!</v>
      </c>
      <c r="C593" s="42" t="e">
        <f t="shared" si="80"/>
        <v>#VALUE!</v>
      </c>
      <c r="D593" s="133" t="str">
        <f t="shared" si="81"/>
        <v>05/12/2012</v>
      </c>
      <c r="E593" s="134" t="str">
        <f t="shared" si="82"/>
        <v/>
      </c>
      <c r="F593" s="134" t="str">
        <f t="shared" si="83"/>
        <v/>
      </c>
      <c r="G593" s="136"/>
      <c r="H593" s="155"/>
      <c r="I593" s="133" t="s">
        <v>476</v>
      </c>
      <c r="J593" s="156" t="s">
        <v>476</v>
      </c>
      <c r="K593" s="156" t="s">
        <v>476</v>
      </c>
      <c r="L593" s="140"/>
    </row>
    <row r="594" spans="1:12" x14ac:dyDescent="0.25">
      <c r="A594" s="14">
        <v>587</v>
      </c>
      <c r="B594" s="41" t="e">
        <f t="shared" si="79"/>
        <v>#VALUE!</v>
      </c>
      <c r="C594" s="42" t="e">
        <f t="shared" si="80"/>
        <v>#VALUE!</v>
      </c>
      <c r="D594" s="133" t="str">
        <f t="shared" si="81"/>
        <v>20/06/2012</v>
      </c>
      <c r="E594" s="134" t="str">
        <f t="shared" si="82"/>
        <v/>
      </c>
      <c r="F594" s="134" t="str">
        <f t="shared" si="83"/>
        <v/>
      </c>
      <c r="G594" s="136"/>
      <c r="H594" s="155"/>
      <c r="I594" s="133" t="s">
        <v>477</v>
      </c>
      <c r="J594" s="156" t="s">
        <v>477</v>
      </c>
      <c r="K594" s="156" t="s">
        <v>477</v>
      </c>
      <c r="L594" s="140"/>
    </row>
    <row r="595" spans="1:12" x14ac:dyDescent="0.25">
      <c r="A595" s="14">
        <v>588</v>
      </c>
      <c r="B595" s="41" t="e">
        <f t="shared" si="79"/>
        <v>#VALUE!</v>
      </c>
      <c r="C595" s="42" t="e">
        <f t="shared" si="80"/>
        <v>#VALUE!</v>
      </c>
      <c r="D595" s="133" t="str">
        <f t="shared" si="81"/>
        <v>30/05/2012</v>
      </c>
      <c r="E595" s="134" t="str">
        <f t="shared" si="82"/>
        <v/>
      </c>
      <c r="F595" s="134" t="str">
        <f t="shared" si="83"/>
        <v/>
      </c>
      <c r="G595" s="136"/>
      <c r="H595" s="155"/>
      <c r="I595" s="133" t="s">
        <v>478</v>
      </c>
      <c r="J595" s="156" t="s">
        <v>478</v>
      </c>
      <c r="K595" s="156" t="s">
        <v>478</v>
      </c>
      <c r="L595" s="140"/>
    </row>
    <row r="596" spans="1:12" x14ac:dyDescent="0.25">
      <c r="A596" s="14">
        <v>589</v>
      </c>
      <c r="B596" s="41" t="e">
        <f t="shared" si="79"/>
        <v>#VALUE!</v>
      </c>
      <c r="C596" s="42" t="e">
        <f t="shared" si="80"/>
        <v>#VALUE!</v>
      </c>
      <c r="D596" s="133" t="str">
        <f t="shared" si="81"/>
        <v>13/03/2012</v>
      </c>
      <c r="E596" s="134" t="str">
        <f t="shared" si="82"/>
        <v/>
      </c>
      <c r="F596" s="134" t="str">
        <f t="shared" si="83"/>
        <v/>
      </c>
      <c r="G596" s="136"/>
      <c r="H596" s="155"/>
      <c r="I596" s="133" t="s">
        <v>479</v>
      </c>
      <c r="J596" s="156" t="s">
        <v>479</v>
      </c>
      <c r="K596" s="156" t="s">
        <v>479</v>
      </c>
      <c r="L596" s="140"/>
    </row>
    <row r="597" spans="1:12" x14ac:dyDescent="0.25">
      <c r="A597" s="14">
        <v>590</v>
      </c>
      <c r="B597" s="41" t="e">
        <f t="shared" si="79"/>
        <v>#VALUE!</v>
      </c>
      <c r="C597" s="42" t="e">
        <f t="shared" si="80"/>
        <v>#VALUE!</v>
      </c>
      <c r="D597" s="133" t="str">
        <f t="shared" si="81"/>
        <v>27/11/2012</v>
      </c>
      <c r="E597" s="134" t="str">
        <f t="shared" si="82"/>
        <v/>
      </c>
      <c r="F597" s="134" t="str">
        <f t="shared" si="83"/>
        <v/>
      </c>
      <c r="G597" s="136"/>
      <c r="H597" s="155"/>
      <c r="I597" s="133" t="s">
        <v>265</v>
      </c>
      <c r="J597" s="156" t="s">
        <v>265</v>
      </c>
      <c r="K597" s="156" t="s">
        <v>265</v>
      </c>
      <c r="L597" s="140"/>
    </row>
    <row r="598" spans="1:12" x14ac:dyDescent="0.25">
      <c r="A598" s="14">
        <v>591</v>
      </c>
      <c r="B598" s="41" t="e">
        <f t="shared" si="79"/>
        <v>#VALUE!</v>
      </c>
      <c r="C598" s="42" t="e">
        <f t="shared" si="80"/>
        <v>#VALUE!</v>
      </c>
      <c r="D598" s="133" t="str">
        <f t="shared" si="81"/>
        <v>30/12/2012</v>
      </c>
      <c r="E598" s="134" t="str">
        <f t="shared" si="82"/>
        <v/>
      </c>
      <c r="F598" s="134" t="str">
        <f t="shared" si="83"/>
        <v/>
      </c>
      <c r="G598" s="136"/>
      <c r="H598" s="155"/>
      <c r="I598" s="133" t="s">
        <v>303</v>
      </c>
      <c r="J598" s="156" t="s">
        <v>303</v>
      </c>
      <c r="K598" s="156" t="s">
        <v>303</v>
      </c>
      <c r="L598" s="140"/>
    </row>
    <row r="599" spans="1:12" x14ac:dyDescent="0.25">
      <c r="A599" s="14">
        <v>592</v>
      </c>
      <c r="B599" s="41" t="e">
        <f t="shared" si="79"/>
        <v>#VALUE!</v>
      </c>
      <c r="C599" s="42" t="e">
        <f t="shared" si="80"/>
        <v>#VALUE!</v>
      </c>
      <c r="D599" s="133" t="str">
        <f t="shared" si="81"/>
        <v>22/11/2012</v>
      </c>
      <c r="E599" s="134" t="str">
        <f t="shared" si="82"/>
        <v/>
      </c>
      <c r="F599" s="134" t="str">
        <f t="shared" si="83"/>
        <v/>
      </c>
      <c r="G599" s="136"/>
      <c r="H599" s="155"/>
      <c r="I599" s="133" t="s">
        <v>480</v>
      </c>
      <c r="J599" s="156" t="s">
        <v>480</v>
      </c>
      <c r="K599" s="156" t="s">
        <v>480</v>
      </c>
      <c r="L599" s="140"/>
    </row>
    <row r="600" spans="1:12" x14ac:dyDescent="0.25">
      <c r="A600" s="14">
        <v>593</v>
      </c>
      <c r="B600" s="41" t="e">
        <f t="shared" si="79"/>
        <v>#VALUE!</v>
      </c>
      <c r="C600" s="42" t="e">
        <f t="shared" si="80"/>
        <v>#VALUE!</v>
      </c>
      <c r="D600" s="133" t="str">
        <f t="shared" si="81"/>
        <v>02/01/2012</v>
      </c>
      <c r="E600" s="134" t="str">
        <f t="shared" si="82"/>
        <v/>
      </c>
      <c r="F600" s="134" t="str">
        <f t="shared" si="83"/>
        <v/>
      </c>
      <c r="G600" s="136"/>
      <c r="H600" s="155"/>
      <c r="I600" s="133" t="s">
        <v>481</v>
      </c>
      <c r="J600" s="156" t="s">
        <v>481</v>
      </c>
      <c r="K600" s="156" t="s">
        <v>481</v>
      </c>
      <c r="L600" s="140"/>
    </row>
    <row r="601" spans="1:12" x14ac:dyDescent="0.25">
      <c r="A601" s="14">
        <v>594</v>
      </c>
      <c r="B601" s="41" t="e">
        <f t="shared" si="79"/>
        <v>#VALUE!</v>
      </c>
      <c r="C601" s="42" t="e">
        <f t="shared" si="80"/>
        <v>#VALUE!</v>
      </c>
      <c r="D601" s="133" t="str">
        <f t="shared" si="81"/>
        <v>10/07/2012</v>
      </c>
      <c r="E601" s="134" t="str">
        <f t="shared" si="82"/>
        <v/>
      </c>
      <c r="F601" s="134" t="str">
        <f t="shared" si="83"/>
        <v/>
      </c>
      <c r="G601" s="136"/>
      <c r="H601" s="155"/>
      <c r="I601" s="133" t="s">
        <v>482</v>
      </c>
      <c r="J601" s="156" t="s">
        <v>482</v>
      </c>
      <c r="K601" s="156" t="s">
        <v>482</v>
      </c>
      <c r="L601" s="140"/>
    </row>
    <row r="602" spans="1:12" x14ac:dyDescent="0.25">
      <c r="A602" s="14">
        <v>595</v>
      </c>
      <c r="B602" s="41" t="e">
        <f t="shared" si="79"/>
        <v>#VALUE!</v>
      </c>
      <c r="C602" s="42" t="e">
        <f t="shared" si="80"/>
        <v>#VALUE!</v>
      </c>
      <c r="D602" s="133" t="str">
        <f t="shared" si="81"/>
        <v>22/05/2012</v>
      </c>
      <c r="E602" s="134" t="str">
        <f t="shared" si="82"/>
        <v/>
      </c>
      <c r="F602" s="134" t="str">
        <f t="shared" si="83"/>
        <v/>
      </c>
      <c r="G602" s="136"/>
      <c r="H602" s="155"/>
      <c r="I602" s="133" t="s">
        <v>483</v>
      </c>
      <c r="J602" s="156" t="s">
        <v>483</v>
      </c>
      <c r="K602" s="156" t="s">
        <v>483</v>
      </c>
      <c r="L602" s="140"/>
    </row>
    <row r="603" spans="1:12" x14ac:dyDescent="0.25">
      <c r="A603" s="14">
        <v>596</v>
      </c>
      <c r="B603" s="41" t="e">
        <f t="shared" si="79"/>
        <v>#VALUE!</v>
      </c>
      <c r="C603" s="42" t="e">
        <f t="shared" si="80"/>
        <v>#VALUE!</v>
      </c>
      <c r="D603" s="133" t="str">
        <f t="shared" si="81"/>
        <v>07/03/2012</v>
      </c>
      <c r="E603" s="134" t="str">
        <f t="shared" si="82"/>
        <v/>
      </c>
      <c r="F603" s="134" t="str">
        <f t="shared" si="83"/>
        <v/>
      </c>
      <c r="G603" s="136"/>
      <c r="H603" s="155"/>
      <c r="I603" s="133" t="s">
        <v>484</v>
      </c>
      <c r="J603" s="156" t="s">
        <v>484</v>
      </c>
      <c r="K603" s="156" t="s">
        <v>484</v>
      </c>
      <c r="L603" s="140"/>
    </row>
    <row r="604" spans="1:12" x14ac:dyDescent="0.25">
      <c r="A604" s="14">
        <v>597</v>
      </c>
      <c r="B604" s="41" t="e">
        <f t="shared" si="79"/>
        <v>#VALUE!</v>
      </c>
      <c r="C604" s="42" t="e">
        <f t="shared" si="80"/>
        <v>#VALUE!</v>
      </c>
      <c r="D604" s="133" t="str">
        <f t="shared" si="81"/>
        <v>06/12/2012</v>
      </c>
      <c r="E604" s="134" t="str">
        <f t="shared" si="82"/>
        <v/>
      </c>
      <c r="F604" s="134" t="str">
        <f t="shared" si="83"/>
        <v/>
      </c>
      <c r="G604" s="136"/>
      <c r="H604" s="155"/>
      <c r="I604" s="133" t="s">
        <v>485</v>
      </c>
      <c r="J604" s="156" t="s">
        <v>485</v>
      </c>
      <c r="K604" s="156" t="s">
        <v>485</v>
      </c>
      <c r="L604" s="140"/>
    </row>
    <row r="605" spans="1:12" x14ac:dyDescent="0.25">
      <c r="A605" s="14">
        <v>598</v>
      </c>
      <c r="B605" s="41" t="e">
        <f t="shared" si="79"/>
        <v>#VALUE!</v>
      </c>
      <c r="C605" s="42" t="e">
        <f t="shared" si="80"/>
        <v>#VALUE!</v>
      </c>
      <c r="D605" s="133" t="str">
        <f t="shared" si="81"/>
        <v>22/08/2012</v>
      </c>
      <c r="E605" s="134" t="str">
        <f t="shared" si="82"/>
        <v/>
      </c>
      <c r="F605" s="134" t="str">
        <f t="shared" si="83"/>
        <v/>
      </c>
      <c r="G605" s="136"/>
      <c r="H605" s="155"/>
      <c r="I605" s="133" t="s">
        <v>486</v>
      </c>
      <c r="J605" s="156" t="s">
        <v>486</v>
      </c>
      <c r="K605" s="156" t="s">
        <v>486</v>
      </c>
      <c r="L605" s="140"/>
    </row>
    <row r="606" spans="1:12" x14ac:dyDescent="0.25">
      <c r="A606" s="14">
        <v>599</v>
      </c>
      <c r="B606" s="41" t="e">
        <f t="shared" si="79"/>
        <v>#VALUE!</v>
      </c>
      <c r="C606" s="42" t="e">
        <f t="shared" si="80"/>
        <v>#VALUE!</v>
      </c>
      <c r="D606" s="133" t="str">
        <f t="shared" si="81"/>
        <v>09/01/2012</v>
      </c>
      <c r="E606" s="134" t="str">
        <f t="shared" si="82"/>
        <v/>
      </c>
      <c r="F606" s="134" t="str">
        <f t="shared" si="83"/>
        <v/>
      </c>
      <c r="G606" s="136"/>
      <c r="H606" s="155"/>
      <c r="I606" s="133" t="s">
        <v>487</v>
      </c>
      <c r="J606" s="156" t="s">
        <v>487</v>
      </c>
      <c r="K606" s="156" t="s">
        <v>487</v>
      </c>
      <c r="L606" s="140"/>
    </row>
    <row r="607" spans="1:12" x14ac:dyDescent="0.25">
      <c r="A607" s="14">
        <v>600</v>
      </c>
      <c r="B607" s="41" t="e">
        <f t="shared" si="79"/>
        <v>#VALUE!</v>
      </c>
      <c r="C607" s="42" t="e">
        <f t="shared" si="80"/>
        <v>#VALUE!</v>
      </c>
      <c r="D607" s="133" t="str">
        <f t="shared" si="81"/>
        <v>05/07/2012</v>
      </c>
      <c r="E607" s="134" t="str">
        <f t="shared" si="82"/>
        <v/>
      </c>
      <c r="F607" s="134" t="str">
        <f t="shared" si="83"/>
        <v/>
      </c>
      <c r="G607" s="136"/>
      <c r="H607" s="155"/>
      <c r="I607" s="133" t="s">
        <v>488</v>
      </c>
      <c r="J607" s="156" t="s">
        <v>488</v>
      </c>
      <c r="K607" s="156" t="s">
        <v>488</v>
      </c>
      <c r="L607" s="140"/>
    </row>
    <row r="608" spans="1:12" x14ac:dyDescent="0.25">
      <c r="A608" s="14">
        <v>601</v>
      </c>
      <c r="B608" s="41" t="e">
        <f t="shared" si="79"/>
        <v>#VALUE!</v>
      </c>
      <c r="C608" s="42" t="e">
        <f t="shared" si="80"/>
        <v>#VALUE!</v>
      </c>
      <c r="D608" s="133" t="str">
        <f t="shared" si="81"/>
        <v>28/12/2012</v>
      </c>
      <c r="E608" s="134" t="str">
        <f t="shared" si="82"/>
        <v/>
      </c>
      <c r="F608" s="134" t="str">
        <f t="shared" si="83"/>
        <v/>
      </c>
      <c r="G608" s="136"/>
      <c r="H608" s="155"/>
      <c r="I608" s="133" t="s">
        <v>283</v>
      </c>
      <c r="J608" s="156" t="s">
        <v>283</v>
      </c>
      <c r="K608" s="156" t="s">
        <v>283</v>
      </c>
      <c r="L608" s="140"/>
    </row>
    <row r="609" spans="1:12" x14ac:dyDescent="0.25">
      <c r="A609" s="14">
        <v>602</v>
      </c>
      <c r="B609" s="41" t="e">
        <f t="shared" si="79"/>
        <v>#VALUE!</v>
      </c>
      <c r="C609" s="42" t="e">
        <f t="shared" si="80"/>
        <v>#VALUE!</v>
      </c>
      <c r="D609" s="133" t="str">
        <f t="shared" si="81"/>
        <v>02/10/2012</v>
      </c>
      <c r="E609" s="134" t="str">
        <f t="shared" si="82"/>
        <v/>
      </c>
      <c r="F609" s="134" t="str">
        <f t="shared" si="83"/>
        <v/>
      </c>
      <c r="G609" s="136"/>
      <c r="H609" s="155"/>
      <c r="I609" s="133" t="s">
        <v>489</v>
      </c>
      <c r="J609" s="156" t="s">
        <v>489</v>
      </c>
      <c r="K609" s="156" t="s">
        <v>489</v>
      </c>
      <c r="L609" s="140"/>
    </row>
    <row r="610" spans="1:12" x14ac:dyDescent="0.25">
      <c r="A610" s="14">
        <v>603</v>
      </c>
      <c r="B610" s="41" t="e">
        <f t="shared" si="79"/>
        <v>#VALUE!</v>
      </c>
      <c r="C610" s="42" t="e">
        <f t="shared" si="80"/>
        <v>#VALUE!</v>
      </c>
      <c r="D610" s="133" t="str">
        <f t="shared" si="81"/>
        <v>11/06/2012</v>
      </c>
      <c r="E610" s="134" t="str">
        <f t="shared" si="82"/>
        <v/>
      </c>
      <c r="F610" s="134" t="str">
        <f t="shared" si="83"/>
        <v/>
      </c>
      <c r="G610" s="136"/>
      <c r="H610" s="155"/>
      <c r="I610" s="133" t="s">
        <v>490</v>
      </c>
      <c r="J610" s="156" t="s">
        <v>490</v>
      </c>
      <c r="K610" s="156" t="s">
        <v>490</v>
      </c>
      <c r="L610" s="140"/>
    </row>
    <row r="611" spans="1:12" x14ac:dyDescent="0.25">
      <c r="A611" s="14">
        <v>604</v>
      </c>
      <c r="B611" s="41" t="e">
        <f t="shared" si="79"/>
        <v>#VALUE!</v>
      </c>
      <c r="C611" s="42" t="e">
        <f t="shared" si="80"/>
        <v>#VALUE!</v>
      </c>
      <c r="D611" s="133" t="str">
        <f t="shared" si="81"/>
        <v>29/10/2012</v>
      </c>
      <c r="E611" s="134" t="str">
        <f t="shared" si="82"/>
        <v/>
      </c>
      <c r="F611" s="134" t="str">
        <f t="shared" si="83"/>
        <v/>
      </c>
      <c r="G611" s="136"/>
      <c r="H611" s="155"/>
      <c r="I611" s="133" t="s">
        <v>491</v>
      </c>
      <c r="J611" s="156" t="s">
        <v>491</v>
      </c>
      <c r="K611" s="156" t="s">
        <v>491</v>
      </c>
      <c r="L611" s="140"/>
    </row>
    <row r="612" spans="1:12" x14ac:dyDescent="0.25">
      <c r="A612" s="14">
        <v>605</v>
      </c>
      <c r="B612" s="41" t="e">
        <f t="shared" si="79"/>
        <v>#VALUE!</v>
      </c>
      <c r="C612" s="42" t="e">
        <f t="shared" si="80"/>
        <v>#VALUE!</v>
      </c>
      <c r="D612" s="133" t="str">
        <f t="shared" si="81"/>
        <v>30/07/2012</v>
      </c>
      <c r="E612" s="134" t="str">
        <f t="shared" si="82"/>
        <v/>
      </c>
      <c r="F612" s="134" t="str">
        <f t="shared" si="83"/>
        <v/>
      </c>
      <c r="G612" s="136"/>
      <c r="H612" s="155"/>
      <c r="I612" s="133" t="s">
        <v>492</v>
      </c>
      <c r="J612" s="156" t="s">
        <v>492</v>
      </c>
      <c r="K612" s="156" t="s">
        <v>492</v>
      </c>
      <c r="L612" s="140"/>
    </row>
    <row r="613" spans="1:12" x14ac:dyDescent="0.25">
      <c r="A613" s="14">
        <v>606</v>
      </c>
      <c r="B613" s="41" t="e">
        <f t="shared" si="79"/>
        <v>#VALUE!</v>
      </c>
      <c r="C613" s="42" t="e">
        <f t="shared" si="80"/>
        <v>#VALUE!</v>
      </c>
      <c r="D613" s="133" t="str">
        <f t="shared" si="81"/>
        <v>18/05/2012</v>
      </c>
      <c r="E613" s="134" t="str">
        <f t="shared" si="82"/>
        <v/>
      </c>
      <c r="F613" s="134" t="str">
        <f t="shared" si="83"/>
        <v/>
      </c>
      <c r="G613" s="136"/>
      <c r="H613" s="155"/>
      <c r="I613" s="133" t="s">
        <v>493</v>
      </c>
      <c r="J613" s="156" t="s">
        <v>493</v>
      </c>
      <c r="K613" s="156" t="s">
        <v>493</v>
      </c>
      <c r="L613" s="140"/>
    </row>
    <row r="614" spans="1:12" x14ac:dyDescent="0.25">
      <c r="A614" s="14">
        <v>607</v>
      </c>
      <c r="B614" s="41" t="e">
        <f t="shared" si="79"/>
        <v>#VALUE!</v>
      </c>
      <c r="C614" s="42" t="e">
        <f t="shared" si="80"/>
        <v>#VALUE!</v>
      </c>
      <c r="D614" s="133" t="str">
        <f t="shared" si="81"/>
        <v>02/06/2012</v>
      </c>
      <c r="E614" s="134" t="str">
        <f t="shared" si="82"/>
        <v/>
      </c>
      <c r="F614" s="134" t="str">
        <f t="shared" si="83"/>
        <v/>
      </c>
      <c r="G614" s="136"/>
      <c r="H614" s="155"/>
      <c r="I614" s="133" t="s">
        <v>494</v>
      </c>
      <c r="J614" s="156" t="s">
        <v>494</v>
      </c>
      <c r="K614" s="156" t="s">
        <v>494</v>
      </c>
      <c r="L614" s="140"/>
    </row>
    <row r="615" spans="1:12" x14ac:dyDescent="0.25">
      <c r="A615" s="14">
        <v>608</v>
      </c>
      <c r="B615" s="41" t="e">
        <f t="shared" si="79"/>
        <v>#VALUE!</v>
      </c>
      <c r="C615" s="42" t="e">
        <f t="shared" si="80"/>
        <v>#VALUE!</v>
      </c>
      <c r="D615" s="133" t="str">
        <f t="shared" si="81"/>
        <v>22/11/2012</v>
      </c>
      <c r="E615" s="134" t="str">
        <f t="shared" si="82"/>
        <v/>
      </c>
      <c r="F615" s="134" t="str">
        <f t="shared" si="83"/>
        <v/>
      </c>
      <c r="G615" s="136"/>
      <c r="H615" s="155"/>
      <c r="I615" s="133" t="s">
        <v>480</v>
      </c>
      <c r="J615" s="156" t="s">
        <v>480</v>
      </c>
      <c r="K615" s="156" t="s">
        <v>480</v>
      </c>
      <c r="L615" s="140"/>
    </row>
    <row r="616" spans="1:12" x14ac:dyDescent="0.25">
      <c r="A616" s="14">
        <v>609</v>
      </c>
      <c r="B616" s="41" t="e">
        <f t="shared" si="79"/>
        <v>#VALUE!</v>
      </c>
      <c r="C616" s="42" t="e">
        <f t="shared" si="80"/>
        <v>#VALUE!</v>
      </c>
      <c r="D616" s="133" t="str">
        <f t="shared" si="81"/>
        <v>03/09/2012</v>
      </c>
      <c r="E616" s="134" t="str">
        <f t="shared" si="82"/>
        <v/>
      </c>
      <c r="F616" s="134" t="str">
        <f t="shared" si="83"/>
        <v/>
      </c>
      <c r="G616" s="136"/>
      <c r="H616" s="155"/>
      <c r="I616" s="133" t="s">
        <v>495</v>
      </c>
      <c r="J616" s="156" t="s">
        <v>495</v>
      </c>
      <c r="K616" s="156" t="s">
        <v>495</v>
      </c>
      <c r="L616" s="140"/>
    </row>
    <row r="617" spans="1:12" x14ac:dyDescent="0.25">
      <c r="A617" s="14">
        <v>610</v>
      </c>
      <c r="B617" s="41" t="e">
        <f t="shared" si="79"/>
        <v>#VALUE!</v>
      </c>
      <c r="C617" s="42" t="e">
        <f t="shared" si="80"/>
        <v>#VALUE!</v>
      </c>
      <c r="D617" s="133" t="str">
        <f t="shared" si="81"/>
        <v>25/10/2012</v>
      </c>
      <c r="E617" s="134" t="str">
        <f t="shared" si="82"/>
        <v/>
      </c>
      <c r="F617" s="134" t="str">
        <f t="shared" si="83"/>
        <v/>
      </c>
      <c r="G617" s="136"/>
      <c r="H617" s="155"/>
      <c r="I617" s="133" t="s">
        <v>496</v>
      </c>
      <c r="J617" s="156" t="s">
        <v>496</v>
      </c>
      <c r="K617" s="156" t="s">
        <v>496</v>
      </c>
      <c r="L617" s="140"/>
    </row>
    <row r="618" spans="1:12" x14ac:dyDescent="0.25">
      <c r="A618" s="14">
        <v>611</v>
      </c>
      <c r="B618" s="41" t="e">
        <f t="shared" si="79"/>
        <v>#VALUE!</v>
      </c>
      <c r="C618" s="42" t="e">
        <f t="shared" si="80"/>
        <v>#VALUE!</v>
      </c>
      <c r="D618" s="133" t="str">
        <f t="shared" si="81"/>
        <v>25/07/2012</v>
      </c>
      <c r="E618" s="134" t="str">
        <f t="shared" si="82"/>
        <v/>
      </c>
      <c r="F618" s="134" t="str">
        <f t="shared" si="83"/>
        <v/>
      </c>
      <c r="G618" s="182"/>
      <c r="H618" s="157"/>
      <c r="I618" s="133" t="s">
        <v>497</v>
      </c>
      <c r="J618" s="157" t="s">
        <v>497</v>
      </c>
      <c r="K618" s="157" t="s">
        <v>497</v>
      </c>
      <c r="L618" s="140"/>
    </row>
    <row r="619" spans="1:12" x14ac:dyDescent="0.25">
      <c r="A619" s="14">
        <v>612</v>
      </c>
      <c r="B619" s="41" t="e">
        <f t="shared" si="79"/>
        <v>#VALUE!</v>
      </c>
      <c r="C619" s="42" t="e">
        <f t="shared" si="80"/>
        <v>#VALUE!</v>
      </c>
      <c r="D619" s="133" t="str">
        <f t="shared" si="81"/>
        <v>15/12/2012</v>
      </c>
      <c r="E619" s="134" t="str">
        <f t="shared" si="82"/>
        <v/>
      </c>
      <c r="F619" s="134" t="str">
        <f t="shared" si="83"/>
        <v/>
      </c>
      <c r="G619" s="182"/>
      <c r="H619" s="157"/>
      <c r="I619" s="133" t="s">
        <v>498</v>
      </c>
      <c r="J619" s="157" t="s">
        <v>498</v>
      </c>
      <c r="K619" s="157" t="s">
        <v>498</v>
      </c>
      <c r="L619" s="140"/>
    </row>
    <row r="620" spans="1:12" x14ac:dyDescent="0.25">
      <c r="A620" s="14">
        <v>613</v>
      </c>
      <c r="B620" s="41" t="e">
        <f t="shared" si="79"/>
        <v>#VALUE!</v>
      </c>
      <c r="C620" s="42" t="e">
        <f t="shared" si="80"/>
        <v>#VALUE!</v>
      </c>
      <c r="D620" s="133" t="str">
        <f t="shared" si="81"/>
        <v>23/03/2012</v>
      </c>
      <c r="E620" s="134" t="str">
        <f t="shared" si="82"/>
        <v/>
      </c>
      <c r="F620" s="134" t="str">
        <f t="shared" si="83"/>
        <v/>
      </c>
      <c r="G620" s="182"/>
      <c r="H620" s="157"/>
      <c r="I620" s="133" t="s">
        <v>499</v>
      </c>
      <c r="J620" s="157" t="s">
        <v>499</v>
      </c>
      <c r="K620" s="157" t="s">
        <v>499</v>
      </c>
      <c r="L620" s="140"/>
    </row>
    <row r="621" spans="1:12" x14ac:dyDescent="0.25">
      <c r="A621" s="14">
        <v>614</v>
      </c>
      <c r="B621" s="41" t="e">
        <f t="shared" si="79"/>
        <v>#VALUE!</v>
      </c>
      <c r="C621" s="42" t="e">
        <f t="shared" si="80"/>
        <v>#VALUE!</v>
      </c>
      <c r="D621" s="133" t="str">
        <f t="shared" si="81"/>
        <v>04/07/2012</v>
      </c>
      <c r="E621" s="134" t="str">
        <f t="shared" si="82"/>
        <v/>
      </c>
      <c r="F621" s="134" t="str">
        <f t="shared" si="83"/>
        <v/>
      </c>
      <c r="G621" s="182"/>
      <c r="H621" s="157"/>
      <c r="I621" s="133" t="s">
        <v>500</v>
      </c>
      <c r="J621" s="157" t="s">
        <v>500</v>
      </c>
      <c r="K621" s="157" t="s">
        <v>500</v>
      </c>
      <c r="L621" s="140"/>
    </row>
    <row r="622" spans="1:12" x14ac:dyDescent="0.25">
      <c r="A622" s="14">
        <v>615</v>
      </c>
      <c r="B622" s="41" t="e">
        <f t="shared" si="79"/>
        <v>#VALUE!</v>
      </c>
      <c r="C622" s="42" t="e">
        <f t="shared" si="80"/>
        <v>#VALUE!</v>
      </c>
      <c r="D622" s="133" t="str">
        <f t="shared" si="81"/>
        <v>26/09/2012</v>
      </c>
      <c r="E622" s="134" t="str">
        <f t="shared" si="82"/>
        <v/>
      </c>
      <c r="F622" s="134" t="str">
        <f t="shared" si="83"/>
        <v/>
      </c>
      <c r="G622" s="182"/>
      <c r="H622" s="157"/>
      <c r="I622" s="133" t="s">
        <v>501</v>
      </c>
      <c r="J622" s="157" t="s">
        <v>501</v>
      </c>
      <c r="K622" s="157" t="s">
        <v>501</v>
      </c>
      <c r="L622" s="140"/>
    </row>
    <row r="623" spans="1:12" x14ac:dyDescent="0.25">
      <c r="A623" s="14">
        <v>616</v>
      </c>
      <c r="B623" s="41" t="e">
        <f t="shared" si="79"/>
        <v>#VALUE!</v>
      </c>
      <c r="C623" s="42" t="e">
        <f t="shared" si="80"/>
        <v>#VALUE!</v>
      </c>
      <c r="D623" s="133" t="str">
        <f t="shared" si="81"/>
        <v>17/03/2012</v>
      </c>
      <c r="E623" s="134" t="str">
        <f t="shared" si="82"/>
        <v/>
      </c>
      <c r="F623" s="134" t="str">
        <f t="shared" si="83"/>
        <v/>
      </c>
      <c r="G623" s="182"/>
      <c r="H623" s="157"/>
      <c r="I623" s="133" t="s">
        <v>438</v>
      </c>
      <c r="J623" s="157" t="s">
        <v>438</v>
      </c>
      <c r="K623" s="157" t="s">
        <v>438</v>
      </c>
      <c r="L623" s="140"/>
    </row>
    <row r="624" spans="1:12" x14ac:dyDescent="0.25">
      <c r="A624" s="14">
        <v>617</v>
      </c>
      <c r="B624" s="41" t="e">
        <f t="shared" si="79"/>
        <v>#VALUE!</v>
      </c>
      <c r="C624" s="42" t="e">
        <f t="shared" si="80"/>
        <v>#VALUE!</v>
      </c>
      <c r="D624" s="133" t="str">
        <f t="shared" si="81"/>
        <v>20/02/2012</v>
      </c>
      <c r="E624" s="134" t="str">
        <f t="shared" si="82"/>
        <v/>
      </c>
      <c r="F624" s="134" t="str">
        <f t="shared" si="83"/>
        <v/>
      </c>
      <c r="G624" s="182"/>
      <c r="H624" s="157"/>
      <c r="I624" s="133" t="s">
        <v>502</v>
      </c>
      <c r="J624" s="157" t="s">
        <v>502</v>
      </c>
      <c r="K624" s="157" t="s">
        <v>502</v>
      </c>
      <c r="L624" s="140"/>
    </row>
    <row r="625" spans="1:12" x14ac:dyDescent="0.25">
      <c r="A625" s="14">
        <v>618</v>
      </c>
      <c r="B625" s="41" t="e">
        <f t="shared" si="79"/>
        <v>#VALUE!</v>
      </c>
      <c r="C625" s="42" t="e">
        <f t="shared" si="80"/>
        <v>#VALUE!</v>
      </c>
      <c r="D625" s="133" t="str">
        <f t="shared" si="81"/>
        <v>31/12/2012</v>
      </c>
      <c r="E625" s="134" t="str">
        <f t="shared" si="82"/>
        <v/>
      </c>
      <c r="F625" s="134" t="str">
        <f t="shared" si="83"/>
        <v/>
      </c>
      <c r="G625" s="182"/>
      <c r="H625" s="157"/>
      <c r="I625" s="133" t="s">
        <v>503</v>
      </c>
      <c r="J625" s="157" t="s">
        <v>503</v>
      </c>
      <c r="K625" s="157" t="s">
        <v>503</v>
      </c>
      <c r="L625" s="140"/>
    </row>
    <row r="626" spans="1:12" x14ac:dyDescent="0.25">
      <c r="A626" s="14">
        <v>619</v>
      </c>
      <c r="B626" s="41" t="e">
        <f t="shared" si="79"/>
        <v>#VALUE!</v>
      </c>
      <c r="C626" s="42" t="e">
        <f t="shared" si="80"/>
        <v>#VALUE!</v>
      </c>
      <c r="D626" s="133" t="str">
        <f t="shared" si="81"/>
        <v>24/12/2012</v>
      </c>
      <c r="E626" s="134" t="str">
        <f t="shared" si="82"/>
        <v/>
      </c>
      <c r="F626" s="134" t="str">
        <f t="shared" si="83"/>
        <v/>
      </c>
      <c r="G626" s="182"/>
      <c r="H626" s="157"/>
      <c r="I626" s="133" t="s">
        <v>504</v>
      </c>
      <c r="J626" s="157" t="s">
        <v>504</v>
      </c>
      <c r="K626" s="157" t="s">
        <v>504</v>
      </c>
      <c r="L626" s="140"/>
    </row>
    <row r="627" spans="1:12" x14ac:dyDescent="0.25">
      <c r="A627" s="14">
        <v>620</v>
      </c>
      <c r="B627" s="41" t="e">
        <f t="shared" si="79"/>
        <v>#VALUE!</v>
      </c>
      <c r="C627" s="42" t="e">
        <f t="shared" si="80"/>
        <v>#VALUE!</v>
      </c>
      <c r="D627" s="133" t="str">
        <f t="shared" si="81"/>
        <v>25/02/2012</v>
      </c>
      <c r="E627" s="134" t="str">
        <f t="shared" si="82"/>
        <v/>
      </c>
      <c r="F627" s="134" t="str">
        <f t="shared" si="83"/>
        <v/>
      </c>
      <c r="G627" s="182"/>
      <c r="H627" s="157"/>
      <c r="I627" s="133" t="s">
        <v>457</v>
      </c>
      <c r="J627" s="157" t="s">
        <v>457</v>
      </c>
      <c r="K627" s="157" t="s">
        <v>457</v>
      </c>
      <c r="L627" s="140"/>
    </row>
    <row r="628" spans="1:12" x14ac:dyDescent="0.25">
      <c r="A628" s="14">
        <v>621</v>
      </c>
      <c r="B628" s="41" t="e">
        <f t="shared" si="79"/>
        <v>#VALUE!</v>
      </c>
      <c r="C628" s="42" t="e">
        <f t="shared" si="80"/>
        <v>#VALUE!</v>
      </c>
      <c r="D628" s="133" t="str">
        <f t="shared" si="81"/>
        <v>04/01/2012</v>
      </c>
      <c r="E628" s="134" t="str">
        <f t="shared" si="82"/>
        <v/>
      </c>
      <c r="F628" s="134" t="str">
        <f t="shared" si="83"/>
        <v/>
      </c>
      <c r="G628" s="182"/>
      <c r="H628" s="157"/>
      <c r="I628" s="133" t="s">
        <v>505</v>
      </c>
      <c r="J628" s="157" t="s">
        <v>505</v>
      </c>
      <c r="K628" s="157" t="s">
        <v>505</v>
      </c>
      <c r="L628" s="140"/>
    </row>
    <row r="629" spans="1:12" x14ac:dyDescent="0.25">
      <c r="A629" s="14">
        <v>622</v>
      </c>
      <c r="B629" s="41" t="e">
        <f t="shared" si="79"/>
        <v>#VALUE!</v>
      </c>
      <c r="C629" s="42" t="e">
        <f t="shared" si="80"/>
        <v>#VALUE!</v>
      </c>
      <c r="D629" s="133" t="str">
        <f t="shared" si="81"/>
        <v>16/08/2012</v>
      </c>
      <c r="E629" s="134" t="str">
        <f t="shared" si="82"/>
        <v/>
      </c>
      <c r="F629" s="134" t="str">
        <f t="shared" si="83"/>
        <v/>
      </c>
      <c r="G629" s="182"/>
      <c r="H629" s="157"/>
      <c r="I629" s="133" t="s">
        <v>506</v>
      </c>
      <c r="J629" s="157" t="s">
        <v>506</v>
      </c>
      <c r="K629" s="157" t="s">
        <v>506</v>
      </c>
      <c r="L629" s="140"/>
    </row>
    <row r="630" spans="1:12" x14ac:dyDescent="0.25">
      <c r="A630" s="14">
        <v>623</v>
      </c>
      <c r="B630" s="41" t="e">
        <f t="shared" si="79"/>
        <v>#VALUE!</v>
      </c>
      <c r="C630" s="42" t="e">
        <f t="shared" si="80"/>
        <v>#VALUE!</v>
      </c>
      <c r="D630" s="133" t="str">
        <f t="shared" si="81"/>
        <v>24/03/2012</v>
      </c>
      <c r="E630" s="134" t="str">
        <f t="shared" si="82"/>
        <v/>
      </c>
      <c r="F630" s="134" t="str">
        <f t="shared" si="83"/>
        <v/>
      </c>
      <c r="G630" s="182"/>
      <c r="H630" s="157"/>
      <c r="I630" s="133" t="s">
        <v>507</v>
      </c>
      <c r="J630" s="157" t="s">
        <v>507</v>
      </c>
      <c r="K630" s="157" t="s">
        <v>507</v>
      </c>
      <c r="L630" s="140"/>
    </row>
    <row r="631" spans="1:12" x14ac:dyDescent="0.25">
      <c r="A631" s="14">
        <v>624</v>
      </c>
      <c r="B631" s="41" t="e">
        <f t="shared" si="79"/>
        <v>#VALUE!</v>
      </c>
      <c r="C631" s="42" t="e">
        <f t="shared" si="80"/>
        <v>#VALUE!</v>
      </c>
      <c r="D631" s="133" t="str">
        <f t="shared" si="81"/>
        <v>21/03/2012</v>
      </c>
      <c r="E631" s="134" t="str">
        <f t="shared" si="82"/>
        <v/>
      </c>
      <c r="F631" s="134" t="str">
        <f t="shared" si="83"/>
        <v/>
      </c>
      <c r="G631" s="182"/>
      <c r="H631" s="157"/>
      <c r="I631" s="133" t="s">
        <v>508</v>
      </c>
      <c r="J631" s="157" t="s">
        <v>508</v>
      </c>
      <c r="K631" s="157" t="s">
        <v>508</v>
      </c>
      <c r="L631" s="140"/>
    </row>
    <row r="632" spans="1:12" x14ac:dyDescent="0.25">
      <c r="A632" s="14">
        <v>625</v>
      </c>
      <c r="B632" s="41" t="e">
        <f t="shared" si="79"/>
        <v>#VALUE!</v>
      </c>
      <c r="C632" s="42" t="e">
        <f t="shared" si="80"/>
        <v>#VALUE!</v>
      </c>
      <c r="D632" s="133" t="str">
        <f t="shared" si="81"/>
        <v>22/08/2012</v>
      </c>
      <c r="E632" s="134" t="str">
        <f t="shared" si="82"/>
        <v/>
      </c>
      <c r="F632" s="134" t="str">
        <f t="shared" si="83"/>
        <v/>
      </c>
      <c r="G632" s="182"/>
      <c r="H632" s="157"/>
      <c r="I632" s="133" t="s">
        <v>486</v>
      </c>
      <c r="J632" s="157" t="s">
        <v>486</v>
      </c>
      <c r="K632" s="157" t="s">
        <v>486</v>
      </c>
      <c r="L632" s="140"/>
    </row>
    <row r="633" spans="1:12" x14ac:dyDescent="0.25">
      <c r="A633" s="14">
        <v>626</v>
      </c>
      <c r="B633" s="41" t="e">
        <f t="shared" si="79"/>
        <v>#VALUE!</v>
      </c>
      <c r="C633" s="42" t="e">
        <f t="shared" si="80"/>
        <v>#VALUE!</v>
      </c>
      <c r="D633" s="133" t="str">
        <f t="shared" si="81"/>
        <v>14/04/2012</v>
      </c>
      <c r="E633" s="134" t="str">
        <f t="shared" si="82"/>
        <v/>
      </c>
      <c r="F633" s="134" t="str">
        <f t="shared" si="83"/>
        <v/>
      </c>
      <c r="G633" s="182"/>
      <c r="H633" s="157"/>
      <c r="I633" s="133" t="s">
        <v>509</v>
      </c>
      <c r="J633" s="157" t="s">
        <v>509</v>
      </c>
      <c r="K633" s="157" t="s">
        <v>509</v>
      </c>
      <c r="L633" s="140"/>
    </row>
    <row r="634" spans="1:12" x14ac:dyDescent="0.25">
      <c r="A634" s="14">
        <v>627</v>
      </c>
      <c r="B634" s="41" t="e">
        <f t="shared" si="79"/>
        <v>#VALUE!</v>
      </c>
      <c r="C634" s="42" t="e">
        <f t="shared" si="80"/>
        <v>#VALUE!</v>
      </c>
      <c r="D634" s="133" t="str">
        <f t="shared" si="81"/>
        <v>25/03/2012</v>
      </c>
      <c r="E634" s="134" t="str">
        <f t="shared" si="82"/>
        <v/>
      </c>
      <c r="F634" s="134" t="str">
        <f t="shared" si="83"/>
        <v/>
      </c>
      <c r="G634" s="182"/>
      <c r="H634" s="157"/>
      <c r="I634" s="133" t="s">
        <v>510</v>
      </c>
      <c r="J634" s="157" t="s">
        <v>510</v>
      </c>
      <c r="K634" s="157" t="s">
        <v>510</v>
      </c>
      <c r="L634" s="140"/>
    </row>
    <row r="635" spans="1:12" x14ac:dyDescent="0.25">
      <c r="A635" s="14">
        <v>628</v>
      </c>
      <c r="B635" s="41" t="e">
        <f t="shared" si="79"/>
        <v>#VALUE!</v>
      </c>
      <c r="C635" s="42" t="e">
        <f t="shared" si="80"/>
        <v>#VALUE!</v>
      </c>
      <c r="D635" s="133" t="str">
        <f t="shared" si="81"/>
        <v>29/07/2012</v>
      </c>
      <c r="E635" s="134" t="str">
        <f t="shared" si="82"/>
        <v/>
      </c>
      <c r="F635" s="134" t="str">
        <f t="shared" si="83"/>
        <v/>
      </c>
      <c r="G635" s="182"/>
      <c r="H635" s="157"/>
      <c r="I635" s="133" t="s">
        <v>511</v>
      </c>
      <c r="J635" s="157" t="s">
        <v>511</v>
      </c>
      <c r="K635" s="157" t="s">
        <v>511</v>
      </c>
      <c r="L635" s="140"/>
    </row>
    <row r="636" spans="1:12" x14ac:dyDescent="0.25">
      <c r="A636" s="14">
        <v>629</v>
      </c>
      <c r="B636" s="41" t="e">
        <f t="shared" si="79"/>
        <v>#VALUE!</v>
      </c>
      <c r="C636" s="42" t="e">
        <f t="shared" si="80"/>
        <v>#VALUE!</v>
      </c>
      <c r="D636" s="133" t="str">
        <f t="shared" si="81"/>
        <v>23/12/2012</v>
      </c>
      <c r="E636" s="134" t="str">
        <f t="shared" si="82"/>
        <v/>
      </c>
      <c r="F636" s="134" t="str">
        <f t="shared" si="83"/>
        <v/>
      </c>
      <c r="G636" s="182"/>
      <c r="H636" s="157"/>
      <c r="I636" s="133" t="s">
        <v>512</v>
      </c>
      <c r="J636" s="157" t="s">
        <v>512</v>
      </c>
      <c r="K636" s="157" t="s">
        <v>512</v>
      </c>
      <c r="L636" s="140"/>
    </row>
    <row r="637" spans="1:12" x14ac:dyDescent="0.25">
      <c r="A637" s="14">
        <v>630</v>
      </c>
      <c r="B637" s="41" t="e">
        <f t="shared" si="79"/>
        <v>#VALUE!</v>
      </c>
      <c r="C637" s="42" t="e">
        <f t="shared" si="80"/>
        <v>#VALUE!</v>
      </c>
      <c r="D637" s="133" t="str">
        <f t="shared" si="81"/>
        <v>21/09/2012</v>
      </c>
      <c r="E637" s="134" t="str">
        <f t="shared" si="82"/>
        <v/>
      </c>
      <c r="F637" s="134" t="str">
        <f t="shared" si="83"/>
        <v/>
      </c>
      <c r="G637" s="182"/>
      <c r="H637" s="157"/>
      <c r="I637" s="133" t="s">
        <v>513</v>
      </c>
      <c r="J637" s="157" t="s">
        <v>513</v>
      </c>
      <c r="K637" s="157" t="s">
        <v>513</v>
      </c>
      <c r="L637" s="140"/>
    </row>
    <row r="638" spans="1:12" x14ac:dyDescent="0.25">
      <c r="A638" s="14">
        <v>631</v>
      </c>
      <c r="B638" s="41" t="e">
        <f t="shared" si="79"/>
        <v>#VALUE!</v>
      </c>
      <c r="C638" s="42" t="e">
        <f t="shared" si="80"/>
        <v>#VALUE!</v>
      </c>
      <c r="D638" s="133" t="str">
        <f t="shared" si="81"/>
        <v>13/07/2012</v>
      </c>
      <c r="E638" s="134" t="str">
        <f t="shared" si="82"/>
        <v/>
      </c>
      <c r="F638" s="134" t="str">
        <f t="shared" si="83"/>
        <v/>
      </c>
      <c r="G638" s="182"/>
      <c r="H638" s="157"/>
      <c r="I638" s="133" t="s">
        <v>514</v>
      </c>
      <c r="J638" s="157" t="s">
        <v>514</v>
      </c>
      <c r="K638" s="157" t="s">
        <v>514</v>
      </c>
      <c r="L638" s="140"/>
    </row>
    <row r="639" spans="1:12" x14ac:dyDescent="0.25">
      <c r="A639" s="14">
        <v>632</v>
      </c>
      <c r="B639" s="41" t="e">
        <f t="shared" si="79"/>
        <v>#VALUE!</v>
      </c>
      <c r="C639" s="42" t="e">
        <f t="shared" si="80"/>
        <v>#VALUE!</v>
      </c>
      <c r="D639" s="133" t="str">
        <f t="shared" si="81"/>
        <v>26/10/2012</v>
      </c>
      <c r="E639" s="134" t="str">
        <f t="shared" si="82"/>
        <v/>
      </c>
      <c r="F639" s="134" t="str">
        <f t="shared" si="83"/>
        <v/>
      </c>
      <c r="G639" s="182"/>
      <c r="H639" s="157"/>
      <c r="I639" s="133" t="s">
        <v>515</v>
      </c>
      <c r="J639" s="157" t="s">
        <v>515</v>
      </c>
      <c r="K639" s="157" t="s">
        <v>515</v>
      </c>
      <c r="L639" s="140"/>
    </row>
    <row r="640" spans="1:12" x14ac:dyDescent="0.25">
      <c r="A640" s="14">
        <v>633</v>
      </c>
      <c r="B640" s="41" t="e">
        <f t="shared" si="79"/>
        <v>#VALUE!</v>
      </c>
      <c r="C640" s="42" t="e">
        <f t="shared" si="80"/>
        <v>#VALUE!</v>
      </c>
      <c r="D640" s="133" t="str">
        <f t="shared" si="81"/>
        <v>20/11/2012</v>
      </c>
      <c r="E640" s="134" t="str">
        <f t="shared" si="82"/>
        <v/>
      </c>
      <c r="F640" s="134" t="str">
        <f t="shared" si="83"/>
        <v/>
      </c>
      <c r="G640" s="182"/>
      <c r="H640" s="157"/>
      <c r="I640" s="133" t="s">
        <v>516</v>
      </c>
      <c r="J640" s="157" t="s">
        <v>516</v>
      </c>
      <c r="K640" s="157" t="s">
        <v>516</v>
      </c>
      <c r="L640" s="140"/>
    </row>
    <row r="641" spans="1:12" x14ac:dyDescent="0.25">
      <c r="A641" s="14">
        <v>634</v>
      </c>
      <c r="B641" s="41" t="e">
        <f t="shared" si="79"/>
        <v>#VALUE!</v>
      </c>
      <c r="C641" s="42" t="e">
        <f t="shared" si="80"/>
        <v>#VALUE!</v>
      </c>
      <c r="D641" s="133" t="str">
        <f t="shared" si="81"/>
        <v>07/09/2012</v>
      </c>
      <c r="E641" s="134" t="str">
        <f t="shared" si="82"/>
        <v/>
      </c>
      <c r="F641" s="134" t="str">
        <f t="shared" si="83"/>
        <v/>
      </c>
      <c r="G641" s="182"/>
      <c r="H641" s="157"/>
      <c r="I641" s="133" t="s">
        <v>517</v>
      </c>
      <c r="J641" s="157" t="s">
        <v>517</v>
      </c>
      <c r="K641" s="157" t="s">
        <v>517</v>
      </c>
      <c r="L641" s="140"/>
    </row>
    <row r="642" spans="1:12" x14ac:dyDescent="0.25">
      <c r="A642" s="14">
        <v>635</v>
      </c>
      <c r="B642" s="41" t="e">
        <f t="shared" si="79"/>
        <v>#VALUE!</v>
      </c>
      <c r="C642" s="42" t="e">
        <f t="shared" si="80"/>
        <v>#VALUE!</v>
      </c>
      <c r="D642" s="133" t="str">
        <f t="shared" si="81"/>
        <v>14/12/2012</v>
      </c>
      <c r="E642" s="134" t="str">
        <f t="shared" si="82"/>
        <v/>
      </c>
      <c r="F642" s="134" t="str">
        <f t="shared" si="83"/>
        <v/>
      </c>
      <c r="G642" s="182"/>
      <c r="H642" s="157"/>
      <c r="I642" s="133" t="s">
        <v>474</v>
      </c>
      <c r="J642" s="157" t="s">
        <v>474</v>
      </c>
      <c r="K642" s="157" t="s">
        <v>474</v>
      </c>
      <c r="L642" s="140"/>
    </row>
    <row r="643" spans="1:12" x14ac:dyDescent="0.25">
      <c r="A643" s="14">
        <v>636</v>
      </c>
      <c r="B643" s="41" t="e">
        <f t="shared" si="79"/>
        <v>#VALUE!</v>
      </c>
      <c r="C643" s="42" t="e">
        <f t="shared" si="80"/>
        <v>#VALUE!</v>
      </c>
      <c r="D643" s="133" t="str">
        <f t="shared" si="81"/>
        <v>01/06/2012</v>
      </c>
      <c r="E643" s="134" t="str">
        <f t="shared" si="82"/>
        <v/>
      </c>
      <c r="F643" s="134" t="str">
        <f t="shared" si="83"/>
        <v/>
      </c>
      <c r="G643" s="182"/>
      <c r="H643" s="157"/>
      <c r="I643" s="133" t="s">
        <v>518</v>
      </c>
      <c r="J643" s="157" t="s">
        <v>518</v>
      </c>
      <c r="K643" s="157" t="s">
        <v>518</v>
      </c>
      <c r="L643" s="140"/>
    </row>
    <row r="644" spans="1:12" x14ac:dyDescent="0.25">
      <c r="A644" s="14">
        <v>637</v>
      </c>
      <c r="B644" s="41" t="e">
        <f t="shared" si="79"/>
        <v>#VALUE!</v>
      </c>
      <c r="C644" s="42" t="e">
        <f t="shared" si="80"/>
        <v>#VALUE!</v>
      </c>
      <c r="D644" s="133" t="str">
        <f t="shared" si="81"/>
        <v>15/06/2012</v>
      </c>
      <c r="E644" s="134" t="str">
        <f t="shared" si="82"/>
        <v/>
      </c>
      <c r="F644" s="134" t="str">
        <f t="shared" si="83"/>
        <v/>
      </c>
      <c r="G644" s="182"/>
      <c r="H644" s="157"/>
      <c r="I644" s="133" t="s">
        <v>519</v>
      </c>
      <c r="J644" s="157" t="s">
        <v>519</v>
      </c>
      <c r="K644" s="157" t="s">
        <v>519</v>
      </c>
      <c r="L644" s="140"/>
    </row>
    <row r="645" spans="1:12" x14ac:dyDescent="0.25">
      <c r="A645" s="14">
        <v>638</v>
      </c>
      <c r="B645" s="41" t="e">
        <f t="shared" si="79"/>
        <v>#VALUE!</v>
      </c>
      <c r="C645" s="42" t="e">
        <f t="shared" si="80"/>
        <v>#VALUE!</v>
      </c>
      <c r="D645" s="133" t="str">
        <f t="shared" si="81"/>
        <v>20/01/2012</v>
      </c>
      <c r="E645" s="134" t="str">
        <f t="shared" si="82"/>
        <v/>
      </c>
      <c r="F645" s="134" t="str">
        <f t="shared" si="83"/>
        <v/>
      </c>
      <c r="G645" s="182"/>
      <c r="H645" s="157"/>
      <c r="I645" s="133" t="s">
        <v>520</v>
      </c>
      <c r="J645" s="157" t="s">
        <v>520</v>
      </c>
      <c r="K645" s="157" t="s">
        <v>520</v>
      </c>
      <c r="L645" s="140"/>
    </row>
    <row r="646" spans="1:12" x14ac:dyDescent="0.25">
      <c r="A646" s="14">
        <v>639</v>
      </c>
      <c r="B646" s="41" t="e">
        <f t="shared" si="79"/>
        <v>#VALUE!</v>
      </c>
      <c r="C646" s="42" t="e">
        <f t="shared" si="80"/>
        <v>#VALUE!</v>
      </c>
      <c r="D646" s="133" t="str">
        <f t="shared" si="81"/>
        <v>25/07/2012</v>
      </c>
      <c r="E646" s="134" t="str">
        <f t="shared" si="82"/>
        <v/>
      </c>
      <c r="F646" s="134" t="str">
        <f t="shared" si="83"/>
        <v/>
      </c>
      <c r="G646" s="182"/>
      <c r="H646" s="157"/>
      <c r="I646" s="133" t="s">
        <v>497</v>
      </c>
      <c r="J646" s="157" t="s">
        <v>497</v>
      </c>
      <c r="K646" s="157" t="s">
        <v>497</v>
      </c>
      <c r="L646" s="140"/>
    </row>
    <row r="647" spans="1:12" x14ac:dyDescent="0.25">
      <c r="A647" s="14">
        <v>640</v>
      </c>
      <c r="B647" s="41" t="e">
        <f t="shared" si="79"/>
        <v>#VALUE!</v>
      </c>
      <c r="C647" s="42" t="e">
        <f t="shared" si="80"/>
        <v>#VALUE!</v>
      </c>
      <c r="D647" s="133" t="str">
        <f t="shared" si="81"/>
        <v>17/05/2012</v>
      </c>
      <c r="E647" s="134" t="str">
        <f t="shared" si="82"/>
        <v/>
      </c>
      <c r="F647" s="134" t="str">
        <f t="shared" si="83"/>
        <v/>
      </c>
      <c r="G647" s="182"/>
      <c r="H647" s="157"/>
      <c r="I647" s="133" t="s">
        <v>292</v>
      </c>
      <c r="J647" s="157" t="s">
        <v>292</v>
      </c>
      <c r="K647" s="157" t="s">
        <v>292</v>
      </c>
      <c r="L647" s="140"/>
    </row>
    <row r="648" spans="1:12" x14ac:dyDescent="0.25">
      <c r="A648" s="14">
        <v>641</v>
      </c>
      <c r="B648" s="41" t="e">
        <f t="shared" si="79"/>
        <v>#VALUE!</v>
      </c>
      <c r="C648" s="42" t="e">
        <f t="shared" si="80"/>
        <v>#VALUE!</v>
      </c>
      <c r="D648" s="133" t="str">
        <f t="shared" si="81"/>
        <v>06/10/2012</v>
      </c>
      <c r="E648" s="134" t="str">
        <f t="shared" si="82"/>
        <v/>
      </c>
      <c r="F648" s="134" t="str">
        <f t="shared" si="83"/>
        <v/>
      </c>
      <c r="G648" s="182"/>
      <c r="H648" s="157"/>
      <c r="I648" s="133" t="s">
        <v>521</v>
      </c>
      <c r="J648" s="157" t="s">
        <v>521</v>
      </c>
      <c r="K648" s="157" t="s">
        <v>521</v>
      </c>
      <c r="L648" s="140"/>
    </row>
    <row r="649" spans="1:12" x14ac:dyDescent="0.25">
      <c r="A649" s="14">
        <v>642</v>
      </c>
      <c r="B649" s="41" t="e">
        <f t="shared" ref="B649:B712" si="87">LEFT(H649,LEN(H649)-LEN(C649))</f>
        <v>#VALUE!</v>
      </c>
      <c r="C649" s="42" t="e">
        <f t="shared" ref="C649:C712" si="88">RIGHT(H649,LEN(H649)-FIND("@",SUBSTITUTE(H649," ","@",LEN(H649)-LEN(SUBSTITUTE(H649," ","")))))</f>
        <v>#VALUE!</v>
      </c>
      <c r="D649" s="133" t="str">
        <f t="shared" ref="D649:D712" si="89">TEXT(J649,"DD/MM/YYYY")</f>
        <v>09/02/2012</v>
      </c>
      <c r="E649" s="134" t="str">
        <f t="shared" ref="E649:E712" si="90">IF(TRIM(L649)="Nam","X","")</f>
        <v/>
      </c>
      <c r="F649" s="134" t="str">
        <f t="shared" ref="F649:F712" si="91">IF(TRIM(L649)="Nữ","X","")</f>
        <v/>
      </c>
      <c r="G649" s="182"/>
      <c r="H649" s="157"/>
      <c r="I649" s="133" t="s">
        <v>522</v>
      </c>
      <c r="J649" s="157" t="s">
        <v>522</v>
      </c>
      <c r="K649" s="157" t="s">
        <v>522</v>
      </c>
      <c r="L649" s="140"/>
    </row>
    <row r="650" spans="1:12" x14ac:dyDescent="0.25">
      <c r="A650" s="14">
        <v>643</v>
      </c>
      <c r="B650" s="41" t="e">
        <f t="shared" si="87"/>
        <v>#VALUE!</v>
      </c>
      <c r="C650" s="42" t="e">
        <f t="shared" si="88"/>
        <v>#VALUE!</v>
      </c>
      <c r="D650" s="133" t="str">
        <f t="shared" si="89"/>
        <v>21/02/2012</v>
      </c>
      <c r="E650" s="134" t="str">
        <f t="shared" si="90"/>
        <v/>
      </c>
      <c r="F650" s="134" t="str">
        <f t="shared" si="91"/>
        <v/>
      </c>
      <c r="G650" s="182"/>
      <c r="H650" s="157"/>
      <c r="I650" s="133" t="s">
        <v>523</v>
      </c>
      <c r="J650" s="157" t="s">
        <v>523</v>
      </c>
      <c r="K650" s="157" t="s">
        <v>523</v>
      </c>
      <c r="L650" s="140"/>
    </row>
    <row r="651" spans="1:12" x14ac:dyDescent="0.25">
      <c r="A651" s="14">
        <v>644</v>
      </c>
      <c r="B651" s="41" t="e">
        <f t="shared" si="87"/>
        <v>#VALUE!</v>
      </c>
      <c r="C651" s="42" t="e">
        <f t="shared" si="88"/>
        <v>#VALUE!</v>
      </c>
      <c r="D651" s="133" t="str">
        <f t="shared" si="89"/>
        <v>18/01/2012</v>
      </c>
      <c r="E651" s="134" t="str">
        <f t="shared" si="90"/>
        <v/>
      </c>
      <c r="F651" s="134" t="str">
        <f t="shared" si="91"/>
        <v/>
      </c>
      <c r="G651" s="182"/>
      <c r="H651" s="157"/>
      <c r="I651" s="133" t="s">
        <v>524</v>
      </c>
      <c r="J651" s="157" t="s">
        <v>524</v>
      </c>
      <c r="K651" s="157" t="s">
        <v>524</v>
      </c>
      <c r="L651" s="140"/>
    </row>
    <row r="652" spans="1:12" x14ac:dyDescent="0.25">
      <c r="A652" s="14">
        <v>645</v>
      </c>
      <c r="B652" s="41" t="e">
        <f t="shared" si="87"/>
        <v>#VALUE!</v>
      </c>
      <c r="C652" s="42" t="e">
        <f t="shared" si="88"/>
        <v>#VALUE!</v>
      </c>
      <c r="D652" s="133" t="str">
        <f t="shared" si="89"/>
        <v>27/11/2012</v>
      </c>
      <c r="E652" s="134" t="str">
        <f t="shared" si="90"/>
        <v/>
      </c>
      <c r="F652" s="134" t="str">
        <f t="shared" si="91"/>
        <v/>
      </c>
      <c r="G652" s="182"/>
      <c r="H652" s="157"/>
      <c r="I652" s="133" t="s">
        <v>265</v>
      </c>
      <c r="J652" s="157" t="s">
        <v>265</v>
      </c>
      <c r="K652" s="157" t="s">
        <v>265</v>
      </c>
      <c r="L652" s="140"/>
    </row>
    <row r="653" spans="1:12" x14ac:dyDescent="0.25">
      <c r="A653" s="14">
        <v>646</v>
      </c>
      <c r="B653" s="41" t="e">
        <f t="shared" si="87"/>
        <v>#VALUE!</v>
      </c>
      <c r="C653" s="42" t="e">
        <f t="shared" si="88"/>
        <v>#VALUE!</v>
      </c>
      <c r="D653" s="133" t="str">
        <f t="shared" si="89"/>
        <v>19/09/2012</v>
      </c>
      <c r="E653" s="134" t="str">
        <f t="shared" si="90"/>
        <v/>
      </c>
      <c r="F653" s="134" t="str">
        <f t="shared" si="91"/>
        <v/>
      </c>
      <c r="G653" s="182"/>
      <c r="H653" s="157"/>
      <c r="I653" s="133" t="s">
        <v>525</v>
      </c>
      <c r="J653" s="157" t="s">
        <v>525</v>
      </c>
      <c r="K653" s="157" t="s">
        <v>525</v>
      </c>
      <c r="L653" s="140"/>
    </row>
    <row r="654" spans="1:12" x14ac:dyDescent="0.25">
      <c r="A654" s="14">
        <v>647</v>
      </c>
      <c r="B654" s="41" t="e">
        <f t="shared" si="87"/>
        <v>#VALUE!</v>
      </c>
      <c r="C654" s="42" t="e">
        <f t="shared" si="88"/>
        <v>#VALUE!</v>
      </c>
      <c r="D654" s="133" t="str">
        <f t="shared" si="89"/>
        <v>16/01/2012</v>
      </c>
      <c r="E654" s="134" t="str">
        <f t="shared" si="90"/>
        <v/>
      </c>
      <c r="F654" s="134" t="str">
        <f t="shared" si="91"/>
        <v/>
      </c>
      <c r="G654" s="182"/>
      <c r="H654" s="157"/>
      <c r="I654" s="133" t="s">
        <v>526</v>
      </c>
      <c r="J654" s="157" t="s">
        <v>526</v>
      </c>
      <c r="K654" s="157" t="s">
        <v>526</v>
      </c>
      <c r="L654" s="140"/>
    </row>
    <row r="655" spans="1:12" x14ac:dyDescent="0.25">
      <c r="A655" s="14">
        <v>648</v>
      </c>
      <c r="B655" s="41" t="e">
        <f t="shared" si="87"/>
        <v>#VALUE!</v>
      </c>
      <c r="C655" s="42" t="e">
        <f t="shared" si="88"/>
        <v>#VALUE!</v>
      </c>
      <c r="D655" s="133" t="str">
        <f t="shared" si="89"/>
        <v>24/10/2012</v>
      </c>
      <c r="E655" s="134" t="str">
        <f t="shared" si="90"/>
        <v/>
      </c>
      <c r="F655" s="134" t="str">
        <f t="shared" si="91"/>
        <v/>
      </c>
      <c r="G655" s="182"/>
      <c r="H655" s="157"/>
      <c r="I655" s="133" t="s">
        <v>527</v>
      </c>
      <c r="J655" s="157" t="s">
        <v>527</v>
      </c>
      <c r="K655" s="157" t="s">
        <v>527</v>
      </c>
      <c r="L655" s="140"/>
    </row>
    <row r="656" spans="1:12" x14ac:dyDescent="0.25">
      <c r="A656" s="14">
        <v>649</v>
      </c>
      <c r="B656" s="41" t="e">
        <f t="shared" si="87"/>
        <v>#VALUE!</v>
      </c>
      <c r="C656" s="42" t="e">
        <f t="shared" si="88"/>
        <v>#VALUE!</v>
      </c>
      <c r="D656" s="133" t="str">
        <f t="shared" si="89"/>
        <v>22/11/2012</v>
      </c>
      <c r="E656" s="134" t="str">
        <f t="shared" si="90"/>
        <v/>
      </c>
      <c r="F656" s="134" t="str">
        <f t="shared" si="91"/>
        <v/>
      </c>
      <c r="G656" s="182"/>
      <c r="H656" s="157"/>
      <c r="I656" s="133" t="s">
        <v>480</v>
      </c>
      <c r="J656" s="157" t="s">
        <v>480</v>
      </c>
      <c r="K656" s="157" t="s">
        <v>480</v>
      </c>
      <c r="L656" s="140"/>
    </row>
    <row r="657" spans="1:12" x14ac:dyDescent="0.25">
      <c r="A657" s="14">
        <v>650</v>
      </c>
      <c r="B657" s="41" t="e">
        <f t="shared" si="87"/>
        <v>#VALUE!</v>
      </c>
      <c r="C657" s="42" t="e">
        <f t="shared" si="88"/>
        <v>#VALUE!</v>
      </c>
      <c r="D657" s="133" t="str">
        <f t="shared" si="89"/>
        <v>10/11/2012</v>
      </c>
      <c r="E657" s="134" t="str">
        <f t="shared" si="90"/>
        <v/>
      </c>
      <c r="F657" s="134" t="str">
        <f t="shared" si="91"/>
        <v/>
      </c>
      <c r="G657" s="182"/>
      <c r="H657" s="157"/>
      <c r="I657" s="133" t="s">
        <v>528</v>
      </c>
      <c r="J657" s="157" t="s">
        <v>528</v>
      </c>
      <c r="K657" s="157" t="s">
        <v>528</v>
      </c>
      <c r="L657" s="140"/>
    </row>
    <row r="658" spans="1:12" x14ac:dyDescent="0.25">
      <c r="A658" s="14">
        <v>651</v>
      </c>
      <c r="B658" s="41" t="e">
        <f t="shared" si="87"/>
        <v>#VALUE!</v>
      </c>
      <c r="C658" s="42" t="e">
        <f t="shared" si="88"/>
        <v>#VALUE!</v>
      </c>
      <c r="D658" s="133" t="str">
        <f t="shared" si="89"/>
        <v>29/03/2012</v>
      </c>
      <c r="E658" s="134" t="str">
        <f t="shared" si="90"/>
        <v/>
      </c>
      <c r="F658" s="134" t="str">
        <f t="shared" si="91"/>
        <v/>
      </c>
      <c r="G658" s="182"/>
      <c r="H658" s="157"/>
      <c r="I658" s="133" t="s">
        <v>529</v>
      </c>
      <c r="J658" s="157" t="s">
        <v>529</v>
      </c>
      <c r="K658" s="157" t="s">
        <v>529</v>
      </c>
      <c r="L658" s="140"/>
    </row>
    <row r="659" spans="1:12" x14ac:dyDescent="0.25">
      <c r="A659" s="14">
        <v>652</v>
      </c>
      <c r="B659" s="41" t="e">
        <f t="shared" si="87"/>
        <v>#VALUE!</v>
      </c>
      <c r="C659" s="42" t="e">
        <f t="shared" si="88"/>
        <v>#VALUE!</v>
      </c>
      <c r="D659" s="133" t="str">
        <f t="shared" si="89"/>
        <v>23/04/2012</v>
      </c>
      <c r="E659" s="134" t="str">
        <f t="shared" si="90"/>
        <v/>
      </c>
      <c r="F659" s="134" t="str">
        <f t="shared" si="91"/>
        <v/>
      </c>
      <c r="G659" s="182"/>
      <c r="H659" s="157"/>
      <c r="I659" s="133" t="s">
        <v>530</v>
      </c>
      <c r="J659" s="157" t="s">
        <v>530</v>
      </c>
      <c r="K659" s="157" t="s">
        <v>530</v>
      </c>
      <c r="L659" s="140"/>
    </row>
    <row r="660" spans="1:12" x14ac:dyDescent="0.25">
      <c r="A660" s="14">
        <v>653</v>
      </c>
      <c r="B660" s="41" t="e">
        <f t="shared" si="87"/>
        <v>#VALUE!</v>
      </c>
      <c r="C660" s="42" t="e">
        <f t="shared" si="88"/>
        <v>#VALUE!</v>
      </c>
      <c r="D660" s="133" t="str">
        <f t="shared" si="89"/>
        <v>23/06/2012</v>
      </c>
      <c r="E660" s="134" t="str">
        <f t="shared" si="90"/>
        <v/>
      </c>
      <c r="F660" s="134" t="str">
        <f t="shared" si="91"/>
        <v/>
      </c>
      <c r="G660" s="182"/>
      <c r="H660" s="157"/>
      <c r="I660" s="133" t="s">
        <v>531</v>
      </c>
      <c r="J660" s="157" t="s">
        <v>531</v>
      </c>
      <c r="K660" s="157" t="s">
        <v>531</v>
      </c>
      <c r="L660" s="140"/>
    </row>
    <row r="661" spans="1:12" x14ac:dyDescent="0.25">
      <c r="A661" s="14">
        <v>654</v>
      </c>
      <c r="B661" s="41" t="e">
        <f t="shared" si="87"/>
        <v>#VALUE!</v>
      </c>
      <c r="C661" s="42" t="e">
        <f t="shared" si="88"/>
        <v>#VALUE!</v>
      </c>
      <c r="D661" s="133" t="str">
        <f t="shared" si="89"/>
        <v>13/12/2012</v>
      </c>
      <c r="E661" s="134" t="str">
        <f t="shared" si="90"/>
        <v/>
      </c>
      <c r="F661" s="134" t="str">
        <f t="shared" si="91"/>
        <v/>
      </c>
      <c r="G661" s="182"/>
      <c r="H661" s="158"/>
      <c r="I661" s="133" t="s">
        <v>532</v>
      </c>
      <c r="J661" s="158" t="s">
        <v>532</v>
      </c>
      <c r="K661" s="158" t="s">
        <v>532</v>
      </c>
      <c r="L661" s="140"/>
    </row>
    <row r="662" spans="1:12" x14ac:dyDescent="0.25">
      <c r="A662" s="14">
        <v>655</v>
      </c>
      <c r="B662" s="41" t="e">
        <f t="shared" si="87"/>
        <v>#VALUE!</v>
      </c>
      <c r="C662" s="42" t="e">
        <f t="shared" si="88"/>
        <v>#VALUE!</v>
      </c>
      <c r="D662" s="133" t="str">
        <f t="shared" si="89"/>
        <v>08/05/2012</v>
      </c>
      <c r="E662" s="134" t="str">
        <f t="shared" si="90"/>
        <v/>
      </c>
      <c r="F662" s="134" t="str">
        <f t="shared" si="91"/>
        <v/>
      </c>
      <c r="G662" s="182"/>
      <c r="H662" s="158"/>
      <c r="I662" s="133" t="s">
        <v>533</v>
      </c>
      <c r="J662" s="158" t="s">
        <v>533</v>
      </c>
      <c r="K662" s="158" t="s">
        <v>533</v>
      </c>
      <c r="L662" s="140"/>
    </row>
    <row r="663" spans="1:12" x14ac:dyDescent="0.25">
      <c r="A663" s="14">
        <v>656</v>
      </c>
      <c r="B663" s="41" t="e">
        <f t="shared" si="87"/>
        <v>#VALUE!</v>
      </c>
      <c r="C663" s="42" t="e">
        <f t="shared" si="88"/>
        <v>#VALUE!</v>
      </c>
      <c r="D663" s="133" t="str">
        <f t="shared" si="89"/>
        <v>26/02/2012</v>
      </c>
      <c r="E663" s="134" t="str">
        <f t="shared" si="90"/>
        <v/>
      </c>
      <c r="F663" s="134" t="str">
        <f t="shared" si="91"/>
        <v/>
      </c>
      <c r="G663" s="182"/>
      <c r="H663" s="158"/>
      <c r="I663" s="133" t="s">
        <v>534</v>
      </c>
      <c r="J663" s="158" t="s">
        <v>534</v>
      </c>
      <c r="K663" s="158" t="s">
        <v>534</v>
      </c>
      <c r="L663" s="140"/>
    </row>
    <row r="664" spans="1:12" x14ac:dyDescent="0.25">
      <c r="A664" s="14">
        <v>657</v>
      </c>
      <c r="B664" s="41" t="e">
        <f t="shared" si="87"/>
        <v>#VALUE!</v>
      </c>
      <c r="C664" s="42" t="e">
        <f t="shared" si="88"/>
        <v>#VALUE!</v>
      </c>
      <c r="D664" s="133" t="str">
        <f t="shared" si="89"/>
        <v>04/11/2012</v>
      </c>
      <c r="E664" s="134" t="str">
        <f t="shared" si="90"/>
        <v/>
      </c>
      <c r="F664" s="134" t="str">
        <f t="shared" si="91"/>
        <v/>
      </c>
      <c r="G664" s="182"/>
      <c r="H664" s="158"/>
      <c r="I664" s="133" t="s">
        <v>470</v>
      </c>
      <c r="J664" s="158" t="s">
        <v>470</v>
      </c>
      <c r="K664" s="158" t="s">
        <v>470</v>
      </c>
      <c r="L664" s="140"/>
    </row>
    <row r="665" spans="1:12" x14ac:dyDescent="0.25">
      <c r="A665" s="14">
        <v>658</v>
      </c>
      <c r="B665" s="41" t="e">
        <f t="shared" si="87"/>
        <v>#VALUE!</v>
      </c>
      <c r="C665" s="42" t="e">
        <f t="shared" si="88"/>
        <v>#VALUE!</v>
      </c>
      <c r="D665" s="133" t="str">
        <f t="shared" si="89"/>
        <v>21/11/2012</v>
      </c>
      <c r="E665" s="134" t="str">
        <f t="shared" si="90"/>
        <v/>
      </c>
      <c r="F665" s="134" t="str">
        <f t="shared" si="91"/>
        <v/>
      </c>
      <c r="G665" s="182"/>
      <c r="H665" s="158"/>
      <c r="I665" s="133" t="s">
        <v>535</v>
      </c>
      <c r="J665" s="158" t="s">
        <v>535</v>
      </c>
      <c r="K665" s="158" t="s">
        <v>535</v>
      </c>
      <c r="L665" s="140"/>
    </row>
    <row r="666" spans="1:12" x14ac:dyDescent="0.25">
      <c r="A666" s="14">
        <v>659</v>
      </c>
      <c r="B666" s="41" t="e">
        <f t="shared" si="87"/>
        <v>#VALUE!</v>
      </c>
      <c r="C666" s="42" t="e">
        <f t="shared" si="88"/>
        <v>#VALUE!</v>
      </c>
      <c r="D666" s="133" t="str">
        <f t="shared" si="89"/>
        <v>31/12/2012</v>
      </c>
      <c r="E666" s="134" t="str">
        <f t="shared" si="90"/>
        <v/>
      </c>
      <c r="F666" s="134" t="str">
        <f t="shared" si="91"/>
        <v/>
      </c>
      <c r="G666" s="182"/>
      <c r="H666" s="158"/>
      <c r="I666" s="133" t="s">
        <v>503</v>
      </c>
      <c r="J666" s="158" t="s">
        <v>503</v>
      </c>
      <c r="K666" s="158" t="s">
        <v>503</v>
      </c>
      <c r="L666" s="140"/>
    </row>
    <row r="667" spans="1:12" x14ac:dyDescent="0.25">
      <c r="A667" s="14">
        <v>660</v>
      </c>
      <c r="B667" s="41" t="e">
        <f t="shared" si="87"/>
        <v>#VALUE!</v>
      </c>
      <c r="C667" s="42" t="e">
        <f t="shared" si="88"/>
        <v>#VALUE!</v>
      </c>
      <c r="D667" s="133" t="str">
        <f t="shared" si="89"/>
        <v>12/12/2012</v>
      </c>
      <c r="E667" s="134" t="str">
        <f t="shared" si="90"/>
        <v/>
      </c>
      <c r="F667" s="134" t="str">
        <f t="shared" si="91"/>
        <v/>
      </c>
      <c r="G667" s="182"/>
      <c r="H667" s="158"/>
      <c r="I667" s="133" t="s">
        <v>536</v>
      </c>
      <c r="J667" s="158" t="s">
        <v>536</v>
      </c>
      <c r="K667" s="158" t="s">
        <v>536</v>
      </c>
      <c r="L667" s="140"/>
    </row>
    <row r="668" spans="1:12" x14ac:dyDescent="0.25">
      <c r="A668" s="14">
        <v>661</v>
      </c>
      <c r="B668" s="41" t="e">
        <f t="shared" si="87"/>
        <v>#VALUE!</v>
      </c>
      <c r="C668" s="42" t="e">
        <f t="shared" si="88"/>
        <v>#VALUE!</v>
      </c>
      <c r="D668" s="133" t="str">
        <f t="shared" si="89"/>
        <v>06/07/2012</v>
      </c>
      <c r="E668" s="134" t="str">
        <f t="shared" si="90"/>
        <v/>
      </c>
      <c r="F668" s="134" t="str">
        <f t="shared" si="91"/>
        <v/>
      </c>
      <c r="G668" s="182"/>
      <c r="H668" s="158"/>
      <c r="I668" s="133" t="s">
        <v>537</v>
      </c>
      <c r="J668" s="158" t="s">
        <v>537</v>
      </c>
      <c r="K668" s="158" t="s">
        <v>537</v>
      </c>
      <c r="L668" s="140"/>
    </row>
    <row r="669" spans="1:12" x14ac:dyDescent="0.25">
      <c r="A669" s="14">
        <v>662</v>
      </c>
      <c r="B669" s="41" t="e">
        <f t="shared" si="87"/>
        <v>#VALUE!</v>
      </c>
      <c r="C669" s="42" t="e">
        <f t="shared" si="88"/>
        <v>#VALUE!</v>
      </c>
      <c r="D669" s="133" t="str">
        <f t="shared" si="89"/>
        <v>03/01/2012</v>
      </c>
      <c r="E669" s="134" t="str">
        <f t="shared" si="90"/>
        <v/>
      </c>
      <c r="F669" s="134" t="str">
        <f t="shared" si="91"/>
        <v/>
      </c>
      <c r="G669" s="182"/>
      <c r="H669" s="158"/>
      <c r="I669" s="133" t="s">
        <v>538</v>
      </c>
      <c r="J669" s="158" t="s">
        <v>538</v>
      </c>
      <c r="K669" s="158" t="s">
        <v>538</v>
      </c>
      <c r="L669" s="140"/>
    </row>
    <row r="670" spans="1:12" x14ac:dyDescent="0.25">
      <c r="A670" s="14">
        <v>663</v>
      </c>
      <c r="B670" s="41" t="e">
        <f t="shared" si="87"/>
        <v>#VALUE!</v>
      </c>
      <c r="C670" s="42" t="e">
        <f t="shared" si="88"/>
        <v>#VALUE!</v>
      </c>
      <c r="D670" s="133" t="str">
        <f t="shared" si="89"/>
        <v>28/03/2012</v>
      </c>
      <c r="E670" s="134" t="str">
        <f t="shared" si="90"/>
        <v/>
      </c>
      <c r="F670" s="134" t="str">
        <f t="shared" si="91"/>
        <v/>
      </c>
      <c r="G670" s="182"/>
      <c r="H670" s="158"/>
      <c r="I670" s="133" t="s">
        <v>539</v>
      </c>
      <c r="J670" s="158" t="s">
        <v>539</v>
      </c>
      <c r="K670" s="158" t="s">
        <v>539</v>
      </c>
      <c r="L670" s="140"/>
    </row>
    <row r="671" spans="1:12" x14ac:dyDescent="0.25">
      <c r="A671" s="14">
        <v>664</v>
      </c>
      <c r="B671" s="41" t="e">
        <f t="shared" si="87"/>
        <v>#VALUE!</v>
      </c>
      <c r="C671" s="42" t="e">
        <f t="shared" si="88"/>
        <v>#VALUE!</v>
      </c>
      <c r="D671" s="133" t="str">
        <f t="shared" si="89"/>
        <v>15/10/2012</v>
      </c>
      <c r="E671" s="134" t="str">
        <f t="shared" si="90"/>
        <v/>
      </c>
      <c r="F671" s="134" t="str">
        <f t="shared" si="91"/>
        <v/>
      </c>
      <c r="G671" s="182"/>
      <c r="H671" s="158"/>
      <c r="I671" s="133" t="s">
        <v>339</v>
      </c>
      <c r="J671" s="158" t="s">
        <v>339</v>
      </c>
      <c r="K671" s="158" t="s">
        <v>339</v>
      </c>
      <c r="L671" s="140"/>
    </row>
    <row r="672" spans="1:12" x14ac:dyDescent="0.25">
      <c r="A672" s="14">
        <v>665</v>
      </c>
      <c r="B672" s="41" t="e">
        <f t="shared" si="87"/>
        <v>#VALUE!</v>
      </c>
      <c r="C672" s="42" t="e">
        <f t="shared" si="88"/>
        <v>#VALUE!</v>
      </c>
      <c r="D672" s="133" t="str">
        <f t="shared" si="89"/>
        <v>08/06/2012</v>
      </c>
      <c r="E672" s="134" t="str">
        <f t="shared" si="90"/>
        <v/>
      </c>
      <c r="F672" s="134" t="str">
        <f t="shared" si="91"/>
        <v/>
      </c>
      <c r="G672" s="182"/>
      <c r="H672" s="158"/>
      <c r="I672" s="133" t="s">
        <v>540</v>
      </c>
      <c r="J672" s="158" t="s">
        <v>540</v>
      </c>
      <c r="K672" s="158" t="s">
        <v>540</v>
      </c>
      <c r="L672" s="140"/>
    </row>
    <row r="673" spans="1:12" x14ac:dyDescent="0.25">
      <c r="A673" s="14">
        <v>666</v>
      </c>
      <c r="B673" s="41" t="e">
        <f t="shared" si="87"/>
        <v>#VALUE!</v>
      </c>
      <c r="C673" s="42" t="e">
        <f t="shared" si="88"/>
        <v>#VALUE!</v>
      </c>
      <c r="D673" s="133" t="str">
        <f t="shared" si="89"/>
        <v>07/01/2012</v>
      </c>
      <c r="E673" s="134" t="str">
        <f t="shared" si="90"/>
        <v/>
      </c>
      <c r="F673" s="134" t="str">
        <f t="shared" si="91"/>
        <v/>
      </c>
      <c r="G673" s="182"/>
      <c r="H673" s="158"/>
      <c r="I673" s="133" t="s">
        <v>541</v>
      </c>
      <c r="J673" s="158" t="s">
        <v>541</v>
      </c>
      <c r="K673" s="158" t="s">
        <v>541</v>
      </c>
      <c r="L673" s="140"/>
    </row>
    <row r="674" spans="1:12" x14ac:dyDescent="0.25">
      <c r="A674" s="14">
        <v>667</v>
      </c>
      <c r="B674" s="41" t="e">
        <f t="shared" si="87"/>
        <v>#VALUE!</v>
      </c>
      <c r="C674" s="42" t="e">
        <f t="shared" si="88"/>
        <v>#VALUE!</v>
      </c>
      <c r="D674" s="133" t="str">
        <f t="shared" si="89"/>
        <v>27/03/2012</v>
      </c>
      <c r="E674" s="134" t="str">
        <f t="shared" si="90"/>
        <v/>
      </c>
      <c r="F674" s="134" t="str">
        <f t="shared" si="91"/>
        <v/>
      </c>
      <c r="G674" s="182"/>
      <c r="H674" s="158"/>
      <c r="I674" s="133" t="s">
        <v>542</v>
      </c>
      <c r="J674" s="158" t="s">
        <v>542</v>
      </c>
      <c r="K674" s="158" t="s">
        <v>542</v>
      </c>
      <c r="L674" s="140"/>
    </row>
    <row r="675" spans="1:12" x14ac:dyDescent="0.25">
      <c r="A675" s="14">
        <v>668</v>
      </c>
      <c r="B675" s="41" t="e">
        <f t="shared" si="87"/>
        <v>#VALUE!</v>
      </c>
      <c r="C675" s="42" t="e">
        <f t="shared" si="88"/>
        <v>#VALUE!</v>
      </c>
      <c r="D675" s="133" t="str">
        <f t="shared" si="89"/>
        <v>18/10/2012</v>
      </c>
      <c r="E675" s="134" t="str">
        <f t="shared" si="90"/>
        <v/>
      </c>
      <c r="F675" s="134" t="str">
        <f t="shared" si="91"/>
        <v/>
      </c>
      <c r="G675" s="182"/>
      <c r="H675" s="158"/>
      <c r="I675" s="133" t="s">
        <v>462</v>
      </c>
      <c r="J675" s="158" t="s">
        <v>462</v>
      </c>
      <c r="K675" s="158" t="s">
        <v>462</v>
      </c>
      <c r="L675" s="140"/>
    </row>
    <row r="676" spans="1:12" x14ac:dyDescent="0.25">
      <c r="A676" s="14">
        <v>669</v>
      </c>
      <c r="B676" s="41" t="e">
        <f t="shared" si="87"/>
        <v>#VALUE!</v>
      </c>
      <c r="C676" s="42" t="e">
        <f t="shared" si="88"/>
        <v>#VALUE!</v>
      </c>
      <c r="D676" s="133" t="str">
        <f t="shared" si="89"/>
        <v>01/02/2012</v>
      </c>
      <c r="E676" s="134" t="str">
        <f t="shared" si="90"/>
        <v/>
      </c>
      <c r="F676" s="134" t="str">
        <f t="shared" si="91"/>
        <v/>
      </c>
      <c r="G676" s="182"/>
      <c r="H676" s="158"/>
      <c r="I676" s="133" t="s">
        <v>543</v>
      </c>
      <c r="J676" s="158" t="s">
        <v>543</v>
      </c>
      <c r="K676" s="158" t="s">
        <v>543</v>
      </c>
      <c r="L676" s="140"/>
    </row>
    <row r="677" spans="1:12" x14ac:dyDescent="0.25">
      <c r="A677" s="14">
        <v>670</v>
      </c>
      <c r="B677" s="41" t="e">
        <f t="shared" si="87"/>
        <v>#VALUE!</v>
      </c>
      <c r="C677" s="42" t="e">
        <f t="shared" si="88"/>
        <v>#VALUE!</v>
      </c>
      <c r="D677" s="133" t="str">
        <f t="shared" si="89"/>
        <v>07/04/2012</v>
      </c>
      <c r="E677" s="134" t="str">
        <f t="shared" si="90"/>
        <v/>
      </c>
      <c r="F677" s="134" t="str">
        <f t="shared" si="91"/>
        <v/>
      </c>
      <c r="G677" s="182"/>
      <c r="H677" s="158"/>
      <c r="I677" s="133" t="s">
        <v>379</v>
      </c>
      <c r="J677" s="158" t="s">
        <v>379</v>
      </c>
      <c r="K677" s="158" t="s">
        <v>379</v>
      </c>
      <c r="L677" s="140"/>
    </row>
    <row r="678" spans="1:12" x14ac:dyDescent="0.25">
      <c r="A678" s="14">
        <v>671</v>
      </c>
      <c r="B678" s="41" t="e">
        <f t="shared" si="87"/>
        <v>#VALUE!</v>
      </c>
      <c r="C678" s="42" t="e">
        <f t="shared" si="88"/>
        <v>#VALUE!</v>
      </c>
      <c r="D678" s="133" t="str">
        <f t="shared" si="89"/>
        <v>16/08/2012</v>
      </c>
      <c r="E678" s="134" t="str">
        <f t="shared" si="90"/>
        <v/>
      </c>
      <c r="F678" s="134" t="str">
        <f t="shared" si="91"/>
        <v/>
      </c>
      <c r="G678" s="182"/>
      <c r="H678" s="158"/>
      <c r="I678" s="133" t="s">
        <v>506</v>
      </c>
      <c r="J678" s="158" t="s">
        <v>506</v>
      </c>
      <c r="K678" s="158" t="s">
        <v>506</v>
      </c>
      <c r="L678" s="140"/>
    </row>
    <row r="679" spans="1:12" x14ac:dyDescent="0.25">
      <c r="A679" s="14">
        <v>672</v>
      </c>
      <c r="B679" s="41" t="e">
        <f t="shared" si="87"/>
        <v>#VALUE!</v>
      </c>
      <c r="C679" s="42" t="e">
        <f t="shared" si="88"/>
        <v>#VALUE!</v>
      </c>
      <c r="D679" s="133" t="str">
        <f t="shared" si="89"/>
        <v>28/02/2012</v>
      </c>
      <c r="E679" s="134" t="str">
        <f t="shared" si="90"/>
        <v/>
      </c>
      <c r="F679" s="134" t="str">
        <f t="shared" si="91"/>
        <v/>
      </c>
      <c r="G679" s="182"/>
      <c r="H679" s="158"/>
      <c r="I679" s="133" t="s">
        <v>544</v>
      </c>
      <c r="J679" s="158" t="s">
        <v>544</v>
      </c>
      <c r="K679" s="158" t="s">
        <v>544</v>
      </c>
      <c r="L679" s="140"/>
    </row>
    <row r="680" spans="1:12" x14ac:dyDescent="0.25">
      <c r="A680" s="14">
        <v>673</v>
      </c>
      <c r="B680" s="41" t="e">
        <f t="shared" si="87"/>
        <v>#VALUE!</v>
      </c>
      <c r="C680" s="42" t="e">
        <f t="shared" si="88"/>
        <v>#VALUE!</v>
      </c>
      <c r="D680" s="133" t="str">
        <f t="shared" si="89"/>
        <v>26/09/2012</v>
      </c>
      <c r="E680" s="134" t="str">
        <f t="shared" si="90"/>
        <v/>
      </c>
      <c r="F680" s="134" t="str">
        <f t="shared" si="91"/>
        <v/>
      </c>
      <c r="G680" s="182"/>
      <c r="H680" s="158"/>
      <c r="I680" s="133" t="s">
        <v>501</v>
      </c>
      <c r="J680" s="158" t="s">
        <v>501</v>
      </c>
      <c r="K680" s="158" t="s">
        <v>501</v>
      </c>
      <c r="L680" s="140"/>
    </row>
    <row r="681" spans="1:12" x14ac:dyDescent="0.25">
      <c r="A681" s="14">
        <v>674</v>
      </c>
      <c r="B681" s="41" t="e">
        <f t="shared" si="87"/>
        <v>#VALUE!</v>
      </c>
      <c r="C681" s="42" t="e">
        <f t="shared" si="88"/>
        <v>#VALUE!</v>
      </c>
      <c r="D681" s="133" t="str">
        <f t="shared" si="89"/>
        <v>26/09/2012</v>
      </c>
      <c r="E681" s="134" t="str">
        <f t="shared" si="90"/>
        <v/>
      </c>
      <c r="F681" s="134" t="str">
        <f t="shared" si="91"/>
        <v/>
      </c>
      <c r="G681" s="182"/>
      <c r="H681" s="158"/>
      <c r="I681" s="133" t="s">
        <v>501</v>
      </c>
      <c r="J681" s="158" t="s">
        <v>501</v>
      </c>
      <c r="K681" s="158" t="s">
        <v>501</v>
      </c>
      <c r="L681" s="140"/>
    </row>
    <row r="682" spans="1:12" x14ac:dyDescent="0.25">
      <c r="A682" s="14">
        <v>675</v>
      </c>
      <c r="B682" s="41" t="e">
        <f t="shared" si="87"/>
        <v>#VALUE!</v>
      </c>
      <c r="C682" s="42" t="e">
        <f t="shared" si="88"/>
        <v>#VALUE!</v>
      </c>
      <c r="D682" s="133" t="str">
        <f t="shared" si="89"/>
        <v>03/10/2012</v>
      </c>
      <c r="E682" s="134" t="str">
        <f t="shared" si="90"/>
        <v/>
      </c>
      <c r="F682" s="134" t="str">
        <f t="shared" si="91"/>
        <v/>
      </c>
      <c r="G682" s="182"/>
      <c r="H682" s="158"/>
      <c r="I682" s="133" t="s">
        <v>545</v>
      </c>
      <c r="J682" s="158" t="s">
        <v>545</v>
      </c>
      <c r="K682" s="158" t="s">
        <v>545</v>
      </c>
      <c r="L682" s="140"/>
    </row>
    <row r="683" spans="1:12" x14ac:dyDescent="0.25">
      <c r="A683" s="14">
        <v>676</v>
      </c>
      <c r="B683" s="41" t="e">
        <f t="shared" si="87"/>
        <v>#VALUE!</v>
      </c>
      <c r="C683" s="42" t="e">
        <f t="shared" si="88"/>
        <v>#VALUE!</v>
      </c>
      <c r="D683" s="133" t="str">
        <f t="shared" si="89"/>
        <v>12/06/2012</v>
      </c>
      <c r="E683" s="134" t="str">
        <f t="shared" si="90"/>
        <v/>
      </c>
      <c r="F683" s="134" t="str">
        <f t="shared" si="91"/>
        <v/>
      </c>
      <c r="G683" s="182"/>
      <c r="H683" s="158"/>
      <c r="I683" s="133" t="s">
        <v>546</v>
      </c>
      <c r="J683" s="158" t="s">
        <v>546</v>
      </c>
      <c r="K683" s="158" t="s">
        <v>546</v>
      </c>
      <c r="L683" s="140"/>
    </row>
    <row r="684" spans="1:12" x14ac:dyDescent="0.25">
      <c r="A684" s="14">
        <v>677</v>
      </c>
      <c r="B684" s="41" t="e">
        <f t="shared" si="87"/>
        <v>#VALUE!</v>
      </c>
      <c r="C684" s="42" t="e">
        <f t="shared" si="88"/>
        <v>#VALUE!</v>
      </c>
      <c r="D684" s="133" t="str">
        <f t="shared" si="89"/>
        <v>05/04/2012</v>
      </c>
      <c r="E684" s="134" t="str">
        <f t="shared" si="90"/>
        <v/>
      </c>
      <c r="F684" s="134" t="str">
        <f t="shared" si="91"/>
        <v/>
      </c>
      <c r="G684" s="182"/>
      <c r="H684" s="158"/>
      <c r="I684" s="133" t="s">
        <v>547</v>
      </c>
      <c r="J684" s="158" t="s">
        <v>547</v>
      </c>
      <c r="K684" s="158" t="s">
        <v>547</v>
      </c>
      <c r="L684" s="140"/>
    </row>
    <row r="685" spans="1:12" x14ac:dyDescent="0.25">
      <c r="A685" s="14">
        <v>678</v>
      </c>
      <c r="B685" s="41" t="e">
        <f t="shared" si="87"/>
        <v>#VALUE!</v>
      </c>
      <c r="C685" s="42" t="e">
        <f t="shared" si="88"/>
        <v>#VALUE!</v>
      </c>
      <c r="D685" s="133" t="str">
        <f t="shared" si="89"/>
        <v>01/10/2012</v>
      </c>
      <c r="E685" s="134" t="str">
        <f t="shared" si="90"/>
        <v/>
      </c>
      <c r="F685" s="134" t="str">
        <f t="shared" si="91"/>
        <v/>
      </c>
      <c r="G685" s="182"/>
      <c r="H685" s="158"/>
      <c r="I685" s="133" t="s">
        <v>548</v>
      </c>
      <c r="J685" s="158" t="s">
        <v>548</v>
      </c>
      <c r="K685" s="158" t="s">
        <v>548</v>
      </c>
      <c r="L685" s="140"/>
    </row>
    <row r="686" spans="1:12" x14ac:dyDescent="0.25">
      <c r="A686" s="14">
        <v>679</v>
      </c>
      <c r="B686" s="41" t="e">
        <f t="shared" si="87"/>
        <v>#VALUE!</v>
      </c>
      <c r="C686" s="42" t="e">
        <f t="shared" si="88"/>
        <v>#VALUE!</v>
      </c>
      <c r="D686" s="133" t="str">
        <f t="shared" si="89"/>
        <v>09/10/2012</v>
      </c>
      <c r="E686" s="134" t="str">
        <f t="shared" si="90"/>
        <v/>
      </c>
      <c r="F686" s="134" t="str">
        <f t="shared" si="91"/>
        <v/>
      </c>
      <c r="G686" s="182"/>
      <c r="H686" s="158"/>
      <c r="I686" s="133" t="s">
        <v>466</v>
      </c>
      <c r="J686" s="158" t="s">
        <v>466</v>
      </c>
      <c r="K686" s="158" t="s">
        <v>466</v>
      </c>
      <c r="L686" s="140"/>
    </row>
    <row r="687" spans="1:12" x14ac:dyDescent="0.25">
      <c r="A687" s="14">
        <v>680</v>
      </c>
      <c r="B687" s="41" t="e">
        <f t="shared" si="87"/>
        <v>#VALUE!</v>
      </c>
      <c r="C687" s="42" t="e">
        <f t="shared" si="88"/>
        <v>#VALUE!</v>
      </c>
      <c r="D687" s="133" t="str">
        <f t="shared" si="89"/>
        <v>09/05/2012</v>
      </c>
      <c r="E687" s="134" t="str">
        <f t="shared" si="90"/>
        <v/>
      </c>
      <c r="F687" s="134" t="str">
        <f t="shared" si="91"/>
        <v/>
      </c>
      <c r="G687" s="182"/>
      <c r="H687" s="158"/>
      <c r="I687" s="133" t="s">
        <v>550</v>
      </c>
      <c r="J687" s="158" t="s">
        <v>550</v>
      </c>
      <c r="K687" s="158" t="s">
        <v>550</v>
      </c>
      <c r="L687" s="140"/>
    </row>
    <row r="688" spans="1:12" x14ac:dyDescent="0.25">
      <c r="A688" s="14">
        <v>681</v>
      </c>
      <c r="B688" s="41" t="e">
        <f t="shared" si="87"/>
        <v>#VALUE!</v>
      </c>
      <c r="C688" s="42" t="e">
        <f t="shared" si="88"/>
        <v>#VALUE!</v>
      </c>
      <c r="D688" s="133" t="str">
        <f t="shared" si="89"/>
        <v>21/10/2012</v>
      </c>
      <c r="E688" s="134" t="str">
        <f t="shared" si="90"/>
        <v/>
      </c>
      <c r="F688" s="134" t="str">
        <f t="shared" si="91"/>
        <v/>
      </c>
      <c r="G688" s="182"/>
      <c r="H688" s="158"/>
      <c r="I688" s="133" t="s">
        <v>551</v>
      </c>
      <c r="J688" s="158" t="s">
        <v>551</v>
      </c>
      <c r="K688" s="158" t="s">
        <v>551</v>
      </c>
      <c r="L688" s="140"/>
    </row>
    <row r="689" spans="1:12" x14ac:dyDescent="0.25">
      <c r="A689" s="14">
        <v>682</v>
      </c>
      <c r="B689" s="41" t="e">
        <f t="shared" si="87"/>
        <v>#VALUE!</v>
      </c>
      <c r="C689" s="42" t="e">
        <f t="shared" si="88"/>
        <v>#VALUE!</v>
      </c>
      <c r="D689" s="133" t="str">
        <f t="shared" si="89"/>
        <v>29/12/2012</v>
      </c>
      <c r="E689" s="134" t="str">
        <f t="shared" si="90"/>
        <v/>
      </c>
      <c r="F689" s="134" t="str">
        <f t="shared" si="91"/>
        <v/>
      </c>
      <c r="G689" s="182"/>
      <c r="H689" s="158"/>
      <c r="I689" s="133" t="s">
        <v>552</v>
      </c>
      <c r="J689" s="158" t="s">
        <v>552</v>
      </c>
      <c r="K689" s="158" t="s">
        <v>552</v>
      </c>
      <c r="L689" s="140"/>
    </row>
    <row r="690" spans="1:12" x14ac:dyDescent="0.25">
      <c r="A690" s="14">
        <v>683</v>
      </c>
      <c r="B690" s="41" t="e">
        <f t="shared" si="87"/>
        <v>#VALUE!</v>
      </c>
      <c r="C690" s="42" t="e">
        <f t="shared" si="88"/>
        <v>#VALUE!</v>
      </c>
      <c r="D690" s="133" t="str">
        <f t="shared" si="89"/>
        <v>01/05/2012</v>
      </c>
      <c r="E690" s="134" t="str">
        <f t="shared" si="90"/>
        <v/>
      </c>
      <c r="F690" s="134" t="str">
        <f t="shared" si="91"/>
        <v/>
      </c>
      <c r="G690" s="182"/>
      <c r="H690" s="158"/>
      <c r="I690" s="133" t="s">
        <v>553</v>
      </c>
      <c r="J690" s="158" t="s">
        <v>553</v>
      </c>
      <c r="K690" s="158" t="s">
        <v>553</v>
      </c>
      <c r="L690" s="140"/>
    </row>
    <row r="691" spans="1:12" x14ac:dyDescent="0.25">
      <c r="A691" s="14">
        <v>684</v>
      </c>
      <c r="B691" s="41" t="e">
        <f t="shared" si="87"/>
        <v>#VALUE!</v>
      </c>
      <c r="C691" s="42" t="e">
        <f t="shared" si="88"/>
        <v>#VALUE!</v>
      </c>
      <c r="D691" s="133" t="str">
        <f t="shared" si="89"/>
        <v>18/07/2012</v>
      </c>
      <c r="E691" s="134" t="str">
        <f t="shared" si="90"/>
        <v/>
      </c>
      <c r="F691" s="134" t="str">
        <f t="shared" si="91"/>
        <v/>
      </c>
      <c r="G691" s="182"/>
      <c r="H691" s="158"/>
      <c r="I691" s="133" t="s">
        <v>554</v>
      </c>
      <c r="J691" s="158" t="s">
        <v>554</v>
      </c>
      <c r="K691" s="158" t="s">
        <v>554</v>
      </c>
      <c r="L691" s="140"/>
    </row>
    <row r="692" spans="1:12" x14ac:dyDescent="0.25">
      <c r="A692" s="14">
        <v>685</v>
      </c>
      <c r="B692" s="41" t="e">
        <f t="shared" si="87"/>
        <v>#VALUE!</v>
      </c>
      <c r="C692" s="42" t="e">
        <f t="shared" si="88"/>
        <v>#VALUE!</v>
      </c>
      <c r="D692" s="133" t="str">
        <f t="shared" si="89"/>
        <v>28/04/2012</v>
      </c>
      <c r="E692" s="134" t="str">
        <f t="shared" si="90"/>
        <v/>
      </c>
      <c r="F692" s="134" t="str">
        <f t="shared" si="91"/>
        <v/>
      </c>
      <c r="G692" s="182"/>
      <c r="H692" s="158"/>
      <c r="I692" s="133" t="s">
        <v>555</v>
      </c>
      <c r="J692" s="158" t="s">
        <v>555</v>
      </c>
      <c r="K692" s="158" t="s">
        <v>555</v>
      </c>
      <c r="L692" s="140"/>
    </row>
    <row r="693" spans="1:12" x14ac:dyDescent="0.25">
      <c r="A693" s="14">
        <v>686</v>
      </c>
      <c r="B693" s="41" t="e">
        <f t="shared" si="87"/>
        <v>#VALUE!</v>
      </c>
      <c r="C693" s="42" t="e">
        <f t="shared" si="88"/>
        <v>#VALUE!</v>
      </c>
      <c r="D693" s="133" t="str">
        <f t="shared" si="89"/>
        <v>12/01/2012</v>
      </c>
      <c r="E693" s="134" t="str">
        <f t="shared" si="90"/>
        <v/>
      </c>
      <c r="F693" s="134" t="str">
        <f t="shared" si="91"/>
        <v/>
      </c>
      <c r="G693" s="182"/>
      <c r="H693" s="158"/>
      <c r="I693" s="133" t="s">
        <v>556</v>
      </c>
      <c r="J693" s="158" t="s">
        <v>556</v>
      </c>
      <c r="K693" s="158" t="s">
        <v>556</v>
      </c>
      <c r="L693" s="140"/>
    </row>
    <row r="694" spans="1:12" x14ac:dyDescent="0.25">
      <c r="A694" s="14">
        <v>687</v>
      </c>
      <c r="B694" s="41" t="e">
        <f t="shared" si="87"/>
        <v>#VALUE!</v>
      </c>
      <c r="C694" s="42" t="e">
        <f t="shared" si="88"/>
        <v>#VALUE!</v>
      </c>
      <c r="D694" s="133" t="str">
        <f t="shared" si="89"/>
        <v>14/12/2012</v>
      </c>
      <c r="E694" s="134" t="str">
        <f t="shared" si="90"/>
        <v/>
      </c>
      <c r="F694" s="134" t="str">
        <f t="shared" si="91"/>
        <v/>
      </c>
      <c r="G694" s="182"/>
      <c r="H694" s="158"/>
      <c r="I694" s="133" t="s">
        <v>474</v>
      </c>
      <c r="J694" s="158" t="s">
        <v>474</v>
      </c>
      <c r="K694" s="158" t="s">
        <v>474</v>
      </c>
      <c r="L694" s="140"/>
    </row>
    <row r="695" spans="1:12" x14ac:dyDescent="0.25">
      <c r="A695" s="14">
        <v>688</v>
      </c>
      <c r="B695" s="41" t="e">
        <f t="shared" si="87"/>
        <v>#VALUE!</v>
      </c>
      <c r="C695" s="42" t="e">
        <f t="shared" si="88"/>
        <v>#VALUE!</v>
      </c>
      <c r="D695" s="133" t="str">
        <f t="shared" si="89"/>
        <v>21/12/2012</v>
      </c>
      <c r="E695" s="134" t="str">
        <f t="shared" si="90"/>
        <v/>
      </c>
      <c r="F695" s="134" t="str">
        <f t="shared" si="91"/>
        <v/>
      </c>
      <c r="G695" s="182"/>
      <c r="H695" s="158"/>
      <c r="I695" s="133" t="s">
        <v>557</v>
      </c>
      <c r="J695" s="158" t="s">
        <v>557</v>
      </c>
      <c r="K695" s="158" t="s">
        <v>557</v>
      </c>
      <c r="L695" s="140"/>
    </row>
    <row r="696" spans="1:12" x14ac:dyDescent="0.25">
      <c r="A696" s="14">
        <v>689</v>
      </c>
      <c r="B696" s="41" t="e">
        <f t="shared" si="87"/>
        <v>#VALUE!</v>
      </c>
      <c r="C696" s="42" t="e">
        <f t="shared" si="88"/>
        <v>#VALUE!</v>
      </c>
      <c r="D696" s="133" t="str">
        <f t="shared" si="89"/>
        <v>26/01/2012</v>
      </c>
      <c r="E696" s="134" t="str">
        <f t="shared" si="90"/>
        <v/>
      </c>
      <c r="F696" s="134" t="str">
        <f t="shared" si="91"/>
        <v/>
      </c>
      <c r="G696" s="182"/>
      <c r="H696" s="158"/>
      <c r="I696" s="133" t="s">
        <v>558</v>
      </c>
      <c r="J696" s="158" t="s">
        <v>558</v>
      </c>
      <c r="K696" s="158" t="s">
        <v>558</v>
      </c>
      <c r="L696" s="140"/>
    </row>
    <row r="697" spans="1:12" x14ac:dyDescent="0.25">
      <c r="A697" s="14">
        <v>690</v>
      </c>
      <c r="B697" s="41" t="e">
        <f t="shared" si="87"/>
        <v>#VALUE!</v>
      </c>
      <c r="C697" s="42" t="e">
        <f t="shared" si="88"/>
        <v>#VALUE!</v>
      </c>
      <c r="D697" s="133" t="str">
        <f t="shared" si="89"/>
        <v>03/01/2012</v>
      </c>
      <c r="E697" s="134" t="str">
        <f t="shared" si="90"/>
        <v/>
      </c>
      <c r="F697" s="134" t="str">
        <f t="shared" si="91"/>
        <v/>
      </c>
      <c r="G697" s="182"/>
      <c r="H697" s="158"/>
      <c r="I697" s="133" t="s">
        <v>538</v>
      </c>
      <c r="J697" s="158" t="s">
        <v>538</v>
      </c>
      <c r="K697" s="158" t="s">
        <v>538</v>
      </c>
      <c r="L697" s="140"/>
    </row>
    <row r="698" spans="1:12" x14ac:dyDescent="0.25">
      <c r="A698" s="14">
        <v>691</v>
      </c>
      <c r="B698" s="41" t="e">
        <f t="shared" si="87"/>
        <v>#VALUE!</v>
      </c>
      <c r="C698" s="42" t="e">
        <f t="shared" si="88"/>
        <v>#VALUE!</v>
      </c>
      <c r="D698" s="133" t="str">
        <f t="shared" si="89"/>
        <v>21/01/2012</v>
      </c>
      <c r="E698" s="134" t="str">
        <f t="shared" si="90"/>
        <v/>
      </c>
      <c r="F698" s="134" t="str">
        <f t="shared" si="91"/>
        <v/>
      </c>
      <c r="G698" s="182"/>
      <c r="H698" s="158"/>
      <c r="I698" s="133" t="s">
        <v>559</v>
      </c>
      <c r="J698" s="158" t="s">
        <v>559</v>
      </c>
      <c r="K698" s="158" t="s">
        <v>559</v>
      </c>
      <c r="L698" s="140"/>
    </row>
    <row r="699" spans="1:12" x14ac:dyDescent="0.25">
      <c r="A699" s="14">
        <v>692</v>
      </c>
      <c r="B699" s="41" t="e">
        <f t="shared" si="87"/>
        <v>#VALUE!</v>
      </c>
      <c r="C699" s="42" t="e">
        <f t="shared" si="88"/>
        <v>#VALUE!</v>
      </c>
      <c r="D699" s="133" t="str">
        <f t="shared" si="89"/>
        <v>31/10/2012</v>
      </c>
      <c r="E699" s="134" t="str">
        <f t="shared" si="90"/>
        <v/>
      </c>
      <c r="F699" s="134" t="str">
        <f t="shared" si="91"/>
        <v/>
      </c>
      <c r="G699" s="182"/>
      <c r="H699" s="158"/>
      <c r="I699" s="133" t="s">
        <v>560</v>
      </c>
      <c r="J699" s="158" t="s">
        <v>560</v>
      </c>
      <c r="K699" s="158" t="s">
        <v>560</v>
      </c>
      <c r="L699" s="140"/>
    </row>
    <row r="700" spans="1:12" x14ac:dyDescent="0.25">
      <c r="A700" s="14">
        <v>693</v>
      </c>
      <c r="B700" s="41" t="e">
        <f t="shared" si="87"/>
        <v>#VALUE!</v>
      </c>
      <c r="C700" s="42" t="e">
        <f t="shared" si="88"/>
        <v>#VALUE!</v>
      </c>
      <c r="D700" s="133" t="str">
        <f t="shared" si="89"/>
        <v>25/02/2012</v>
      </c>
      <c r="E700" s="134" t="str">
        <f t="shared" si="90"/>
        <v/>
      </c>
      <c r="F700" s="134" t="str">
        <f t="shared" si="91"/>
        <v/>
      </c>
      <c r="G700" s="182"/>
      <c r="H700" s="158"/>
      <c r="I700" s="133" t="s">
        <v>457</v>
      </c>
      <c r="J700" s="158" t="s">
        <v>457</v>
      </c>
      <c r="K700" s="158" t="s">
        <v>457</v>
      </c>
      <c r="L700" s="140"/>
    </row>
    <row r="701" spans="1:12" x14ac:dyDescent="0.25">
      <c r="A701" s="14">
        <v>694</v>
      </c>
      <c r="B701" s="41" t="e">
        <f t="shared" si="87"/>
        <v>#VALUE!</v>
      </c>
      <c r="C701" s="42" t="e">
        <f t="shared" si="88"/>
        <v>#VALUE!</v>
      </c>
      <c r="D701" s="133" t="str">
        <f t="shared" si="89"/>
        <v>04/02/2012</v>
      </c>
      <c r="E701" s="134" t="str">
        <f t="shared" si="90"/>
        <v/>
      </c>
      <c r="F701" s="134" t="str">
        <f t="shared" si="91"/>
        <v/>
      </c>
      <c r="G701" s="182"/>
      <c r="H701" s="158"/>
      <c r="I701" s="133" t="s">
        <v>561</v>
      </c>
      <c r="J701" s="158" t="s">
        <v>561</v>
      </c>
      <c r="K701" s="158" t="s">
        <v>561</v>
      </c>
      <c r="L701" s="140"/>
    </row>
    <row r="702" spans="1:12" x14ac:dyDescent="0.25">
      <c r="A702" s="14">
        <v>695</v>
      </c>
      <c r="B702" s="41" t="e">
        <f t="shared" si="87"/>
        <v>#VALUE!</v>
      </c>
      <c r="C702" s="42" t="e">
        <f t="shared" si="88"/>
        <v>#VALUE!</v>
      </c>
      <c r="D702" s="133" t="str">
        <f t="shared" si="89"/>
        <v>22/03/2012</v>
      </c>
      <c r="E702" s="134" t="str">
        <f t="shared" si="90"/>
        <v/>
      </c>
      <c r="F702" s="134" t="str">
        <f t="shared" si="91"/>
        <v/>
      </c>
      <c r="G702" s="182"/>
      <c r="H702" s="158"/>
      <c r="I702" s="133" t="s">
        <v>562</v>
      </c>
      <c r="J702" s="158" t="s">
        <v>562</v>
      </c>
      <c r="K702" s="158" t="s">
        <v>562</v>
      </c>
      <c r="L702" s="140"/>
    </row>
    <row r="703" spans="1:12" x14ac:dyDescent="0.25">
      <c r="A703" s="14">
        <v>696</v>
      </c>
      <c r="B703" s="41" t="e">
        <f t="shared" si="87"/>
        <v>#VALUE!</v>
      </c>
      <c r="C703" s="42" t="e">
        <f t="shared" si="88"/>
        <v>#VALUE!</v>
      </c>
      <c r="D703" s="133" t="str">
        <f t="shared" si="89"/>
        <v>22/11/2012</v>
      </c>
      <c r="E703" s="134" t="str">
        <f t="shared" si="90"/>
        <v/>
      </c>
      <c r="F703" s="134" t="str">
        <f t="shared" si="91"/>
        <v/>
      </c>
      <c r="G703" s="182"/>
      <c r="H703" s="158"/>
      <c r="I703" s="133" t="s">
        <v>480</v>
      </c>
      <c r="J703" s="158" t="s">
        <v>480</v>
      </c>
      <c r="K703" s="158" t="s">
        <v>480</v>
      </c>
      <c r="L703" s="140"/>
    </row>
    <row r="704" spans="1:12" x14ac:dyDescent="0.25">
      <c r="A704" s="14">
        <v>697</v>
      </c>
      <c r="B704" s="41" t="e">
        <f t="shared" si="87"/>
        <v>#VALUE!</v>
      </c>
      <c r="C704" s="42" t="e">
        <f t="shared" si="88"/>
        <v>#VALUE!</v>
      </c>
      <c r="D704" s="133" t="str">
        <f t="shared" si="89"/>
        <v>18/07/2012</v>
      </c>
      <c r="E704" s="134" t="str">
        <f t="shared" si="90"/>
        <v/>
      </c>
      <c r="F704" s="134" t="str">
        <f t="shared" si="91"/>
        <v/>
      </c>
      <c r="G704" s="182"/>
      <c r="H704" s="158"/>
      <c r="I704" s="133" t="s">
        <v>554</v>
      </c>
      <c r="J704" s="158" t="s">
        <v>554</v>
      </c>
      <c r="K704" s="158" t="s">
        <v>554</v>
      </c>
      <c r="L704" s="140"/>
    </row>
    <row r="705" spans="1:12" x14ac:dyDescent="0.25">
      <c r="A705" s="14">
        <v>698</v>
      </c>
      <c r="B705" s="41" t="e">
        <f t="shared" si="87"/>
        <v>#VALUE!</v>
      </c>
      <c r="C705" s="42" t="e">
        <f t="shared" si="88"/>
        <v>#VALUE!</v>
      </c>
      <c r="D705" s="133" t="str">
        <f t="shared" si="89"/>
        <v>25/10/2012</v>
      </c>
      <c r="E705" s="134" t="str">
        <f t="shared" si="90"/>
        <v/>
      </c>
      <c r="F705" s="134" t="str">
        <f t="shared" si="91"/>
        <v/>
      </c>
      <c r="G705" s="182"/>
      <c r="H705" s="158"/>
      <c r="I705" s="133" t="s">
        <v>496</v>
      </c>
      <c r="J705" s="158" t="s">
        <v>496</v>
      </c>
      <c r="K705" s="158" t="s">
        <v>496</v>
      </c>
      <c r="L705" s="140"/>
    </row>
    <row r="706" spans="1:12" x14ac:dyDescent="0.25">
      <c r="A706" s="14">
        <v>699</v>
      </c>
      <c r="B706" s="41" t="e">
        <f t="shared" si="87"/>
        <v>#VALUE!</v>
      </c>
      <c r="C706" s="42" t="e">
        <f t="shared" si="88"/>
        <v>#VALUE!</v>
      </c>
      <c r="D706" s="133" t="str">
        <f t="shared" si="89"/>
        <v>09/06/2012</v>
      </c>
      <c r="E706" s="134" t="str">
        <f t="shared" si="90"/>
        <v/>
      </c>
      <c r="F706" s="134" t="str">
        <f t="shared" si="91"/>
        <v/>
      </c>
      <c r="G706" s="182"/>
      <c r="H706" s="158"/>
      <c r="I706" s="133" t="s">
        <v>563</v>
      </c>
      <c r="J706" s="158" t="s">
        <v>563</v>
      </c>
      <c r="K706" s="158" t="s">
        <v>563</v>
      </c>
      <c r="L706" s="140"/>
    </row>
    <row r="707" spans="1:12" x14ac:dyDescent="0.25">
      <c r="A707" s="14">
        <v>700</v>
      </c>
      <c r="B707" s="41" t="e">
        <f t="shared" si="87"/>
        <v>#VALUE!</v>
      </c>
      <c r="C707" s="42" t="e">
        <f t="shared" si="88"/>
        <v>#VALUE!</v>
      </c>
      <c r="D707" s="133" t="str">
        <f t="shared" si="89"/>
        <v>18/11/2012</v>
      </c>
      <c r="E707" s="134" t="str">
        <f t="shared" si="90"/>
        <v/>
      </c>
      <c r="F707" s="134" t="str">
        <f t="shared" si="91"/>
        <v/>
      </c>
      <c r="G707" s="182"/>
      <c r="H707" s="158"/>
      <c r="I707" s="133" t="s">
        <v>564</v>
      </c>
      <c r="J707" s="158" t="s">
        <v>564</v>
      </c>
      <c r="K707" s="158" t="s">
        <v>564</v>
      </c>
      <c r="L707" s="140"/>
    </row>
    <row r="708" spans="1:12" x14ac:dyDescent="0.25">
      <c r="A708" s="14">
        <v>701</v>
      </c>
      <c r="B708" s="41" t="e">
        <f t="shared" si="87"/>
        <v>#VALUE!</v>
      </c>
      <c r="C708" s="42" t="e">
        <f t="shared" si="88"/>
        <v>#VALUE!</v>
      </c>
      <c r="D708" s="133" t="str">
        <f t="shared" si="89"/>
        <v>25/10/2012</v>
      </c>
      <c r="E708" s="134" t="str">
        <f t="shared" si="90"/>
        <v/>
      </c>
      <c r="F708" s="134" t="str">
        <f t="shared" si="91"/>
        <v/>
      </c>
      <c r="G708" s="182"/>
      <c r="H708" s="159"/>
      <c r="I708" s="133" t="s">
        <v>496</v>
      </c>
      <c r="J708" s="159" t="s">
        <v>496</v>
      </c>
      <c r="K708" s="159" t="s">
        <v>496</v>
      </c>
      <c r="L708" s="140"/>
    </row>
    <row r="709" spans="1:12" x14ac:dyDescent="0.25">
      <c r="A709" s="14">
        <v>702</v>
      </c>
      <c r="B709" s="41" t="e">
        <f t="shared" si="87"/>
        <v>#VALUE!</v>
      </c>
      <c r="C709" s="42" t="e">
        <f t="shared" si="88"/>
        <v>#VALUE!</v>
      </c>
      <c r="D709" s="133" t="str">
        <f t="shared" si="89"/>
        <v>26/06/2012</v>
      </c>
      <c r="E709" s="134" t="str">
        <f t="shared" si="90"/>
        <v/>
      </c>
      <c r="F709" s="134" t="str">
        <f t="shared" si="91"/>
        <v/>
      </c>
      <c r="G709" s="182"/>
      <c r="H709" s="159"/>
      <c r="I709" s="133" t="s">
        <v>565</v>
      </c>
      <c r="J709" s="159" t="s">
        <v>565</v>
      </c>
      <c r="K709" s="159" t="s">
        <v>565</v>
      </c>
      <c r="L709" s="140"/>
    </row>
    <row r="710" spans="1:12" x14ac:dyDescent="0.25">
      <c r="A710" s="14">
        <v>703</v>
      </c>
      <c r="B710" s="41" t="e">
        <f t="shared" si="87"/>
        <v>#VALUE!</v>
      </c>
      <c r="C710" s="42" t="e">
        <f t="shared" si="88"/>
        <v>#VALUE!</v>
      </c>
      <c r="D710" s="133" t="str">
        <f t="shared" si="89"/>
        <v>28/10/2012</v>
      </c>
      <c r="E710" s="134" t="str">
        <f t="shared" si="90"/>
        <v/>
      </c>
      <c r="F710" s="134" t="str">
        <f t="shared" si="91"/>
        <v/>
      </c>
      <c r="G710" s="182"/>
      <c r="H710" s="159"/>
      <c r="I710" s="133" t="s">
        <v>566</v>
      </c>
      <c r="J710" s="159" t="s">
        <v>566</v>
      </c>
      <c r="K710" s="159" t="s">
        <v>566</v>
      </c>
      <c r="L710" s="140"/>
    </row>
    <row r="711" spans="1:12" x14ac:dyDescent="0.25">
      <c r="A711" s="14">
        <v>704</v>
      </c>
      <c r="B711" s="41" t="e">
        <f t="shared" si="87"/>
        <v>#VALUE!</v>
      </c>
      <c r="C711" s="42" t="e">
        <f t="shared" si="88"/>
        <v>#VALUE!</v>
      </c>
      <c r="D711" s="133" t="str">
        <f t="shared" si="89"/>
        <v>24/03/2012</v>
      </c>
      <c r="E711" s="134" t="str">
        <f t="shared" si="90"/>
        <v/>
      </c>
      <c r="F711" s="134" t="str">
        <f t="shared" si="91"/>
        <v/>
      </c>
      <c r="G711" s="182"/>
      <c r="H711" s="159"/>
      <c r="I711" s="133" t="s">
        <v>507</v>
      </c>
      <c r="J711" s="159" t="s">
        <v>507</v>
      </c>
      <c r="K711" s="159" t="s">
        <v>507</v>
      </c>
      <c r="L711" s="140"/>
    </row>
    <row r="712" spans="1:12" x14ac:dyDescent="0.25">
      <c r="A712" s="14">
        <v>705</v>
      </c>
      <c r="B712" s="41" t="e">
        <f t="shared" si="87"/>
        <v>#VALUE!</v>
      </c>
      <c r="C712" s="42" t="e">
        <f t="shared" si="88"/>
        <v>#VALUE!</v>
      </c>
      <c r="D712" s="133" t="str">
        <f t="shared" si="89"/>
        <v>03/05/2012</v>
      </c>
      <c r="E712" s="134" t="str">
        <f t="shared" si="90"/>
        <v/>
      </c>
      <c r="F712" s="134" t="str">
        <f t="shared" si="91"/>
        <v/>
      </c>
      <c r="G712" s="182"/>
      <c r="H712" s="159"/>
      <c r="I712" s="133" t="s">
        <v>567</v>
      </c>
      <c r="J712" s="159" t="s">
        <v>567</v>
      </c>
      <c r="K712" s="159" t="s">
        <v>567</v>
      </c>
      <c r="L712" s="140"/>
    </row>
    <row r="713" spans="1:12" x14ac:dyDescent="0.25">
      <c r="A713" s="14">
        <v>706</v>
      </c>
      <c r="B713" s="41" t="e">
        <f t="shared" ref="B713:B776" si="92">LEFT(H713,LEN(H713)-LEN(C713))</f>
        <v>#VALUE!</v>
      </c>
      <c r="C713" s="42" t="e">
        <f t="shared" ref="C713:C776" si="93">RIGHT(H713,LEN(H713)-FIND("@",SUBSTITUTE(H713," ","@",LEN(H713)-LEN(SUBSTITUTE(H713," ","")))))</f>
        <v>#VALUE!</v>
      </c>
      <c r="D713" s="133" t="str">
        <f t="shared" ref="D713:D776" si="94">TEXT(J713,"DD/MM/YYYY")</f>
        <v>03/02/2012</v>
      </c>
      <c r="E713" s="134" t="str">
        <f t="shared" ref="E713:E776" si="95">IF(TRIM(L713)="Nam","X","")</f>
        <v/>
      </c>
      <c r="F713" s="134" t="str">
        <f t="shared" ref="F713:F776" si="96">IF(TRIM(L713)="Nữ","X","")</f>
        <v/>
      </c>
      <c r="G713" s="182"/>
      <c r="H713" s="159"/>
      <c r="I713" s="133" t="s">
        <v>473</v>
      </c>
      <c r="J713" s="159" t="s">
        <v>473</v>
      </c>
      <c r="K713" s="159" t="s">
        <v>473</v>
      </c>
      <c r="L713" s="140"/>
    </row>
    <row r="714" spans="1:12" x14ac:dyDescent="0.25">
      <c r="A714" s="14">
        <v>707</v>
      </c>
      <c r="B714" s="41" t="e">
        <f t="shared" si="92"/>
        <v>#VALUE!</v>
      </c>
      <c r="C714" s="42" t="e">
        <f t="shared" si="93"/>
        <v>#VALUE!</v>
      </c>
      <c r="D714" s="133" t="str">
        <f t="shared" si="94"/>
        <v>28/02/2012</v>
      </c>
      <c r="E714" s="134" t="str">
        <f t="shared" si="95"/>
        <v/>
      </c>
      <c r="F714" s="134" t="str">
        <f t="shared" si="96"/>
        <v/>
      </c>
      <c r="G714" s="182"/>
      <c r="H714" s="159"/>
      <c r="I714" s="133" t="s">
        <v>544</v>
      </c>
      <c r="J714" s="159" t="s">
        <v>544</v>
      </c>
      <c r="K714" s="159" t="s">
        <v>544</v>
      </c>
      <c r="L714" s="140"/>
    </row>
    <row r="715" spans="1:12" x14ac:dyDescent="0.25">
      <c r="A715" s="14">
        <v>708</v>
      </c>
      <c r="B715" s="41" t="e">
        <f t="shared" si="92"/>
        <v>#VALUE!</v>
      </c>
      <c r="C715" s="42" t="e">
        <f t="shared" si="93"/>
        <v>#VALUE!</v>
      </c>
      <c r="D715" s="133" t="str">
        <f t="shared" si="94"/>
        <v>05/12/2012</v>
      </c>
      <c r="E715" s="134" t="str">
        <f t="shared" si="95"/>
        <v/>
      </c>
      <c r="F715" s="134" t="str">
        <f t="shared" si="96"/>
        <v/>
      </c>
      <c r="G715" s="182"/>
      <c r="H715" s="159"/>
      <c r="I715" s="133" t="s">
        <v>476</v>
      </c>
      <c r="J715" s="159" t="s">
        <v>476</v>
      </c>
      <c r="K715" s="159" t="s">
        <v>476</v>
      </c>
      <c r="L715" s="140"/>
    </row>
    <row r="716" spans="1:12" x14ac:dyDescent="0.25">
      <c r="A716" s="14">
        <v>709</v>
      </c>
      <c r="B716" s="41" t="e">
        <f t="shared" si="92"/>
        <v>#VALUE!</v>
      </c>
      <c r="C716" s="42" t="e">
        <f t="shared" si="93"/>
        <v>#VALUE!</v>
      </c>
      <c r="D716" s="133" t="str">
        <f t="shared" si="94"/>
        <v>02/01/2012</v>
      </c>
      <c r="E716" s="134" t="str">
        <f t="shared" si="95"/>
        <v/>
      </c>
      <c r="F716" s="134" t="str">
        <f t="shared" si="96"/>
        <v/>
      </c>
      <c r="G716" s="182"/>
      <c r="H716" s="159"/>
      <c r="I716" s="133" t="s">
        <v>481</v>
      </c>
      <c r="J716" s="159" t="s">
        <v>481</v>
      </c>
      <c r="K716" s="159" t="s">
        <v>481</v>
      </c>
      <c r="L716" s="140"/>
    </row>
    <row r="717" spans="1:12" x14ac:dyDescent="0.25">
      <c r="A717" s="14">
        <v>710</v>
      </c>
      <c r="B717" s="41" t="e">
        <f t="shared" si="92"/>
        <v>#VALUE!</v>
      </c>
      <c r="C717" s="42" t="e">
        <f t="shared" si="93"/>
        <v>#VALUE!</v>
      </c>
      <c r="D717" s="133" t="str">
        <f t="shared" si="94"/>
        <v>27/07/2012</v>
      </c>
      <c r="E717" s="134" t="str">
        <f t="shared" si="95"/>
        <v/>
      </c>
      <c r="F717" s="134" t="str">
        <f t="shared" si="96"/>
        <v/>
      </c>
      <c r="G717" s="182"/>
      <c r="H717" s="159"/>
      <c r="I717" s="133" t="s">
        <v>568</v>
      </c>
      <c r="J717" s="159" t="s">
        <v>568</v>
      </c>
      <c r="K717" s="159" t="s">
        <v>568</v>
      </c>
      <c r="L717" s="140"/>
    </row>
    <row r="718" spans="1:12" x14ac:dyDescent="0.25">
      <c r="A718" s="14">
        <v>711</v>
      </c>
      <c r="B718" s="41" t="e">
        <f t="shared" si="92"/>
        <v>#VALUE!</v>
      </c>
      <c r="C718" s="42" t="e">
        <f t="shared" si="93"/>
        <v>#VALUE!</v>
      </c>
      <c r="D718" s="133" t="str">
        <f t="shared" si="94"/>
        <v>23/09/2012</v>
      </c>
      <c r="E718" s="134" t="str">
        <f t="shared" si="95"/>
        <v/>
      </c>
      <c r="F718" s="134" t="str">
        <f t="shared" si="96"/>
        <v/>
      </c>
      <c r="G718" s="182"/>
      <c r="H718" s="159"/>
      <c r="I718" s="133" t="s">
        <v>569</v>
      </c>
      <c r="J718" s="159" t="s">
        <v>569</v>
      </c>
      <c r="K718" s="159" t="s">
        <v>569</v>
      </c>
      <c r="L718" s="140"/>
    </row>
    <row r="719" spans="1:12" x14ac:dyDescent="0.25">
      <c r="A719" s="14">
        <v>712</v>
      </c>
      <c r="B719" s="41" t="e">
        <f t="shared" si="92"/>
        <v>#VALUE!</v>
      </c>
      <c r="C719" s="42" t="e">
        <f t="shared" si="93"/>
        <v>#VALUE!</v>
      </c>
      <c r="D719" s="133" t="str">
        <f t="shared" si="94"/>
        <v>29/12/2012</v>
      </c>
      <c r="E719" s="134" t="str">
        <f t="shared" si="95"/>
        <v/>
      </c>
      <c r="F719" s="134" t="str">
        <f t="shared" si="96"/>
        <v/>
      </c>
      <c r="G719" s="182"/>
      <c r="H719" s="159"/>
      <c r="I719" s="133" t="s">
        <v>552</v>
      </c>
      <c r="J719" s="159" t="s">
        <v>552</v>
      </c>
      <c r="K719" s="159" t="s">
        <v>552</v>
      </c>
      <c r="L719" s="140"/>
    </row>
    <row r="720" spans="1:12" x14ac:dyDescent="0.25">
      <c r="A720" s="14">
        <v>713</v>
      </c>
      <c r="B720" s="41" t="e">
        <f t="shared" si="92"/>
        <v>#VALUE!</v>
      </c>
      <c r="C720" s="42" t="e">
        <f t="shared" si="93"/>
        <v>#VALUE!</v>
      </c>
      <c r="D720" s="133" t="str">
        <f t="shared" si="94"/>
        <v>07/11/2012</v>
      </c>
      <c r="E720" s="134" t="str">
        <f t="shared" si="95"/>
        <v/>
      </c>
      <c r="F720" s="134" t="str">
        <f t="shared" si="96"/>
        <v/>
      </c>
      <c r="G720" s="182"/>
      <c r="H720" s="159"/>
      <c r="I720" s="133" t="s">
        <v>570</v>
      </c>
      <c r="J720" s="159" t="s">
        <v>570</v>
      </c>
      <c r="K720" s="159" t="s">
        <v>570</v>
      </c>
      <c r="L720" s="140"/>
    </row>
    <row r="721" spans="1:12" x14ac:dyDescent="0.25">
      <c r="A721" s="14">
        <v>714</v>
      </c>
      <c r="B721" s="41" t="e">
        <f t="shared" si="92"/>
        <v>#VALUE!</v>
      </c>
      <c r="C721" s="42" t="e">
        <f t="shared" si="93"/>
        <v>#VALUE!</v>
      </c>
      <c r="D721" s="133" t="str">
        <f t="shared" si="94"/>
        <v>23/03/2012</v>
      </c>
      <c r="E721" s="134" t="str">
        <f t="shared" si="95"/>
        <v/>
      </c>
      <c r="F721" s="134" t="str">
        <f t="shared" si="96"/>
        <v/>
      </c>
      <c r="G721" s="182"/>
      <c r="H721" s="159"/>
      <c r="I721" s="133" t="s">
        <v>499</v>
      </c>
      <c r="J721" s="159" t="s">
        <v>499</v>
      </c>
      <c r="K721" s="159" t="s">
        <v>499</v>
      </c>
      <c r="L721" s="140"/>
    </row>
    <row r="722" spans="1:12" x14ac:dyDescent="0.25">
      <c r="A722" s="14">
        <v>715</v>
      </c>
      <c r="B722" s="41" t="e">
        <f t="shared" si="92"/>
        <v>#VALUE!</v>
      </c>
      <c r="C722" s="42" t="e">
        <f t="shared" si="93"/>
        <v>#VALUE!</v>
      </c>
      <c r="D722" s="133" t="str">
        <f t="shared" si="94"/>
        <v>18/10/2012</v>
      </c>
      <c r="E722" s="134" t="str">
        <f t="shared" si="95"/>
        <v/>
      </c>
      <c r="F722" s="134" t="str">
        <f t="shared" si="96"/>
        <v/>
      </c>
      <c r="G722" s="182"/>
      <c r="H722" s="159"/>
      <c r="I722" s="133" t="s">
        <v>462</v>
      </c>
      <c r="J722" s="159" t="s">
        <v>462</v>
      </c>
      <c r="K722" s="159" t="s">
        <v>462</v>
      </c>
      <c r="L722" s="140"/>
    </row>
    <row r="723" spans="1:12" x14ac:dyDescent="0.25">
      <c r="A723" s="14">
        <v>716</v>
      </c>
      <c r="B723" s="41" t="e">
        <f t="shared" si="92"/>
        <v>#VALUE!</v>
      </c>
      <c r="C723" s="42" t="e">
        <f t="shared" si="93"/>
        <v>#VALUE!</v>
      </c>
      <c r="D723" s="133" t="str">
        <f t="shared" si="94"/>
        <v>28/01/2012</v>
      </c>
      <c r="E723" s="134" t="str">
        <f t="shared" si="95"/>
        <v/>
      </c>
      <c r="F723" s="134" t="str">
        <f t="shared" si="96"/>
        <v/>
      </c>
      <c r="G723" s="182"/>
      <c r="H723" s="159"/>
      <c r="I723" s="133" t="s">
        <v>571</v>
      </c>
      <c r="J723" s="159" t="s">
        <v>571</v>
      </c>
      <c r="K723" s="159" t="s">
        <v>571</v>
      </c>
      <c r="L723" s="140"/>
    </row>
    <row r="724" spans="1:12" x14ac:dyDescent="0.25">
      <c r="A724" s="14">
        <v>717</v>
      </c>
      <c r="B724" s="41" t="e">
        <f t="shared" si="92"/>
        <v>#VALUE!</v>
      </c>
      <c r="C724" s="42" t="e">
        <f t="shared" si="93"/>
        <v>#VALUE!</v>
      </c>
      <c r="D724" s="133" t="str">
        <f t="shared" si="94"/>
        <v>17/09/2012</v>
      </c>
      <c r="E724" s="134" t="str">
        <f t="shared" si="95"/>
        <v/>
      </c>
      <c r="F724" s="134" t="str">
        <f t="shared" si="96"/>
        <v/>
      </c>
      <c r="G724" s="182"/>
      <c r="H724" s="159"/>
      <c r="I724" s="133" t="s">
        <v>572</v>
      </c>
      <c r="J724" s="159" t="s">
        <v>572</v>
      </c>
      <c r="K724" s="159" t="s">
        <v>572</v>
      </c>
      <c r="L724" s="140"/>
    </row>
    <row r="725" spans="1:12" x14ac:dyDescent="0.25">
      <c r="A725" s="14">
        <v>718</v>
      </c>
      <c r="B725" s="41" t="e">
        <f t="shared" si="92"/>
        <v>#VALUE!</v>
      </c>
      <c r="C725" s="42" t="e">
        <f t="shared" si="93"/>
        <v>#VALUE!</v>
      </c>
      <c r="D725" s="133" t="str">
        <f t="shared" si="94"/>
        <v>22/02/2012</v>
      </c>
      <c r="E725" s="134" t="str">
        <f t="shared" si="95"/>
        <v/>
      </c>
      <c r="F725" s="134" t="str">
        <f t="shared" si="96"/>
        <v/>
      </c>
      <c r="G725" s="182"/>
      <c r="H725" s="159"/>
      <c r="I725" s="133" t="s">
        <v>573</v>
      </c>
      <c r="J725" s="159" t="s">
        <v>573</v>
      </c>
      <c r="K725" s="159" t="s">
        <v>573</v>
      </c>
      <c r="L725" s="140"/>
    </row>
    <row r="726" spans="1:12" x14ac:dyDescent="0.25">
      <c r="A726" s="14">
        <v>719</v>
      </c>
      <c r="B726" s="41" t="e">
        <f t="shared" si="92"/>
        <v>#VALUE!</v>
      </c>
      <c r="C726" s="42" t="e">
        <f t="shared" si="93"/>
        <v>#VALUE!</v>
      </c>
      <c r="D726" s="133" t="str">
        <f t="shared" si="94"/>
        <v>26/11/2012</v>
      </c>
      <c r="E726" s="134" t="str">
        <f t="shared" si="95"/>
        <v/>
      </c>
      <c r="F726" s="134" t="str">
        <f t="shared" si="96"/>
        <v/>
      </c>
      <c r="G726" s="182"/>
      <c r="H726" s="159"/>
      <c r="I726" s="133" t="s">
        <v>574</v>
      </c>
      <c r="J726" s="159" t="s">
        <v>574</v>
      </c>
      <c r="K726" s="159" t="s">
        <v>574</v>
      </c>
      <c r="L726" s="140"/>
    </row>
    <row r="727" spans="1:12" x14ac:dyDescent="0.25">
      <c r="A727" s="14">
        <v>720</v>
      </c>
      <c r="B727" s="41" t="e">
        <f t="shared" si="92"/>
        <v>#VALUE!</v>
      </c>
      <c r="C727" s="42" t="e">
        <f t="shared" si="93"/>
        <v>#VALUE!</v>
      </c>
      <c r="D727" s="133" t="str">
        <f t="shared" si="94"/>
        <v>13/04/2012</v>
      </c>
      <c r="E727" s="134" t="str">
        <f t="shared" si="95"/>
        <v/>
      </c>
      <c r="F727" s="134" t="str">
        <f t="shared" si="96"/>
        <v/>
      </c>
      <c r="G727" s="182"/>
      <c r="H727" s="159"/>
      <c r="I727" s="133" t="s">
        <v>575</v>
      </c>
      <c r="J727" s="159" t="s">
        <v>575</v>
      </c>
      <c r="K727" s="159" t="s">
        <v>575</v>
      </c>
      <c r="L727" s="140"/>
    </row>
    <row r="728" spans="1:12" x14ac:dyDescent="0.25">
      <c r="A728" s="14">
        <v>721</v>
      </c>
      <c r="B728" s="41" t="e">
        <f t="shared" si="92"/>
        <v>#VALUE!</v>
      </c>
      <c r="C728" s="42" t="e">
        <f t="shared" si="93"/>
        <v>#VALUE!</v>
      </c>
      <c r="D728" s="133" t="str">
        <f t="shared" si="94"/>
        <v>29/04/2012</v>
      </c>
      <c r="E728" s="134" t="str">
        <f t="shared" si="95"/>
        <v/>
      </c>
      <c r="F728" s="134" t="str">
        <f t="shared" si="96"/>
        <v/>
      </c>
      <c r="G728" s="182"/>
      <c r="H728" s="159"/>
      <c r="I728" s="133" t="s">
        <v>576</v>
      </c>
      <c r="J728" s="159" t="s">
        <v>576</v>
      </c>
      <c r="K728" s="159" t="s">
        <v>576</v>
      </c>
      <c r="L728" s="140"/>
    </row>
    <row r="729" spans="1:12" x14ac:dyDescent="0.25">
      <c r="A729" s="14">
        <v>722</v>
      </c>
      <c r="B729" s="41" t="e">
        <f t="shared" si="92"/>
        <v>#VALUE!</v>
      </c>
      <c r="C729" s="42" t="e">
        <f t="shared" si="93"/>
        <v>#VALUE!</v>
      </c>
      <c r="D729" s="133" t="str">
        <f t="shared" si="94"/>
        <v>09/04/2012</v>
      </c>
      <c r="E729" s="134" t="str">
        <f t="shared" si="95"/>
        <v/>
      </c>
      <c r="F729" s="134" t="str">
        <f t="shared" si="96"/>
        <v/>
      </c>
      <c r="G729" s="182"/>
      <c r="H729" s="159"/>
      <c r="I729" s="133" t="s">
        <v>577</v>
      </c>
      <c r="J729" s="159" t="s">
        <v>577</v>
      </c>
      <c r="K729" s="159" t="s">
        <v>577</v>
      </c>
      <c r="L729" s="140"/>
    </row>
    <row r="730" spans="1:12" x14ac:dyDescent="0.25">
      <c r="A730" s="14">
        <v>723</v>
      </c>
      <c r="B730" s="41" t="e">
        <f t="shared" si="92"/>
        <v>#VALUE!</v>
      </c>
      <c r="C730" s="42" t="e">
        <f t="shared" si="93"/>
        <v>#VALUE!</v>
      </c>
      <c r="D730" s="133" t="str">
        <f t="shared" si="94"/>
        <v>10/11/2012</v>
      </c>
      <c r="E730" s="134" t="str">
        <f t="shared" si="95"/>
        <v/>
      </c>
      <c r="F730" s="134" t="str">
        <f t="shared" si="96"/>
        <v/>
      </c>
      <c r="G730" s="182"/>
      <c r="H730" s="159"/>
      <c r="I730" s="133" t="s">
        <v>528</v>
      </c>
      <c r="J730" s="159" t="s">
        <v>528</v>
      </c>
      <c r="K730" s="159" t="s">
        <v>528</v>
      </c>
      <c r="L730" s="140"/>
    </row>
    <row r="731" spans="1:12" x14ac:dyDescent="0.25">
      <c r="A731" s="14">
        <v>724</v>
      </c>
      <c r="B731" s="41" t="e">
        <f t="shared" si="92"/>
        <v>#VALUE!</v>
      </c>
      <c r="C731" s="42" t="e">
        <f t="shared" si="93"/>
        <v>#VALUE!</v>
      </c>
      <c r="D731" s="133" t="str">
        <f t="shared" si="94"/>
        <v>27/11/2012</v>
      </c>
      <c r="E731" s="134" t="str">
        <f t="shared" si="95"/>
        <v/>
      </c>
      <c r="F731" s="134" t="str">
        <f t="shared" si="96"/>
        <v/>
      </c>
      <c r="G731" s="182"/>
      <c r="H731" s="159"/>
      <c r="I731" s="133" t="s">
        <v>265</v>
      </c>
      <c r="J731" s="159" t="s">
        <v>265</v>
      </c>
      <c r="K731" s="159" t="s">
        <v>265</v>
      </c>
      <c r="L731" s="140"/>
    </row>
    <row r="732" spans="1:12" x14ac:dyDescent="0.25">
      <c r="A732" s="14">
        <v>725</v>
      </c>
      <c r="B732" s="41" t="e">
        <f t="shared" si="92"/>
        <v>#VALUE!</v>
      </c>
      <c r="C732" s="42" t="e">
        <f t="shared" si="93"/>
        <v>#VALUE!</v>
      </c>
      <c r="D732" s="133" t="str">
        <f t="shared" si="94"/>
        <v>08/02/2012</v>
      </c>
      <c r="E732" s="134" t="str">
        <f t="shared" si="95"/>
        <v/>
      </c>
      <c r="F732" s="134" t="str">
        <f t="shared" si="96"/>
        <v/>
      </c>
      <c r="G732" s="182"/>
      <c r="H732" s="159"/>
      <c r="I732" s="133" t="s">
        <v>578</v>
      </c>
      <c r="J732" s="159" t="s">
        <v>578</v>
      </c>
      <c r="K732" s="159" t="s">
        <v>578</v>
      </c>
      <c r="L732" s="140"/>
    </row>
    <row r="733" spans="1:12" x14ac:dyDescent="0.25">
      <c r="A733" s="14">
        <v>726</v>
      </c>
      <c r="B733" s="41" t="e">
        <f t="shared" si="92"/>
        <v>#VALUE!</v>
      </c>
      <c r="C733" s="42" t="e">
        <f t="shared" si="93"/>
        <v>#VALUE!</v>
      </c>
      <c r="D733" s="133" t="str">
        <f t="shared" si="94"/>
        <v>10/03/2012</v>
      </c>
      <c r="E733" s="134" t="str">
        <f t="shared" si="95"/>
        <v/>
      </c>
      <c r="F733" s="134" t="str">
        <f t="shared" si="96"/>
        <v/>
      </c>
      <c r="G733" s="182"/>
      <c r="H733" s="159"/>
      <c r="I733" s="133" t="s">
        <v>579</v>
      </c>
      <c r="J733" s="159" t="s">
        <v>579</v>
      </c>
      <c r="K733" s="159" t="s">
        <v>579</v>
      </c>
      <c r="L733" s="140"/>
    </row>
    <row r="734" spans="1:12" x14ac:dyDescent="0.25">
      <c r="A734" s="14">
        <v>727</v>
      </c>
      <c r="B734" s="41" t="e">
        <f t="shared" si="92"/>
        <v>#VALUE!</v>
      </c>
      <c r="C734" s="42" t="e">
        <f t="shared" si="93"/>
        <v>#VALUE!</v>
      </c>
      <c r="D734" s="133" t="str">
        <f t="shared" si="94"/>
        <v>29/04/2012</v>
      </c>
      <c r="E734" s="134" t="str">
        <f t="shared" si="95"/>
        <v/>
      </c>
      <c r="F734" s="134" t="str">
        <f t="shared" si="96"/>
        <v/>
      </c>
      <c r="G734" s="182"/>
      <c r="H734" s="159"/>
      <c r="I734" s="133" t="s">
        <v>576</v>
      </c>
      <c r="J734" s="159" t="s">
        <v>576</v>
      </c>
      <c r="K734" s="159" t="s">
        <v>576</v>
      </c>
      <c r="L734" s="140"/>
    </row>
    <row r="735" spans="1:12" x14ac:dyDescent="0.25">
      <c r="A735" s="14">
        <v>728</v>
      </c>
      <c r="B735" s="41" t="e">
        <f t="shared" si="92"/>
        <v>#VALUE!</v>
      </c>
      <c r="C735" s="42" t="e">
        <f t="shared" si="93"/>
        <v>#VALUE!</v>
      </c>
      <c r="D735" s="133" t="str">
        <f t="shared" si="94"/>
        <v>20/03/2012</v>
      </c>
      <c r="E735" s="134" t="str">
        <f t="shared" si="95"/>
        <v/>
      </c>
      <c r="F735" s="134" t="str">
        <f t="shared" si="96"/>
        <v/>
      </c>
      <c r="G735" s="182"/>
      <c r="H735" s="159"/>
      <c r="I735" s="133" t="s">
        <v>580</v>
      </c>
      <c r="J735" s="159" t="s">
        <v>580</v>
      </c>
      <c r="K735" s="159" t="s">
        <v>580</v>
      </c>
      <c r="L735" s="140"/>
    </row>
    <row r="736" spans="1:12" x14ac:dyDescent="0.25">
      <c r="A736" s="14">
        <v>729</v>
      </c>
      <c r="B736" s="41" t="e">
        <f t="shared" si="92"/>
        <v>#VALUE!</v>
      </c>
      <c r="C736" s="42" t="e">
        <f t="shared" si="93"/>
        <v>#VALUE!</v>
      </c>
      <c r="D736" s="133" t="str">
        <f t="shared" si="94"/>
        <v>12/03/2012</v>
      </c>
      <c r="E736" s="134" t="str">
        <f t="shared" si="95"/>
        <v/>
      </c>
      <c r="F736" s="134" t="str">
        <f t="shared" si="96"/>
        <v/>
      </c>
      <c r="G736" s="182"/>
      <c r="H736" s="159"/>
      <c r="I736" s="133" t="s">
        <v>581</v>
      </c>
      <c r="J736" s="159" t="s">
        <v>581</v>
      </c>
      <c r="K736" s="159" t="s">
        <v>581</v>
      </c>
      <c r="L736" s="140"/>
    </row>
    <row r="737" spans="1:12" x14ac:dyDescent="0.25">
      <c r="A737" s="14">
        <v>730</v>
      </c>
      <c r="B737" s="41" t="e">
        <f t="shared" si="92"/>
        <v>#VALUE!</v>
      </c>
      <c r="C737" s="42" t="e">
        <f t="shared" si="93"/>
        <v>#VALUE!</v>
      </c>
      <c r="D737" s="133" t="str">
        <f t="shared" si="94"/>
        <v>27/09/2012</v>
      </c>
      <c r="E737" s="134" t="str">
        <f t="shared" si="95"/>
        <v/>
      </c>
      <c r="F737" s="134" t="str">
        <f t="shared" si="96"/>
        <v/>
      </c>
      <c r="G737" s="182"/>
      <c r="H737" s="159"/>
      <c r="I737" s="133" t="s">
        <v>227</v>
      </c>
      <c r="J737" s="159" t="s">
        <v>227</v>
      </c>
      <c r="K737" s="159" t="s">
        <v>227</v>
      </c>
      <c r="L737" s="140"/>
    </row>
    <row r="738" spans="1:12" x14ac:dyDescent="0.25">
      <c r="A738" s="14">
        <v>731</v>
      </c>
      <c r="B738" s="41" t="e">
        <f t="shared" si="92"/>
        <v>#VALUE!</v>
      </c>
      <c r="C738" s="42" t="e">
        <f t="shared" si="93"/>
        <v>#VALUE!</v>
      </c>
      <c r="D738" s="133" t="str">
        <f t="shared" si="94"/>
        <v>14/10/2012</v>
      </c>
      <c r="E738" s="134" t="str">
        <f t="shared" si="95"/>
        <v/>
      </c>
      <c r="F738" s="134" t="str">
        <f t="shared" si="96"/>
        <v/>
      </c>
      <c r="G738" s="182"/>
      <c r="H738" s="159"/>
      <c r="I738" s="133" t="s">
        <v>583</v>
      </c>
      <c r="J738" s="159" t="s">
        <v>583</v>
      </c>
      <c r="K738" s="159" t="s">
        <v>583</v>
      </c>
      <c r="L738" s="140"/>
    </row>
    <row r="739" spans="1:12" x14ac:dyDescent="0.25">
      <c r="A739" s="14">
        <v>732</v>
      </c>
      <c r="B739" s="41" t="e">
        <f t="shared" si="92"/>
        <v>#VALUE!</v>
      </c>
      <c r="C739" s="42" t="e">
        <f t="shared" si="93"/>
        <v>#VALUE!</v>
      </c>
      <c r="D739" s="133" t="str">
        <f t="shared" si="94"/>
        <v>18/12/2012</v>
      </c>
      <c r="E739" s="134" t="str">
        <f t="shared" si="95"/>
        <v/>
      </c>
      <c r="F739" s="134" t="str">
        <f t="shared" si="96"/>
        <v/>
      </c>
      <c r="G739" s="182"/>
      <c r="H739" s="159"/>
      <c r="I739" s="133" t="s">
        <v>584</v>
      </c>
      <c r="J739" s="159" t="s">
        <v>584</v>
      </c>
      <c r="K739" s="159" t="s">
        <v>584</v>
      </c>
      <c r="L739" s="140"/>
    </row>
    <row r="740" spans="1:12" x14ac:dyDescent="0.25">
      <c r="A740" s="14">
        <v>733</v>
      </c>
      <c r="B740" s="41" t="e">
        <f t="shared" si="92"/>
        <v>#VALUE!</v>
      </c>
      <c r="C740" s="42" t="e">
        <f t="shared" si="93"/>
        <v>#VALUE!</v>
      </c>
      <c r="D740" s="133" t="str">
        <f t="shared" si="94"/>
        <v>30/08/2012</v>
      </c>
      <c r="E740" s="134" t="str">
        <f t="shared" si="95"/>
        <v/>
      </c>
      <c r="F740" s="134" t="str">
        <f t="shared" si="96"/>
        <v/>
      </c>
      <c r="G740" s="182"/>
      <c r="H740" s="159"/>
      <c r="I740" s="133" t="s">
        <v>585</v>
      </c>
      <c r="J740" s="159" t="s">
        <v>585</v>
      </c>
      <c r="K740" s="159" t="s">
        <v>585</v>
      </c>
      <c r="L740" s="140"/>
    </row>
    <row r="741" spans="1:12" x14ac:dyDescent="0.25">
      <c r="A741" s="14">
        <v>734</v>
      </c>
      <c r="B741" s="41" t="e">
        <f t="shared" si="92"/>
        <v>#VALUE!</v>
      </c>
      <c r="C741" s="42" t="e">
        <f t="shared" si="93"/>
        <v>#VALUE!</v>
      </c>
      <c r="D741" s="133" t="str">
        <f t="shared" si="94"/>
        <v>13/02/2012</v>
      </c>
      <c r="E741" s="134" t="str">
        <f t="shared" si="95"/>
        <v/>
      </c>
      <c r="F741" s="134" t="str">
        <f t="shared" si="96"/>
        <v/>
      </c>
      <c r="G741" s="182"/>
      <c r="H741" s="159"/>
      <c r="I741" s="133" t="s">
        <v>586</v>
      </c>
      <c r="J741" s="159" t="s">
        <v>586</v>
      </c>
      <c r="K741" s="159" t="s">
        <v>586</v>
      </c>
      <c r="L741" s="140"/>
    </row>
    <row r="742" spans="1:12" x14ac:dyDescent="0.25">
      <c r="A742" s="14">
        <v>735</v>
      </c>
      <c r="B742" s="41" t="e">
        <f t="shared" si="92"/>
        <v>#VALUE!</v>
      </c>
      <c r="C742" s="42" t="e">
        <f t="shared" si="93"/>
        <v>#VALUE!</v>
      </c>
      <c r="D742" s="133" t="str">
        <f t="shared" si="94"/>
        <v>28/12/2012</v>
      </c>
      <c r="E742" s="134" t="str">
        <f t="shared" si="95"/>
        <v/>
      </c>
      <c r="F742" s="134" t="str">
        <f t="shared" si="96"/>
        <v/>
      </c>
      <c r="G742" s="182"/>
      <c r="H742" s="159"/>
      <c r="I742" s="133" t="s">
        <v>283</v>
      </c>
      <c r="J742" s="159" t="s">
        <v>283</v>
      </c>
      <c r="K742" s="159" t="s">
        <v>283</v>
      </c>
      <c r="L742" s="140"/>
    </row>
    <row r="743" spans="1:12" x14ac:dyDescent="0.25">
      <c r="A743" s="14">
        <v>736</v>
      </c>
      <c r="B743" s="41" t="e">
        <f t="shared" si="92"/>
        <v>#VALUE!</v>
      </c>
      <c r="C743" s="42" t="e">
        <f t="shared" si="93"/>
        <v>#VALUE!</v>
      </c>
      <c r="D743" s="133" t="str">
        <f t="shared" si="94"/>
        <v>11/10/2012</v>
      </c>
      <c r="E743" s="134" t="str">
        <f t="shared" si="95"/>
        <v/>
      </c>
      <c r="F743" s="134" t="str">
        <f t="shared" si="96"/>
        <v/>
      </c>
      <c r="G743" s="182"/>
      <c r="H743" s="159"/>
      <c r="I743" s="133" t="s">
        <v>587</v>
      </c>
      <c r="J743" s="159" t="s">
        <v>587</v>
      </c>
      <c r="K743" s="159" t="s">
        <v>587</v>
      </c>
      <c r="L743" s="140"/>
    </row>
    <row r="744" spans="1:12" x14ac:dyDescent="0.25">
      <c r="A744" s="14">
        <v>737</v>
      </c>
      <c r="B744" s="41" t="e">
        <f t="shared" si="92"/>
        <v>#VALUE!</v>
      </c>
      <c r="C744" s="42" t="e">
        <f t="shared" si="93"/>
        <v>#VALUE!</v>
      </c>
      <c r="D744" s="133" t="str">
        <f t="shared" si="94"/>
        <v>22/02/2012</v>
      </c>
      <c r="E744" s="134" t="str">
        <f t="shared" si="95"/>
        <v/>
      </c>
      <c r="F744" s="134" t="str">
        <f t="shared" si="96"/>
        <v/>
      </c>
      <c r="G744" s="182"/>
      <c r="H744" s="159"/>
      <c r="I744" s="133" t="s">
        <v>573</v>
      </c>
      <c r="J744" s="159" t="s">
        <v>573</v>
      </c>
      <c r="K744" s="159" t="s">
        <v>573</v>
      </c>
      <c r="L744" s="140"/>
    </row>
    <row r="745" spans="1:12" x14ac:dyDescent="0.25">
      <c r="A745" s="14">
        <v>738</v>
      </c>
      <c r="B745" s="41" t="e">
        <f t="shared" si="92"/>
        <v>#VALUE!</v>
      </c>
      <c r="C745" s="42" t="e">
        <f t="shared" si="93"/>
        <v>#VALUE!</v>
      </c>
      <c r="D745" s="133" t="str">
        <f t="shared" si="94"/>
        <v>25/03/2012</v>
      </c>
      <c r="E745" s="134" t="str">
        <f t="shared" si="95"/>
        <v/>
      </c>
      <c r="F745" s="134" t="str">
        <f t="shared" si="96"/>
        <v/>
      </c>
      <c r="G745" s="182"/>
      <c r="H745" s="159"/>
      <c r="I745" s="133" t="s">
        <v>510</v>
      </c>
      <c r="J745" s="159" t="s">
        <v>510</v>
      </c>
      <c r="K745" s="159" t="s">
        <v>510</v>
      </c>
      <c r="L745" s="140"/>
    </row>
    <row r="746" spans="1:12" x14ac:dyDescent="0.25">
      <c r="A746" s="14">
        <v>739</v>
      </c>
      <c r="B746" s="41" t="e">
        <f t="shared" si="92"/>
        <v>#VALUE!</v>
      </c>
      <c r="C746" s="42" t="e">
        <f t="shared" si="93"/>
        <v>#VALUE!</v>
      </c>
      <c r="D746" s="133" t="str">
        <f t="shared" si="94"/>
        <v>06/09/2012</v>
      </c>
      <c r="E746" s="134" t="str">
        <f t="shared" si="95"/>
        <v/>
      </c>
      <c r="F746" s="134" t="str">
        <f t="shared" si="96"/>
        <v/>
      </c>
      <c r="G746" s="182"/>
      <c r="H746" s="159"/>
      <c r="I746" s="133" t="s">
        <v>588</v>
      </c>
      <c r="J746" s="159" t="s">
        <v>588</v>
      </c>
      <c r="K746" s="159" t="s">
        <v>588</v>
      </c>
      <c r="L746" s="140"/>
    </row>
    <row r="747" spans="1:12" x14ac:dyDescent="0.25">
      <c r="A747" s="14">
        <v>740</v>
      </c>
      <c r="B747" s="41" t="e">
        <f t="shared" si="92"/>
        <v>#VALUE!</v>
      </c>
      <c r="C747" s="42" t="e">
        <f t="shared" si="93"/>
        <v>#VALUE!</v>
      </c>
      <c r="D747" s="133" t="str">
        <f t="shared" si="94"/>
        <v>20/08/2012</v>
      </c>
      <c r="E747" s="134" t="str">
        <f t="shared" si="95"/>
        <v/>
      </c>
      <c r="F747" s="134" t="str">
        <f t="shared" si="96"/>
        <v/>
      </c>
      <c r="G747" s="182"/>
      <c r="H747" s="159"/>
      <c r="I747" s="133" t="s">
        <v>471</v>
      </c>
      <c r="J747" s="159" t="s">
        <v>471</v>
      </c>
      <c r="K747" s="159" t="s">
        <v>471</v>
      </c>
      <c r="L747" s="140"/>
    </row>
    <row r="748" spans="1:12" x14ac:dyDescent="0.25">
      <c r="A748" s="14">
        <v>741</v>
      </c>
      <c r="B748" s="41" t="e">
        <f t="shared" si="92"/>
        <v>#VALUE!</v>
      </c>
      <c r="C748" s="42" t="e">
        <f t="shared" si="93"/>
        <v>#VALUE!</v>
      </c>
      <c r="D748" s="133" t="str">
        <f t="shared" si="94"/>
        <v>18/02/2012</v>
      </c>
      <c r="E748" s="134" t="str">
        <f t="shared" si="95"/>
        <v/>
      </c>
      <c r="F748" s="134" t="str">
        <f t="shared" si="96"/>
        <v/>
      </c>
      <c r="G748" s="182"/>
      <c r="H748" s="159"/>
      <c r="I748" s="133" t="s">
        <v>589</v>
      </c>
      <c r="J748" s="159" t="s">
        <v>589</v>
      </c>
      <c r="K748" s="159" t="s">
        <v>589</v>
      </c>
      <c r="L748" s="140"/>
    </row>
    <row r="749" spans="1:12" x14ac:dyDescent="0.25">
      <c r="A749" s="14">
        <v>742</v>
      </c>
      <c r="B749" s="41" t="e">
        <f t="shared" si="92"/>
        <v>#VALUE!</v>
      </c>
      <c r="C749" s="42" t="e">
        <f t="shared" si="93"/>
        <v>#VALUE!</v>
      </c>
      <c r="D749" s="133" t="str">
        <f t="shared" si="94"/>
        <v>27/02/2012</v>
      </c>
      <c r="E749" s="134" t="str">
        <f t="shared" si="95"/>
        <v/>
      </c>
      <c r="F749" s="134" t="str">
        <f t="shared" si="96"/>
        <v/>
      </c>
      <c r="G749" s="182"/>
      <c r="H749" s="159"/>
      <c r="I749" s="133" t="s">
        <v>590</v>
      </c>
      <c r="J749" s="159" t="s">
        <v>590</v>
      </c>
      <c r="K749" s="159" t="s">
        <v>590</v>
      </c>
      <c r="L749" s="140"/>
    </row>
    <row r="750" spans="1:12" x14ac:dyDescent="0.25">
      <c r="A750" s="14">
        <v>743</v>
      </c>
      <c r="B750" s="41" t="e">
        <f t="shared" si="92"/>
        <v>#VALUE!</v>
      </c>
      <c r="C750" s="42" t="e">
        <f t="shared" si="93"/>
        <v>#VALUE!</v>
      </c>
      <c r="D750" s="133" t="str">
        <f t="shared" si="94"/>
        <v>25/12/2012</v>
      </c>
      <c r="E750" s="134" t="str">
        <f t="shared" si="95"/>
        <v/>
      </c>
      <c r="F750" s="134" t="str">
        <f t="shared" si="96"/>
        <v/>
      </c>
      <c r="G750" s="182"/>
      <c r="H750" s="159"/>
      <c r="I750" s="133" t="s">
        <v>591</v>
      </c>
      <c r="J750" s="159" t="s">
        <v>591</v>
      </c>
      <c r="K750" s="159" t="s">
        <v>591</v>
      </c>
      <c r="L750" s="140"/>
    </row>
    <row r="751" spans="1:12" x14ac:dyDescent="0.25">
      <c r="A751" s="14">
        <v>744</v>
      </c>
      <c r="B751" s="41" t="e">
        <f t="shared" si="92"/>
        <v>#VALUE!</v>
      </c>
      <c r="C751" s="42" t="e">
        <f t="shared" si="93"/>
        <v>#VALUE!</v>
      </c>
      <c r="D751" s="133" t="str">
        <f t="shared" si="94"/>
        <v>14/12/2012</v>
      </c>
      <c r="E751" s="134" t="str">
        <f t="shared" si="95"/>
        <v/>
      </c>
      <c r="F751" s="134" t="str">
        <f t="shared" si="96"/>
        <v/>
      </c>
      <c r="G751" s="182"/>
      <c r="H751" s="159"/>
      <c r="I751" s="133" t="s">
        <v>474</v>
      </c>
      <c r="J751" s="159" t="s">
        <v>474</v>
      </c>
      <c r="K751" s="159" t="s">
        <v>474</v>
      </c>
      <c r="L751" s="140"/>
    </row>
    <row r="752" spans="1:12" x14ac:dyDescent="0.25">
      <c r="A752" s="14">
        <v>745</v>
      </c>
      <c r="B752" s="41" t="e">
        <f t="shared" si="92"/>
        <v>#VALUE!</v>
      </c>
      <c r="C752" s="42" t="e">
        <f t="shared" si="93"/>
        <v>#VALUE!</v>
      </c>
      <c r="D752" s="133" t="str">
        <f t="shared" si="94"/>
        <v>25/12/2012</v>
      </c>
      <c r="E752" s="134" t="str">
        <f t="shared" si="95"/>
        <v/>
      </c>
      <c r="F752" s="134" t="str">
        <f t="shared" si="96"/>
        <v/>
      </c>
      <c r="G752" s="182"/>
      <c r="H752" s="159"/>
      <c r="I752" s="133" t="s">
        <v>591</v>
      </c>
      <c r="J752" s="159" t="s">
        <v>591</v>
      </c>
      <c r="K752" s="159" t="s">
        <v>591</v>
      </c>
      <c r="L752" s="140"/>
    </row>
    <row r="753" spans="1:12" x14ac:dyDescent="0.25">
      <c r="A753" s="14">
        <v>746</v>
      </c>
      <c r="B753" s="41" t="e">
        <f t="shared" si="92"/>
        <v>#VALUE!</v>
      </c>
      <c r="C753" s="42" t="e">
        <f t="shared" si="93"/>
        <v>#VALUE!</v>
      </c>
      <c r="D753" s="133" t="str">
        <f t="shared" si="94"/>
        <v>20/02/2012</v>
      </c>
      <c r="E753" s="134" t="str">
        <f t="shared" si="95"/>
        <v/>
      </c>
      <c r="F753" s="134" t="str">
        <f t="shared" si="96"/>
        <v/>
      </c>
      <c r="G753" s="182"/>
      <c r="H753" s="155"/>
      <c r="I753" s="133" t="s">
        <v>502</v>
      </c>
      <c r="J753" s="155" t="s">
        <v>502</v>
      </c>
      <c r="K753" s="155" t="s">
        <v>502</v>
      </c>
      <c r="L753" s="140"/>
    </row>
    <row r="754" spans="1:12" x14ac:dyDescent="0.25">
      <c r="A754" s="14">
        <v>747</v>
      </c>
      <c r="B754" s="41" t="e">
        <f t="shared" si="92"/>
        <v>#VALUE!</v>
      </c>
      <c r="C754" s="42" t="e">
        <f t="shared" si="93"/>
        <v>#VALUE!</v>
      </c>
      <c r="D754" s="133" t="str">
        <f t="shared" si="94"/>
        <v>20/03/2012</v>
      </c>
      <c r="E754" s="134" t="str">
        <f t="shared" si="95"/>
        <v/>
      </c>
      <c r="F754" s="134" t="str">
        <f t="shared" si="96"/>
        <v/>
      </c>
      <c r="G754" s="182"/>
      <c r="H754" s="155"/>
      <c r="I754" s="133" t="s">
        <v>580</v>
      </c>
      <c r="J754" s="155" t="s">
        <v>580</v>
      </c>
      <c r="K754" s="155" t="s">
        <v>580</v>
      </c>
      <c r="L754" s="140"/>
    </row>
    <row r="755" spans="1:12" x14ac:dyDescent="0.25">
      <c r="A755" s="14">
        <v>748</v>
      </c>
      <c r="B755" s="41" t="e">
        <f t="shared" si="92"/>
        <v>#VALUE!</v>
      </c>
      <c r="C755" s="42" t="e">
        <f t="shared" si="93"/>
        <v>#VALUE!</v>
      </c>
      <c r="D755" s="133" t="str">
        <f t="shared" si="94"/>
        <v>14/12/2012</v>
      </c>
      <c r="E755" s="134" t="str">
        <f t="shared" si="95"/>
        <v/>
      </c>
      <c r="F755" s="134" t="str">
        <f t="shared" si="96"/>
        <v/>
      </c>
      <c r="G755" s="182"/>
      <c r="H755" s="155"/>
      <c r="I755" s="133" t="s">
        <v>474</v>
      </c>
      <c r="J755" s="155" t="s">
        <v>474</v>
      </c>
      <c r="K755" s="155" t="s">
        <v>474</v>
      </c>
      <c r="L755" s="140"/>
    </row>
    <row r="756" spans="1:12" x14ac:dyDescent="0.25">
      <c r="A756" s="14">
        <v>749</v>
      </c>
      <c r="B756" s="41" t="e">
        <f t="shared" si="92"/>
        <v>#VALUE!</v>
      </c>
      <c r="C756" s="42" t="e">
        <f t="shared" si="93"/>
        <v>#VALUE!</v>
      </c>
      <c r="D756" s="133" t="str">
        <f t="shared" si="94"/>
        <v>17/05/2012</v>
      </c>
      <c r="E756" s="134" t="str">
        <f t="shared" si="95"/>
        <v/>
      </c>
      <c r="F756" s="134" t="str">
        <f t="shared" si="96"/>
        <v/>
      </c>
      <c r="G756" s="182"/>
      <c r="H756" s="155"/>
      <c r="I756" s="133" t="s">
        <v>292</v>
      </c>
      <c r="J756" s="155" t="s">
        <v>292</v>
      </c>
      <c r="K756" s="155" t="s">
        <v>292</v>
      </c>
      <c r="L756" s="140"/>
    </row>
    <row r="757" spans="1:12" x14ac:dyDescent="0.25">
      <c r="A757" s="14">
        <v>750</v>
      </c>
      <c r="B757" s="41" t="e">
        <f t="shared" si="92"/>
        <v>#VALUE!</v>
      </c>
      <c r="C757" s="42" t="e">
        <f t="shared" si="93"/>
        <v>#VALUE!</v>
      </c>
      <c r="D757" s="133" t="str">
        <f t="shared" si="94"/>
        <v>24/07/2012</v>
      </c>
      <c r="E757" s="134" t="str">
        <f t="shared" si="95"/>
        <v/>
      </c>
      <c r="F757" s="134" t="str">
        <f t="shared" si="96"/>
        <v/>
      </c>
      <c r="G757" s="182"/>
      <c r="H757" s="155"/>
      <c r="I757" s="133" t="s">
        <v>387</v>
      </c>
      <c r="J757" s="155" t="s">
        <v>387</v>
      </c>
      <c r="K757" s="155" t="s">
        <v>387</v>
      </c>
      <c r="L757" s="140"/>
    </row>
    <row r="758" spans="1:12" x14ac:dyDescent="0.25">
      <c r="A758" s="14">
        <v>751</v>
      </c>
      <c r="B758" s="41" t="e">
        <f t="shared" si="92"/>
        <v>#VALUE!</v>
      </c>
      <c r="C758" s="42" t="e">
        <f t="shared" si="93"/>
        <v>#VALUE!</v>
      </c>
      <c r="D758" s="133" t="str">
        <f t="shared" si="94"/>
        <v>25/05/2012</v>
      </c>
      <c r="E758" s="134" t="str">
        <f t="shared" si="95"/>
        <v/>
      </c>
      <c r="F758" s="134" t="str">
        <f t="shared" si="96"/>
        <v/>
      </c>
      <c r="G758" s="182"/>
      <c r="H758" s="155"/>
      <c r="I758" s="133" t="s">
        <v>592</v>
      </c>
      <c r="J758" s="155" t="s">
        <v>592</v>
      </c>
      <c r="K758" s="155" t="s">
        <v>592</v>
      </c>
      <c r="L758" s="140"/>
    </row>
    <row r="759" spans="1:12" x14ac:dyDescent="0.25">
      <c r="A759" s="14">
        <v>752</v>
      </c>
      <c r="B759" s="41" t="e">
        <f t="shared" si="92"/>
        <v>#VALUE!</v>
      </c>
      <c r="C759" s="42" t="e">
        <f t="shared" si="93"/>
        <v>#VALUE!</v>
      </c>
      <c r="D759" s="133" t="str">
        <f t="shared" si="94"/>
        <v>15/10/2012</v>
      </c>
      <c r="E759" s="134" t="str">
        <f t="shared" si="95"/>
        <v/>
      </c>
      <c r="F759" s="134" t="str">
        <f t="shared" si="96"/>
        <v/>
      </c>
      <c r="G759" s="182"/>
      <c r="H759" s="155"/>
      <c r="I759" s="133" t="s">
        <v>339</v>
      </c>
      <c r="J759" s="155" t="s">
        <v>339</v>
      </c>
      <c r="K759" s="155" t="s">
        <v>339</v>
      </c>
      <c r="L759" s="140"/>
    </row>
    <row r="760" spans="1:12" x14ac:dyDescent="0.25">
      <c r="A760" s="14">
        <v>753</v>
      </c>
      <c r="B760" s="41" t="e">
        <f t="shared" si="92"/>
        <v>#VALUE!</v>
      </c>
      <c r="C760" s="42" t="e">
        <f t="shared" si="93"/>
        <v>#VALUE!</v>
      </c>
      <c r="D760" s="133" t="str">
        <f t="shared" si="94"/>
        <v>28/06/2012</v>
      </c>
      <c r="E760" s="134" t="str">
        <f t="shared" si="95"/>
        <v/>
      </c>
      <c r="F760" s="134" t="str">
        <f t="shared" si="96"/>
        <v/>
      </c>
      <c r="G760" s="182"/>
      <c r="H760" s="155"/>
      <c r="I760" s="133" t="s">
        <v>593</v>
      </c>
      <c r="J760" s="155" t="s">
        <v>593</v>
      </c>
      <c r="K760" s="155" t="s">
        <v>593</v>
      </c>
      <c r="L760" s="140"/>
    </row>
    <row r="761" spans="1:12" x14ac:dyDescent="0.25">
      <c r="A761" s="14">
        <v>754</v>
      </c>
      <c r="B761" s="41" t="e">
        <f t="shared" si="92"/>
        <v>#VALUE!</v>
      </c>
      <c r="C761" s="42" t="e">
        <f t="shared" si="93"/>
        <v>#VALUE!</v>
      </c>
      <c r="D761" s="133" t="str">
        <f t="shared" si="94"/>
        <v>10/08/2012</v>
      </c>
      <c r="E761" s="134" t="str">
        <f t="shared" si="95"/>
        <v/>
      </c>
      <c r="F761" s="134" t="str">
        <f t="shared" si="96"/>
        <v/>
      </c>
      <c r="G761" s="182"/>
      <c r="H761" s="155"/>
      <c r="I761" s="133" t="s">
        <v>594</v>
      </c>
      <c r="J761" s="155" t="s">
        <v>594</v>
      </c>
      <c r="K761" s="155" t="s">
        <v>594</v>
      </c>
      <c r="L761" s="140"/>
    </row>
    <row r="762" spans="1:12" x14ac:dyDescent="0.25">
      <c r="A762" s="14">
        <v>755</v>
      </c>
      <c r="B762" s="41" t="e">
        <f t="shared" si="92"/>
        <v>#VALUE!</v>
      </c>
      <c r="C762" s="42" t="e">
        <f t="shared" si="93"/>
        <v>#VALUE!</v>
      </c>
      <c r="D762" s="133" t="str">
        <f t="shared" si="94"/>
        <v>08/11/2012</v>
      </c>
      <c r="E762" s="134" t="str">
        <f t="shared" si="95"/>
        <v/>
      </c>
      <c r="F762" s="134" t="str">
        <f t="shared" si="96"/>
        <v/>
      </c>
      <c r="G762" s="182"/>
      <c r="H762" s="155"/>
      <c r="I762" s="133" t="s">
        <v>595</v>
      </c>
      <c r="J762" s="155" t="s">
        <v>595</v>
      </c>
      <c r="K762" s="155" t="s">
        <v>595</v>
      </c>
      <c r="L762" s="140"/>
    </row>
    <row r="763" spans="1:12" x14ac:dyDescent="0.25">
      <c r="A763" s="14">
        <v>756</v>
      </c>
      <c r="B763" s="41" t="e">
        <f t="shared" si="92"/>
        <v>#VALUE!</v>
      </c>
      <c r="C763" s="42" t="e">
        <f t="shared" si="93"/>
        <v>#VALUE!</v>
      </c>
      <c r="D763" s="133" t="str">
        <f t="shared" si="94"/>
        <v>20/04/2012</v>
      </c>
      <c r="E763" s="134" t="str">
        <f t="shared" si="95"/>
        <v/>
      </c>
      <c r="F763" s="134" t="str">
        <f t="shared" si="96"/>
        <v/>
      </c>
      <c r="G763" s="182"/>
      <c r="H763" s="155"/>
      <c r="I763" s="133" t="s">
        <v>596</v>
      </c>
      <c r="J763" s="155" t="s">
        <v>596</v>
      </c>
      <c r="K763" s="155" t="s">
        <v>596</v>
      </c>
      <c r="L763" s="140"/>
    </row>
    <row r="764" spans="1:12" x14ac:dyDescent="0.25">
      <c r="A764" s="14">
        <v>757</v>
      </c>
      <c r="B764" s="41" t="e">
        <f t="shared" si="92"/>
        <v>#VALUE!</v>
      </c>
      <c r="C764" s="42" t="e">
        <f t="shared" si="93"/>
        <v>#VALUE!</v>
      </c>
      <c r="D764" s="133" t="str">
        <f t="shared" si="94"/>
        <v>28/08/2012</v>
      </c>
      <c r="E764" s="134" t="str">
        <f t="shared" si="95"/>
        <v/>
      </c>
      <c r="F764" s="134" t="str">
        <f t="shared" si="96"/>
        <v/>
      </c>
      <c r="G764" s="182"/>
      <c r="H764" s="155"/>
      <c r="I764" s="133" t="s">
        <v>597</v>
      </c>
      <c r="J764" s="155" t="s">
        <v>597</v>
      </c>
      <c r="K764" s="155" t="s">
        <v>597</v>
      </c>
      <c r="L764" s="140"/>
    </row>
    <row r="765" spans="1:12" x14ac:dyDescent="0.25">
      <c r="A765" s="14">
        <v>758</v>
      </c>
      <c r="B765" s="41" t="e">
        <f t="shared" si="92"/>
        <v>#VALUE!</v>
      </c>
      <c r="C765" s="42" t="e">
        <f t="shared" si="93"/>
        <v>#VALUE!</v>
      </c>
      <c r="D765" s="133" t="str">
        <f t="shared" si="94"/>
        <v>14/03/2012</v>
      </c>
      <c r="E765" s="134" t="str">
        <f t="shared" si="95"/>
        <v/>
      </c>
      <c r="F765" s="134" t="str">
        <f t="shared" si="96"/>
        <v/>
      </c>
      <c r="G765" s="182"/>
      <c r="H765" s="155"/>
      <c r="I765" s="133" t="s">
        <v>598</v>
      </c>
      <c r="J765" s="155" t="s">
        <v>598</v>
      </c>
      <c r="K765" s="155" t="s">
        <v>598</v>
      </c>
      <c r="L765" s="140"/>
    </row>
    <row r="766" spans="1:12" x14ac:dyDescent="0.25">
      <c r="A766" s="14">
        <v>759</v>
      </c>
      <c r="B766" s="41" t="e">
        <f t="shared" si="92"/>
        <v>#VALUE!</v>
      </c>
      <c r="C766" s="42" t="e">
        <f t="shared" si="93"/>
        <v>#VALUE!</v>
      </c>
      <c r="D766" s="133" t="str">
        <f t="shared" si="94"/>
        <v>06/10/2012</v>
      </c>
      <c r="E766" s="134" t="str">
        <f t="shared" si="95"/>
        <v/>
      </c>
      <c r="F766" s="134" t="str">
        <f t="shared" si="96"/>
        <v/>
      </c>
      <c r="G766" s="182"/>
      <c r="H766" s="155"/>
      <c r="I766" s="133" t="s">
        <v>521</v>
      </c>
      <c r="J766" s="155" t="s">
        <v>521</v>
      </c>
      <c r="K766" s="155" t="s">
        <v>521</v>
      </c>
      <c r="L766" s="140"/>
    </row>
    <row r="767" spans="1:12" x14ac:dyDescent="0.25">
      <c r="A767" s="14">
        <v>760</v>
      </c>
      <c r="B767" s="41" t="e">
        <f t="shared" si="92"/>
        <v>#VALUE!</v>
      </c>
      <c r="C767" s="42" t="e">
        <f t="shared" si="93"/>
        <v>#VALUE!</v>
      </c>
      <c r="D767" s="133" t="str">
        <f t="shared" si="94"/>
        <v>14/07/2012</v>
      </c>
      <c r="E767" s="134" t="str">
        <f t="shared" si="95"/>
        <v/>
      </c>
      <c r="F767" s="134" t="str">
        <f t="shared" si="96"/>
        <v/>
      </c>
      <c r="G767" s="182"/>
      <c r="H767" s="155"/>
      <c r="I767" s="133" t="s">
        <v>599</v>
      </c>
      <c r="J767" s="155" t="s">
        <v>599</v>
      </c>
      <c r="K767" s="155" t="s">
        <v>599</v>
      </c>
      <c r="L767" s="140"/>
    </row>
    <row r="768" spans="1:12" x14ac:dyDescent="0.25">
      <c r="A768" s="14">
        <v>761</v>
      </c>
      <c r="B768" s="41" t="e">
        <f t="shared" si="92"/>
        <v>#VALUE!</v>
      </c>
      <c r="C768" s="42" t="e">
        <f t="shared" si="93"/>
        <v>#VALUE!</v>
      </c>
      <c r="D768" s="133" t="str">
        <f t="shared" si="94"/>
        <v>18/01/2012</v>
      </c>
      <c r="E768" s="134" t="str">
        <f t="shared" si="95"/>
        <v/>
      </c>
      <c r="F768" s="134" t="str">
        <f t="shared" si="96"/>
        <v/>
      </c>
      <c r="G768" s="182"/>
      <c r="H768" s="155"/>
      <c r="I768" s="133" t="s">
        <v>524</v>
      </c>
      <c r="J768" s="155" t="s">
        <v>524</v>
      </c>
      <c r="K768" s="155" t="s">
        <v>524</v>
      </c>
      <c r="L768" s="140"/>
    </row>
    <row r="769" spans="1:12" x14ac:dyDescent="0.25">
      <c r="A769" s="14">
        <v>762</v>
      </c>
      <c r="B769" s="41" t="e">
        <f t="shared" si="92"/>
        <v>#VALUE!</v>
      </c>
      <c r="C769" s="42" t="e">
        <f t="shared" si="93"/>
        <v>#VALUE!</v>
      </c>
      <c r="D769" s="133" t="str">
        <f t="shared" si="94"/>
        <v>28/11/2012</v>
      </c>
      <c r="E769" s="134" t="str">
        <f t="shared" si="95"/>
        <v/>
      </c>
      <c r="F769" s="134" t="str">
        <f t="shared" si="96"/>
        <v/>
      </c>
      <c r="G769" s="182"/>
      <c r="H769" s="155"/>
      <c r="I769" s="133" t="s">
        <v>600</v>
      </c>
      <c r="J769" s="155" t="s">
        <v>600</v>
      </c>
      <c r="K769" s="155" t="s">
        <v>600</v>
      </c>
      <c r="L769" s="140"/>
    </row>
    <row r="770" spans="1:12" x14ac:dyDescent="0.25">
      <c r="A770" s="14">
        <v>763</v>
      </c>
      <c r="B770" s="41" t="e">
        <f t="shared" si="92"/>
        <v>#VALUE!</v>
      </c>
      <c r="C770" s="42" t="e">
        <f t="shared" si="93"/>
        <v>#VALUE!</v>
      </c>
      <c r="D770" s="133" t="str">
        <f t="shared" si="94"/>
        <v>15/12/2012</v>
      </c>
      <c r="E770" s="134" t="str">
        <f t="shared" si="95"/>
        <v/>
      </c>
      <c r="F770" s="134" t="str">
        <f t="shared" si="96"/>
        <v/>
      </c>
      <c r="G770" s="182"/>
      <c r="H770" s="155"/>
      <c r="I770" s="133" t="s">
        <v>498</v>
      </c>
      <c r="J770" s="155" t="s">
        <v>498</v>
      </c>
      <c r="K770" s="155" t="s">
        <v>498</v>
      </c>
      <c r="L770" s="140"/>
    </row>
    <row r="771" spans="1:12" x14ac:dyDescent="0.25">
      <c r="A771" s="14">
        <v>764</v>
      </c>
      <c r="B771" s="41" t="e">
        <f t="shared" si="92"/>
        <v>#VALUE!</v>
      </c>
      <c r="C771" s="42" t="e">
        <f t="shared" si="93"/>
        <v>#VALUE!</v>
      </c>
      <c r="D771" s="133" t="str">
        <f t="shared" si="94"/>
        <v>24/03/2012</v>
      </c>
      <c r="E771" s="134" t="str">
        <f t="shared" si="95"/>
        <v/>
      </c>
      <c r="F771" s="134" t="str">
        <f t="shared" si="96"/>
        <v/>
      </c>
      <c r="G771" s="182"/>
      <c r="H771" s="155"/>
      <c r="I771" s="133" t="s">
        <v>507</v>
      </c>
      <c r="J771" s="155" t="s">
        <v>507</v>
      </c>
      <c r="K771" s="155" t="s">
        <v>507</v>
      </c>
      <c r="L771" s="140"/>
    </row>
    <row r="772" spans="1:12" x14ac:dyDescent="0.25">
      <c r="A772" s="14">
        <v>765</v>
      </c>
      <c r="B772" s="41" t="e">
        <f t="shared" si="92"/>
        <v>#VALUE!</v>
      </c>
      <c r="C772" s="42" t="e">
        <f t="shared" si="93"/>
        <v>#VALUE!</v>
      </c>
      <c r="D772" s="133" t="str">
        <f t="shared" si="94"/>
        <v>13/12/2012</v>
      </c>
      <c r="E772" s="134" t="str">
        <f t="shared" si="95"/>
        <v/>
      </c>
      <c r="F772" s="134" t="str">
        <f t="shared" si="96"/>
        <v/>
      </c>
      <c r="G772" s="182"/>
      <c r="H772" s="155"/>
      <c r="I772" s="133" t="s">
        <v>532</v>
      </c>
      <c r="J772" s="155" t="s">
        <v>532</v>
      </c>
      <c r="K772" s="155" t="s">
        <v>532</v>
      </c>
      <c r="L772" s="140"/>
    </row>
    <row r="773" spans="1:12" x14ac:dyDescent="0.25">
      <c r="A773" s="14">
        <v>766</v>
      </c>
      <c r="B773" s="41" t="e">
        <f t="shared" si="92"/>
        <v>#VALUE!</v>
      </c>
      <c r="C773" s="42" t="e">
        <f t="shared" si="93"/>
        <v>#VALUE!</v>
      </c>
      <c r="D773" s="133" t="str">
        <f t="shared" si="94"/>
        <v>25/08/2012</v>
      </c>
      <c r="E773" s="134" t="str">
        <f t="shared" si="95"/>
        <v/>
      </c>
      <c r="F773" s="134" t="str">
        <f t="shared" si="96"/>
        <v/>
      </c>
      <c r="G773" s="182"/>
      <c r="H773" s="155"/>
      <c r="I773" s="133" t="s">
        <v>601</v>
      </c>
      <c r="J773" s="155" t="s">
        <v>601</v>
      </c>
      <c r="K773" s="155" t="s">
        <v>601</v>
      </c>
      <c r="L773" s="140"/>
    </row>
    <row r="774" spans="1:12" x14ac:dyDescent="0.25">
      <c r="A774" s="14">
        <v>767</v>
      </c>
      <c r="B774" s="41" t="e">
        <f t="shared" si="92"/>
        <v>#VALUE!</v>
      </c>
      <c r="C774" s="42" t="e">
        <f t="shared" si="93"/>
        <v>#VALUE!</v>
      </c>
      <c r="D774" s="133" t="str">
        <f t="shared" si="94"/>
        <v>02/11/2012</v>
      </c>
      <c r="E774" s="134" t="str">
        <f t="shared" si="95"/>
        <v/>
      </c>
      <c r="F774" s="134" t="str">
        <f t="shared" si="96"/>
        <v/>
      </c>
      <c r="G774" s="182"/>
      <c r="H774" s="155"/>
      <c r="I774" s="133" t="s">
        <v>602</v>
      </c>
      <c r="J774" s="155" t="s">
        <v>602</v>
      </c>
      <c r="K774" s="155" t="s">
        <v>602</v>
      </c>
      <c r="L774" s="140"/>
    </row>
    <row r="775" spans="1:12" x14ac:dyDescent="0.25">
      <c r="A775" s="14">
        <v>768</v>
      </c>
      <c r="B775" s="41" t="e">
        <f t="shared" si="92"/>
        <v>#VALUE!</v>
      </c>
      <c r="C775" s="42" t="e">
        <f t="shared" si="93"/>
        <v>#VALUE!</v>
      </c>
      <c r="D775" s="133" t="str">
        <f t="shared" si="94"/>
        <v>17/01/2012</v>
      </c>
      <c r="E775" s="134" t="str">
        <f t="shared" si="95"/>
        <v/>
      </c>
      <c r="F775" s="134" t="str">
        <f t="shared" si="96"/>
        <v/>
      </c>
      <c r="G775" s="182"/>
      <c r="H775" s="155"/>
      <c r="I775" s="133" t="s">
        <v>459</v>
      </c>
      <c r="J775" s="155" t="s">
        <v>459</v>
      </c>
      <c r="K775" s="155" t="s">
        <v>459</v>
      </c>
      <c r="L775" s="140"/>
    </row>
    <row r="776" spans="1:12" x14ac:dyDescent="0.25">
      <c r="A776" s="14">
        <v>769</v>
      </c>
      <c r="B776" s="41" t="e">
        <f t="shared" si="92"/>
        <v>#VALUE!</v>
      </c>
      <c r="C776" s="42" t="e">
        <f t="shared" si="93"/>
        <v>#VALUE!</v>
      </c>
      <c r="D776" s="133" t="str">
        <f t="shared" si="94"/>
        <v>11/02/2011</v>
      </c>
      <c r="E776" s="134" t="str">
        <f t="shared" si="95"/>
        <v/>
      </c>
      <c r="F776" s="134" t="str">
        <f t="shared" si="96"/>
        <v/>
      </c>
      <c r="G776" s="182"/>
      <c r="H776" s="155"/>
      <c r="I776" s="133" t="s">
        <v>603</v>
      </c>
      <c r="J776" s="155" t="s">
        <v>603</v>
      </c>
      <c r="K776" s="155" t="s">
        <v>603</v>
      </c>
      <c r="L776" s="140"/>
    </row>
    <row r="777" spans="1:12" x14ac:dyDescent="0.25">
      <c r="A777" s="14">
        <v>770</v>
      </c>
      <c r="B777" s="41" t="e">
        <f t="shared" ref="B777:B840" si="97">LEFT(H777,LEN(H777)-LEN(C777))</f>
        <v>#VALUE!</v>
      </c>
      <c r="C777" s="42" t="e">
        <f t="shared" ref="C777:C840" si="98">RIGHT(H777,LEN(H777)-FIND("@",SUBSTITUTE(H777," ","@",LEN(H777)-LEN(SUBSTITUTE(H777," ","")))))</f>
        <v>#VALUE!</v>
      </c>
      <c r="D777" s="133" t="str">
        <f t="shared" ref="D777:D840" si="99">TEXT(J777,"DD/MM/YYYY")</f>
        <v>31/10/2012</v>
      </c>
      <c r="E777" s="134" t="str">
        <f t="shared" ref="E777:E840" si="100">IF(TRIM(L777)="Nam","X","")</f>
        <v/>
      </c>
      <c r="F777" s="134" t="str">
        <f t="shared" ref="F777:F840" si="101">IF(TRIM(L777)="Nữ","X","")</f>
        <v/>
      </c>
      <c r="G777" s="182"/>
      <c r="H777" s="155"/>
      <c r="I777" s="133" t="s">
        <v>560</v>
      </c>
      <c r="J777" s="155" t="s">
        <v>560</v>
      </c>
      <c r="K777" s="155" t="s">
        <v>560</v>
      </c>
      <c r="L777" s="140"/>
    </row>
    <row r="778" spans="1:12" x14ac:dyDescent="0.25">
      <c r="A778" s="14">
        <v>771</v>
      </c>
      <c r="B778" s="41" t="e">
        <f t="shared" si="97"/>
        <v>#VALUE!</v>
      </c>
      <c r="C778" s="42" t="e">
        <f t="shared" si="98"/>
        <v>#VALUE!</v>
      </c>
      <c r="D778" s="133" t="str">
        <f t="shared" si="99"/>
        <v>16/02/2012</v>
      </c>
      <c r="E778" s="134" t="str">
        <f t="shared" si="100"/>
        <v/>
      </c>
      <c r="F778" s="134" t="str">
        <f t="shared" si="101"/>
        <v/>
      </c>
      <c r="G778" s="182"/>
      <c r="H778" s="155"/>
      <c r="I778" s="133" t="s">
        <v>604</v>
      </c>
      <c r="J778" s="155" t="s">
        <v>604</v>
      </c>
      <c r="K778" s="155" t="s">
        <v>604</v>
      </c>
      <c r="L778" s="140"/>
    </row>
    <row r="779" spans="1:12" x14ac:dyDescent="0.25">
      <c r="A779" s="14">
        <v>772</v>
      </c>
      <c r="B779" s="41" t="e">
        <f t="shared" si="97"/>
        <v>#VALUE!</v>
      </c>
      <c r="C779" s="42" t="e">
        <f t="shared" si="98"/>
        <v>#VALUE!</v>
      </c>
      <c r="D779" s="133" t="str">
        <f t="shared" si="99"/>
        <v>23/06/2012</v>
      </c>
      <c r="E779" s="134" t="str">
        <f t="shared" si="100"/>
        <v/>
      </c>
      <c r="F779" s="134" t="str">
        <f t="shared" si="101"/>
        <v/>
      </c>
      <c r="G779" s="182"/>
      <c r="H779" s="155"/>
      <c r="I779" s="133" t="s">
        <v>531</v>
      </c>
      <c r="J779" s="155" t="s">
        <v>531</v>
      </c>
      <c r="K779" s="155" t="s">
        <v>531</v>
      </c>
      <c r="L779" s="140"/>
    </row>
    <row r="780" spans="1:12" x14ac:dyDescent="0.25">
      <c r="A780" s="14">
        <v>773</v>
      </c>
      <c r="B780" s="41" t="e">
        <f t="shared" si="97"/>
        <v>#VALUE!</v>
      </c>
      <c r="C780" s="42" t="e">
        <f t="shared" si="98"/>
        <v>#VALUE!</v>
      </c>
      <c r="D780" s="133" t="str">
        <f t="shared" si="99"/>
        <v>12/06/2012</v>
      </c>
      <c r="E780" s="134" t="str">
        <f t="shared" si="100"/>
        <v/>
      </c>
      <c r="F780" s="134" t="str">
        <f t="shared" si="101"/>
        <v/>
      </c>
      <c r="G780" s="182"/>
      <c r="H780" s="155"/>
      <c r="I780" s="133" t="s">
        <v>546</v>
      </c>
      <c r="J780" s="155" t="s">
        <v>546</v>
      </c>
      <c r="K780" s="155" t="s">
        <v>546</v>
      </c>
      <c r="L780" s="140"/>
    </row>
    <row r="781" spans="1:12" x14ac:dyDescent="0.25">
      <c r="A781" s="14">
        <v>774</v>
      </c>
      <c r="B781" s="41" t="e">
        <f t="shared" si="97"/>
        <v>#VALUE!</v>
      </c>
      <c r="C781" s="42" t="e">
        <f t="shared" si="98"/>
        <v>#VALUE!</v>
      </c>
      <c r="D781" s="133" t="str">
        <f t="shared" si="99"/>
        <v>26/10/2012</v>
      </c>
      <c r="E781" s="134" t="str">
        <f t="shared" si="100"/>
        <v/>
      </c>
      <c r="F781" s="134" t="str">
        <f t="shared" si="101"/>
        <v/>
      </c>
      <c r="G781" s="182"/>
      <c r="H781" s="155"/>
      <c r="I781" s="133" t="s">
        <v>515</v>
      </c>
      <c r="J781" s="155" t="s">
        <v>515</v>
      </c>
      <c r="K781" s="155" t="s">
        <v>515</v>
      </c>
      <c r="L781" s="140"/>
    </row>
    <row r="782" spans="1:12" x14ac:dyDescent="0.25">
      <c r="A782" s="14">
        <v>775</v>
      </c>
      <c r="B782" s="41" t="e">
        <f t="shared" si="97"/>
        <v>#VALUE!</v>
      </c>
      <c r="C782" s="42" t="e">
        <f t="shared" si="98"/>
        <v>#VALUE!</v>
      </c>
      <c r="D782" s="133" t="str">
        <f t="shared" si="99"/>
        <v>26/07/2012</v>
      </c>
      <c r="E782" s="134" t="str">
        <f t="shared" si="100"/>
        <v/>
      </c>
      <c r="F782" s="134" t="str">
        <f t="shared" si="101"/>
        <v/>
      </c>
      <c r="G782" s="182"/>
      <c r="H782" s="155"/>
      <c r="I782" s="133" t="s">
        <v>605</v>
      </c>
      <c r="J782" s="155" t="s">
        <v>605</v>
      </c>
      <c r="K782" s="155" t="s">
        <v>605</v>
      </c>
      <c r="L782" s="140"/>
    </row>
    <row r="783" spans="1:12" x14ac:dyDescent="0.25">
      <c r="A783" s="14">
        <v>776</v>
      </c>
      <c r="B783" s="41" t="e">
        <f t="shared" si="97"/>
        <v>#VALUE!</v>
      </c>
      <c r="C783" s="42" t="e">
        <f t="shared" si="98"/>
        <v>#VALUE!</v>
      </c>
      <c r="D783" s="133" t="str">
        <f t="shared" si="99"/>
        <v>09/12/2012</v>
      </c>
      <c r="E783" s="134" t="str">
        <f t="shared" si="100"/>
        <v/>
      </c>
      <c r="F783" s="134" t="str">
        <f t="shared" si="101"/>
        <v/>
      </c>
      <c r="G783" s="182"/>
      <c r="H783" s="155"/>
      <c r="I783" s="133" t="s">
        <v>606</v>
      </c>
      <c r="J783" s="155" t="s">
        <v>606</v>
      </c>
      <c r="K783" s="155" t="s">
        <v>606</v>
      </c>
      <c r="L783" s="140"/>
    </row>
    <row r="784" spans="1:12" x14ac:dyDescent="0.25">
      <c r="A784" s="14">
        <v>777</v>
      </c>
      <c r="B784" s="41" t="e">
        <f t="shared" si="97"/>
        <v>#VALUE!</v>
      </c>
      <c r="C784" s="42" t="e">
        <f t="shared" si="98"/>
        <v>#VALUE!</v>
      </c>
      <c r="D784" s="133" t="str">
        <f t="shared" si="99"/>
        <v>06/11/2012</v>
      </c>
      <c r="E784" s="134" t="str">
        <f t="shared" si="100"/>
        <v/>
      </c>
      <c r="F784" s="134" t="str">
        <f t="shared" si="101"/>
        <v/>
      </c>
      <c r="G784" s="182"/>
      <c r="H784" s="155"/>
      <c r="I784" s="133" t="s">
        <v>465</v>
      </c>
      <c r="J784" s="155" t="s">
        <v>465</v>
      </c>
      <c r="K784" s="155" t="s">
        <v>465</v>
      </c>
      <c r="L784" s="140"/>
    </row>
    <row r="785" spans="1:12" x14ac:dyDescent="0.25">
      <c r="A785" s="14">
        <v>778</v>
      </c>
      <c r="B785" s="41" t="e">
        <f t="shared" si="97"/>
        <v>#VALUE!</v>
      </c>
      <c r="C785" s="42" t="e">
        <f t="shared" si="98"/>
        <v>#VALUE!</v>
      </c>
      <c r="D785" s="133" t="str">
        <f t="shared" si="99"/>
        <v>03/11/2012</v>
      </c>
      <c r="E785" s="134" t="str">
        <f t="shared" si="100"/>
        <v/>
      </c>
      <c r="F785" s="134" t="str">
        <f t="shared" si="101"/>
        <v/>
      </c>
      <c r="G785" s="182"/>
      <c r="H785" s="155"/>
      <c r="I785" s="133" t="s">
        <v>607</v>
      </c>
      <c r="J785" s="155" t="s">
        <v>607</v>
      </c>
      <c r="K785" s="155" t="s">
        <v>607</v>
      </c>
      <c r="L785" s="140"/>
    </row>
    <row r="786" spans="1:12" x14ac:dyDescent="0.25">
      <c r="A786" s="14">
        <v>779</v>
      </c>
      <c r="B786" s="41" t="e">
        <f t="shared" si="97"/>
        <v>#VALUE!</v>
      </c>
      <c r="C786" s="42" t="e">
        <f t="shared" si="98"/>
        <v>#VALUE!</v>
      </c>
      <c r="D786" s="133" t="str">
        <f t="shared" si="99"/>
        <v>20/04/2012</v>
      </c>
      <c r="E786" s="134" t="str">
        <f t="shared" si="100"/>
        <v/>
      </c>
      <c r="F786" s="134" t="str">
        <f t="shared" si="101"/>
        <v/>
      </c>
      <c r="G786" s="182"/>
      <c r="H786" s="155"/>
      <c r="I786" s="133" t="s">
        <v>596</v>
      </c>
      <c r="J786" s="155" t="s">
        <v>596</v>
      </c>
      <c r="K786" s="155" t="s">
        <v>596</v>
      </c>
      <c r="L786" s="140"/>
    </row>
    <row r="787" spans="1:12" x14ac:dyDescent="0.25">
      <c r="A787" s="14">
        <v>780</v>
      </c>
      <c r="B787" s="41" t="e">
        <f t="shared" si="97"/>
        <v>#VALUE!</v>
      </c>
      <c r="C787" s="42" t="e">
        <f t="shared" si="98"/>
        <v>#VALUE!</v>
      </c>
      <c r="D787" s="133" t="str">
        <f t="shared" si="99"/>
        <v>21/09/2012</v>
      </c>
      <c r="E787" s="134" t="str">
        <f t="shared" si="100"/>
        <v/>
      </c>
      <c r="F787" s="134" t="str">
        <f t="shared" si="101"/>
        <v/>
      </c>
      <c r="G787" s="182"/>
      <c r="H787" s="155"/>
      <c r="I787" s="133" t="s">
        <v>513</v>
      </c>
      <c r="J787" s="155" t="s">
        <v>513</v>
      </c>
      <c r="K787" s="155" t="s">
        <v>513</v>
      </c>
      <c r="L787" s="140"/>
    </row>
    <row r="788" spans="1:12" x14ac:dyDescent="0.25">
      <c r="A788" s="14">
        <v>781</v>
      </c>
      <c r="B788" s="41" t="e">
        <f t="shared" si="97"/>
        <v>#VALUE!</v>
      </c>
      <c r="C788" s="42" t="e">
        <f t="shared" si="98"/>
        <v>#VALUE!</v>
      </c>
      <c r="D788" s="133" t="str">
        <f t="shared" si="99"/>
        <v>17/01/2012</v>
      </c>
      <c r="E788" s="134" t="str">
        <f t="shared" si="100"/>
        <v/>
      </c>
      <c r="F788" s="134" t="str">
        <f t="shared" si="101"/>
        <v/>
      </c>
      <c r="G788" s="182"/>
      <c r="H788" s="155"/>
      <c r="I788" s="133" t="s">
        <v>459</v>
      </c>
      <c r="J788" s="155" t="s">
        <v>459</v>
      </c>
      <c r="K788" s="155" t="s">
        <v>459</v>
      </c>
      <c r="L788" s="140"/>
    </row>
    <row r="789" spans="1:12" x14ac:dyDescent="0.25">
      <c r="A789" s="14">
        <v>782</v>
      </c>
      <c r="B789" s="41" t="e">
        <f t="shared" si="97"/>
        <v>#VALUE!</v>
      </c>
      <c r="C789" s="42" t="e">
        <f t="shared" si="98"/>
        <v>#VALUE!</v>
      </c>
      <c r="D789" s="133" t="str">
        <f t="shared" si="99"/>
        <v>25/06/2012</v>
      </c>
      <c r="E789" s="134" t="str">
        <f t="shared" si="100"/>
        <v/>
      </c>
      <c r="F789" s="134" t="str">
        <f t="shared" si="101"/>
        <v/>
      </c>
      <c r="G789" s="182"/>
      <c r="H789" s="155"/>
      <c r="I789" s="133" t="s">
        <v>608</v>
      </c>
      <c r="J789" s="155" t="s">
        <v>608</v>
      </c>
      <c r="K789" s="155" t="s">
        <v>608</v>
      </c>
      <c r="L789" s="140"/>
    </row>
    <row r="790" spans="1:12" x14ac:dyDescent="0.25">
      <c r="A790" s="14">
        <v>783</v>
      </c>
      <c r="B790" s="41" t="e">
        <f t="shared" si="97"/>
        <v>#VALUE!</v>
      </c>
      <c r="C790" s="42" t="e">
        <f t="shared" si="98"/>
        <v>#VALUE!</v>
      </c>
      <c r="D790" s="133" t="str">
        <f t="shared" si="99"/>
        <v>05/03/2012</v>
      </c>
      <c r="E790" s="134" t="str">
        <f t="shared" si="100"/>
        <v/>
      </c>
      <c r="F790" s="134" t="str">
        <f t="shared" si="101"/>
        <v/>
      </c>
      <c r="G790" s="182"/>
      <c r="H790" s="155"/>
      <c r="I790" s="133" t="s">
        <v>609</v>
      </c>
      <c r="J790" s="155" t="s">
        <v>609</v>
      </c>
      <c r="K790" s="155" t="s">
        <v>609</v>
      </c>
      <c r="L790" s="140"/>
    </row>
    <row r="791" spans="1:12" x14ac:dyDescent="0.25">
      <c r="A791" s="14">
        <v>784</v>
      </c>
      <c r="B791" s="41" t="e">
        <f t="shared" si="97"/>
        <v>#VALUE!</v>
      </c>
      <c r="C791" s="42" t="e">
        <f t="shared" si="98"/>
        <v>#VALUE!</v>
      </c>
      <c r="D791" s="133" t="str">
        <f t="shared" si="99"/>
        <v>26/04/2012</v>
      </c>
      <c r="E791" s="134" t="str">
        <f t="shared" si="100"/>
        <v/>
      </c>
      <c r="F791" s="134" t="str">
        <f t="shared" si="101"/>
        <v/>
      </c>
      <c r="G791" s="182"/>
      <c r="H791" s="155"/>
      <c r="I791" s="133" t="s">
        <v>610</v>
      </c>
      <c r="J791" s="155" t="s">
        <v>610</v>
      </c>
      <c r="K791" s="155" t="s">
        <v>610</v>
      </c>
      <c r="L791" s="140"/>
    </row>
    <row r="792" spans="1:12" x14ac:dyDescent="0.25">
      <c r="A792" s="14">
        <v>785</v>
      </c>
      <c r="B792" s="41" t="e">
        <f t="shared" si="97"/>
        <v>#VALUE!</v>
      </c>
      <c r="C792" s="42" t="e">
        <f t="shared" si="98"/>
        <v>#VALUE!</v>
      </c>
      <c r="D792" s="133" t="str">
        <f t="shared" si="99"/>
        <v>13/12/2012</v>
      </c>
      <c r="E792" s="134" t="str">
        <f t="shared" si="100"/>
        <v/>
      </c>
      <c r="F792" s="134" t="str">
        <f t="shared" si="101"/>
        <v/>
      </c>
      <c r="G792" s="182"/>
      <c r="H792" s="155"/>
      <c r="I792" s="133" t="s">
        <v>532</v>
      </c>
      <c r="J792" s="155" t="s">
        <v>532</v>
      </c>
      <c r="K792" s="155" t="s">
        <v>532</v>
      </c>
      <c r="L792" s="140"/>
    </row>
    <row r="793" spans="1:12" x14ac:dyDescent="0.25">
      <c r="A793" s="14">
        <v>786</v>
      </c>
      <c r="B793" s="41" t="e">
        <f t="shared" si="97"/>
        <v>#VALUE!</v>
      </c>
      <c r="C793" s="42" t="e">
        <f t="shared" si="98"/>
        <v>#VALUE!</v>
      </c>
      <c r="D793" s="133" t="str">
        <f t="shared" si="99"/>
        <v>04/01/2012</v>
      </c>
      <c r="E793" s="134" t="str">
        <f t="shared" si="100"/>
        <v/>
      </c>
      <c r="F793" s="134" t="str">
        <f t="shared" si="101"/>
        <v/>
      </c>
      <c r="G793" s="182"/>
      <c r="H793" s="155"/>
      <c r="I793" s="133" t="s">
        <v>505</v>
      </c>
      <c r="J793" s="155" t="s">
        <v>505</v>
      </c>
      <c r="K793" s="155" t="s">
        <v>505</v>
      </c>
      <c r="L793" s="140"/>
    </row>
    <row r="794" spans="1:12" x14ac:dyDescent="0.25">
      <c r="A794" s="14">
        <v>787</v>
      </c>
      <c r="B794" s="41" t="e">
        <f t="shared" si="97"/>
        <v>#VALUE!</v>
      </c>
      <c r="C794" s="42" t="e">
        <f t="shared" si="98"/>
        <v>#VALUE!</v>
      </c>
      <c r="D794" s="133" t="str">
        <f t="shared" si="99"/>
        <v>11/10/2012</v>
      </c>
      <c r="E794" s="134" t="str">
        <f t="shared" si="100"/>
        <v/>
      </c>
      <c r="F794" s="134" t="str">
        <f t="shared" si="101"/>
        <v/>
      </c>
      <c r="G794" s="182"/>
      <c r="H794" s="155"/>
      <c r="I794" s="133" t="s">
        <v>587</v>
      </c>
      <c r="J794" s="155" t="s">
        <v>587</v>
      </c>
      <c r="K794" s="155" t="s">
        <v>587</v>
      </c>
      <c r="L794" s="140"/>
    </row>
    <row r="795" spans="1:12" x14ac:dyDescent="0.25">
      <c r="A795" s="14">
        <v>788</v>
      </c>
      <c r="B795" s="41" t="e">
        <f t="shared" si="97"/>
        <v>#VALUE!</v>
      </c>
      <c r="C795" s="42" t="e">
        <f t="shared" si="98"/>
        <v>#VALUE!</v>
      </c>
      <c r="D795" s="133" t="str">
        <f t="shared" si="99"/>
        <v>02/11/2012</v>
      </c>
      <c r="E795" s="134" t="str">
        <f t="shared" si="100"/>
        <v/>
      </c>
      <c r="F795" s="134" t="str">
        <f t="shared" si="101"/>
        <v/>
      </c>
      <c r="G795" s="182"/>
      <c r="H795" s="155"/>
      <c r="I795" s="133" t="s">
        <v>602</v>
      </c>
      <c r="J795" s="155" t="s">
        <v>602</v>
      </c>
      <c r="K795" s="155" t="s">
        <v>602</v>
      </c>
      <c r="L795" s="140"/>
    </row>
    <row r="796" spans="1:12" x14ac:dyDescent="0.25">
      <c r="A796" s="14">
        <v>789</v>
      </c>
      <c r="B796" s="41" t="e">
        <f t="shared" si="97"/>
        <v>#VALUE!</v>
      </c>
      <c r="C796" s="42" t="e">
        <f t="shared" si="98"/>
        <v>#VALUE!</v>
      </c>
      <c r="D796" s="133" t="str">
        <f t="shared" si="99"/>
        <v>10/04/2012</v>
      </c>
      <c r="E796" s="134" t="str">
        <f t="shared" si="100"/>
        <v/>
      </c>
      <c r="F796" s="134" t="str">
        <f t="shared" si="101"/>
        <v/>
      </c>
      <c r="G796" s="182"/>
      <c r="H796" s="155"/>
      <c r="I796" s="133" t="s">
        <v>611</v>
      </c>
      <c r="J796" s="155" t="s">
        <v>611</v>
      </c>
      <c r="K796" s="155" t="s">
        <v>611</v>
      </c>
      <c r="L796" s="140"/>
    </row>
    <row r="797" spans="1:12" x14ac:dyDescent="0.25">
      <c r="A797" s="14">
        <v>790</v>
      </c>
      <c r="B797" s="41" t="e">
        <f t="shared" si="97"/>
        <v>#VALUE!</v>
      </c>
      <c r="C797" s="42" t="e">
        <f t="shared" si="98"/>
        <v>#VALUE!</v>
      </c>
      <c r="D797" s="133" t="str">
        <f t="shared" si="99"/>
        <v>29/04/2012</v>
      </c>
      <c r="E797" s="134" t="str">
        <f t="shared" si="100"/>
        <v/>
      </c>
      <c r="F797" s="134" t="str">
        <f t="shared" si="101"/>
        <v/>
      </c>
      <c r="G797" s="182"/>
      <c r="H797" s="159"/>
      <c r="I797" s="133" t="s">
        <v>576</v>
      </c>
      <c r="J797" s="159" t="s">
        <v>576</v>
      </c>
      <c r="K797" s="159" t="s">
        <v>576</v>
      </c>
      <c r="L797" s="140"/>
    </row>
    <row r="798" spans="1:12" x14ac:dyDescent="0.25">
      <c r="A798" s="14">
        <v>791</v>
      </c>
      <c r="B798" s="41" t="e">
        <f t="shared" si="97"/>
        <v>#VALUE!</v>
      </c>
      <c r="C798" s="42" t="e">
        <f t="shared" si="98"/>
        <v>#VALUE!</v>
      </c>
      <c r="D798" s="133" t="str">
        <f t="shared" si="99"/>
        <v>30/05/2011</v>
      </c>
      <c r="E798" s="134" t="str">
        <f t="shared" si="100"/>
        <v/>
      </c>
      <c r="F798" s="134" t="str">
        <f t="shared" si="101"/>
        <v/>
      </c>
      <c r="G798" s="182"/>
      <c r="H798" s="159"/>
      <c r="I798" s="133" t="s">
        <v>612</v>
      </c>
      <c r="J798" s="159" t="s">
        <v>612</v>
      </c>
      <c r="K798" s="159" t="s">
        <v>612</v>
      </c>
      <c r="L798" s="140"/>
    </row>
    <row r="799" spans="1:12" x14ac:dyDescent="0.25">
      <c r="A799" s="14">
        <v>792</v>
      </c>
      <c r="B799" s="41" t="e">
        <f t="shared" si="97"/>
        <v>#VALUE!</v>
      </c>
      <c r="C799" s="42" t="e">
        <f t="shared" si="98"/>
        <v>#VALUE!</v>
      </c>
      <c r="D799" s="133" t="str">
        <f t="shared" si="99"/>
        <v>12/03/2012</v>
      </c>
      <c r="E799" s="134" t="str">
        <f t="shared" si="100"/>
        <v/>
      </c>
      <c r="F799" s="134" t="str">
        <f t="shared" si="101"/>
        <v/>
      </c>
      <c r="G799" s="182"/>
      <c r="H799" s="159"/>
      <c r="I799" s="133" t="s">
        <v>581</v>
      </c>
      <c r="J799" s="159" t="s">
        <v>581</v>
      </c>
      <c r="K799" s="159" t="s">
        <v>581</v>
      </c>
      <c r="L799" s="140"/>
    </row>
    <row r="800" spans="1:12" x14ac:dyDescent="0.25">
      <c r="A800" s="14">
        <v>793</v>
      </c>
      <c r="B800" s="41" t="e">
        <f t="shared" si="97"/>
        <v>#VALUE!</v>
      </c>
      <c r="C800" s="42" t="e">
        <f t="shared" si="98"/>
        <v>#VALUE!</v>
      </c>
      <c r="D800" s="133" t="str">
        <f t="shared" si="99"/>
        <v>25/02/2010</v>
      </c>
      <c r="E800" s="134" t="str">
        <f t="shared" si="100"/>
        <v/>
      </c>
      <c r="F800" s="134" t="str">
        <f t="shared" si="101"/>
        <v/>
      </c>
      <c r="G800" s="182"/>
      <c r="H800" s="159"/>
      <c r="I800" s="133" t="s">
        <v>613</v>
      </c>
      <c r="J800" s="159" t="s">
        <v>613</v>
      </c>
      <c r="K800" s="159" t="s">
        <v>613</v>
      </c>
      <c r="L800" s="140"/>
    </row>
    <row r="801" spans="1:12" x14ac:dyDescent="0.25">
      <c r="A801" s="14">
        <v>794</v>
      </c>
      <c r="B801" s="41" t="e">
        <f t="shared" si="97"/>
        <v>#VALUE!</v>
      </c>
      <c r="C801" s="42" t="e">
        <f t="shared" si="98"/>
        <v>#VALUE!</v>
      </c>
      <c r="D801" s="133" t="str">
        <f t="shared" si="99"/>
        <v>07/04/2011</v>
      </c>
      <c r="E801" s="134" t="str">
        <f t="shared" si="100"/>
        <v/>
      </c>
      <c r="F801" s="134" t="str">
        <f t="shared" si="101"/>
        <v/>
      </c>
      <c r="G801" s="182"/>
      <c r="H801" s="159"/>
      <c r="I801" s="133" t="s">
        <v>614</v>
      </c>
      <c r="J801" s="159" t="s">
        <v>614</v>
      </c>
      <c r="K801" s="159" t="s">
        <v>614</v>
      </c>
      <c r="L801" s="140"/>
    </row>
    <row r="802" spans="1:12" x14ac:dyDescent="0.25">
      <c r="A802" s="14">
        <v>795</v>
      </c>
      <c r="B802" s="41" t="e">
        <f t="shared" si="97"/>
        <v>#VALUE!</v>
      </c>
      <c r="C802" s="42" t="e">
        <f t="shared" si="98"/>
        <v>#VALUE!</v>
      </c>
      <c r="D802" s="133" t="str">
        <f t="shared" si="99"/>
        <v>13/05/2012</v>
      </c>
      <c r="E802" s="134" t="str">
        <f t="shared" si="100"/>
        <v/>
      </c>
      <c r="F802" s="134" t="str">
        <f t="shared" si="101"/>
        <v/>
      </c>
      <c r="G802" s="182"/>
      <c r="H802" s="159"/>
      <c r="I802" s="133" t="s">
        <v>615</v>
      </c>
      <c r="J802" s="159" t="s">
        <v>615</v>
      </c>
      <c r="K802" s="159" t="s">
        <v>615</v>
      </c>
      <c r="L802" s="140"/>
    </row>
    <row r="803" spans="1:12" x14ac:dyDescent="0.25">
      <c r="A803" s="14">
        <v>796</v>
      </c>
      <c r="B803" s="41" t="e">
        <f t="shared" si="97"/>
        <v>#VALUE!</v>
      </c>
      <c r="C803" s="42" t="e">
        <f t="shared" si="98"/>
        <v>#VALUE!</v>
      </c>
      <c r="D803" s="133" t="str">
        <f t="shared" si="99"/>
        <v>10/02/2012</v>
      </c>
      <c r="E803" s="134" t="str">
        <f t="shared" si="100"/>
        <v/>
      </c>
      <c r="F803" s="134" t="str">
        <f t="shared" si="101"/>
        <v/>
      </c>
      <c r="G803" s="182"/>
      <c r="H803" s="159"/>
      <c r="I803" s="133" t="s">
        <v>616</v>
      </c>
      <c r="J803" s="159" t="s">
        <v>616</v>
      </c>
      <c r="K803" s="159" t="s">
        <v>616</v>
      </c>
      <c r="L803" s="140"/>
    </row>
    <row r="804" spans="1:12" x14ac:dyDescent="0.25">
      <c r="A804" s="14">
        <v>797</v>
      </c>
      <c r="B804" s="41" t="e">
        <f t="shared" si="97"/>
        <v>#VALUE!</v>
      </c>
      <c r="C804" s="42" t="e">
        <f t="shared" si="98"/>
        <v>#VALUE!</v>
      </c>
      <c r="D804" s="133" t="str">
        <f t="shared" si="99"/>
        <v>23/07/2012</v>
      </c>
      <c r="E804" s="134" t="str">
        <f t="shared" si="100"/>
        <v/>
      </c>
      <c r="F804" s="134" t="str">
        <f t="shared" si="101"/>
        <v/>
      </c>
      <c r="G804" s="182"/>
      <c r="H804" s="159"/>
      <c r="I804" s="133" t="s">
        <v>617</v>
      </c>
      <c r="J804" s="159" t="s">
        <v>617</v>
      </c>
      <c r="K804" s="159" t="s">
        <v>617</v>
      </c>
      <c r="L804" s="140"/>
    </row>
    <row r="805" spans="1:12" x14ac:dyDescent="0.25">
      <c r="A805" s="14">
        <v>798</v>
      </c>
      <c r="B805" s="41" t="e">
        <f t="shared" si="97"/>
        <v>#VALUE!</v>
      </c>
      <c r="C805" s="42" t="e">
        <f t="shared" si="98"/>
        <v>#VALUE!</v>
      </c>
      <c r="D805" s="133" t="str">
        <f t="shared" si="99"/>
        <v>17/08/2012</v>
      </c>
      <c r="E805" s="134" t="str">
        <f t="shared" si="100"/>
        <v/>
      </c>
      <c r="F805" s="134" t="str">
        <f t="shared" si="101"/>
        <v/>
      </c>
      <c r="G805" s="182"/>
      <c r="H805" s="159"/>
      <c r="I805" s="133" t="s">
        <v>618</v>
      </c>
      <c r="J805" s="159" t="s">
        <v>618</v>
      </c>
      <c r="K805" s="159" t="s">
        <v>618</v>
      </c>
      <c r="L805" s="140"/>
    </row>
    <row r="806" spans="1:12" x14ac:dyDescent="0.25">
      <c r="A806" s="14">
        <v>799</v>
      </c>
      <c r="B806" s="41" t="e">
        <f t="shared" si="97"/>
        <v>#VALUE!</v>
      </c>
      <c r="C806" s="42" t="e">
        <f t="shared" si="98"/>
        <v>#VALUE!</v>
      </c>
      <c r="D806" s="133" t="str">
        <f t="shared" si="99"/>
        <v>08/12/2012</v>
      </c>
      <c r="E806" s="134" t="str">
        <f t="shared" si="100"/>
        <v/>
      </c>
      <c r="F806" s="134" t="str">
        <f t="shared" si="101"/>
        <v/>
      </c>
      <c r="G806" s="182"/>
      <c r="H806" s="159"/>
      <c r="I806" s="133" t="s">
        <v>619</v>
      </c>
      <c r="J806" s="159" t="s">
        <v>619</v>
      </c>
      <c r="K806" s="159" t="s">
        <v>619</v>
      </c>
      <c r="L806" s="140"/>
    </row>
    <row r="807" spans="1:12" x14ac:dyDescent="0.25">
      <c r="A807" s="14">
        <v>800</v>
      </c>
      <c r="B807" s="41" t="e">
        <f t="shared" si="97"/>
        <v>#VALUE!</v>
      </c>
      <c r="C807" s="42" t="e">
        <f t="shared" si="98"/>
        <v>#VALUE!</v>
      </c>
      <c r="D807" s="133" t="str">
        <f t="shared" si="99"/>
        <v>10/09/2011</v>
      </c>
      <c r="E807" s="134" t="str">
        <f t="shared" si="100"/>
        <v/>
      </c>
      <c r="F807" s="134" t="str">
        <f t="shared" si="101"/>
        <v/>
      </c>
      <c r="G807" s="182"/>
      <c r="H807" s="159"/>
      <c r="I807" s="133" t="s">
        <v>620</v>
      </c>
      <c r="J807" s="159" t="s">
        <v>620</v>
      </c>
      <c r="K807" s="159" t="s">
        <v>620</v>
      </c>
      <c r="L807" s="140"/>
    </row>
    <row r="808" spans="1:12" x14ac:dyDescent="0.25">
      <c r="A808" s="14">
        <v>801</v>
      </c>
      <c r="B808" s="41" t="e">
        <f t="shared" si="97"/>
        <v>#VALUE!</v>
      </c>
      <c r="C808" s="42" t="e">
        <f t="shared" si="98"/>
        <v>#VALUE!</v>
      </c>
      <c r="D808" s="133" t="str">
        <f t="shared" si="99"/>
        <v>30/07/2012</v>
      </c>
      <c r="E808" s="134" t="str">
        <f t="shared" si="100"/>
        <v/>
      </c>
      <c r="F808" s="134" t="str">
        <f t="shared" si="101"/>
        <v/>
      </c>
      <c r="G808" s="182"/>
      <c r="H808" s="159"/>
      <c r="I808" s="133" t="s">
        <v>492</v>
      </c>
      <c r="J808" s="159" t="s">
        <v>492</v>
      </c>
      <c r="K808" s="159" t="s">
        <v>492</v>
      </c>
      <c r="L808" s="140"/>
    </row>
    <row r="809" spans="1:12" x14ac:dyDescent="0.25">
      <c r="A809" s="14">
        <v>802</v>
      </c>
      <c r="B809" s="41" t="e">
        <f t="shared" si="97"/>
        <v>#VALUE!</v>
      </c>
      <c r="C809" s="42" t="e">
        <f t="shared" si="98"/>
        <v>#VALUE!</v>
      </c>
      <c r="D809" s="133" t="str">
        <f t="shared" si="99"/>
        <v>04/12/2012</v>
      </c>
      <c r="E809" s="134" t="str">
        <f t="shared" si="100"/>
        <v/>
      </c>
      <c r="F809" s="134" t="str">
        <f t="shared" si="101"/>
        <v/>
      </c>
      <c r="G809" s="182"/>
      <c r="H809" s="159"/>
      <c r="I809" s="133" t="s">
        <v>458</v>
      </c>
      <c r="J809" s="159" t="s">
        <v>458</v>
      </c>
      <c r="K809" s="159" t="s">
        <v>458</v>
      </c>
      <c r="L809" s="140"/>
    </row>
    <row r="810" spans="1:12" x14ac:dyDescent="0.25">
      <c r="A810" s="14">
        <v>803</v>
      </c>
      <c r="B810" s="41" t="e">
        <f t="shared" si="97"/>
        <v>#VALUE!</v>
      </c>
      <c r="C810" s="42" t="e">
        <f t="shared" si="98"/>
        <v>#VALUE!</v>
      </c>
      <c r="D810" s="133" t="str">
        <f t="shared" si="99"/>
        <v>05/11/2012</v>
      </c>
      <c r="E810" s="134" t="str">
        <f t="shared" si="100"/>
        <v/>
      </c>
      <c r="F810" s="134" t="str">
        <f t="shared" si="101"/>
        <v/>
      </c>
      <c r="G810" s="182"/>
      <c r="H810" s="159"/>
      <c r="I810" s="133" t="s">
        <v>467</v>
      </c>
      <c r="J810" s="159" t="s">
        <v>467</v>
      </c>
      <c r="K810" s="159" t="s">
        <v>467</v>
      </c>
      <c r="L810" s="140"/>
    </row>
    <row r="811" spans="1:12" x14ac:dyDescent="0.25">
      <c r="A811" s="14">
        <v>804</v>
      </c>
      <c r="B811" s="41" t="e">
        <f t="shared" si="97"/>
        <v>#VALUE!</v>
      </c>
      <c r="C811" s="42" t="e">
        <f t="shared" si="98"/>
        <v>#VALUE!</v>
      </c>
      <c r="D811" s="133" t="str">
        <f t="shared" si="99"/>
        <v>08/11/2012</v>
      </c>
      <c r="E811" s="134" t="str">
        <f t="shared" si="100"/>
        <v/>
      </c>
      <c r="F811" s="134" t="str">
        <f t="shared" si="101"/>
        <v/>
      </c>
      <c r="G811" s="182"/>
      <c r="H811" s="159"/>
      <c r="I811" s="133" t="s">
        <v>595</v>
      </c>
      <c r="J811" s="159" t="s">
        <v>595</v>
      </c>
      <c r="K811" s="159" t="s">
        <v>595</v>
      </c>
      <c r="L811" s="140"/>
    </row>
    <row r="812" spans="1:12" x14ac:dyDescent="0.25">
      <c r="A812" s="14">
        <v>805</v>
      </c>
      <c r="B812" s="41" t="e">
        <f t="shared" si="97"/>
        <v>#VALUE!</v>
      </c>
      <c r="C812" s="42" t="e">
        <f t="shared" si="98"/>
        <v>#VALUE!</v>
      </c>
      <c r="D812" s="133" t="str">
        <f t="shared" si="99"/>
        <v>30/10/2012</v>
      </c>
      <c r="E812" s="134" t="str">
        <f t="shared" si="100"/>
        <v/>
      </c>
      <c r="F812" s="134" t="str">
        <f t="shared" si="101"/>
        <v/>
      </c>
      <c r="G812" s="182"/>
      <c r="H812" s="159"/>
      <c r="I812" s="133" t="s">
        <v>621</v>
      </c>
      <c r="J812" s="159" t="s">
        <v>621</v>
      </c>
      <c r="K812" s="159" t="s">
        <v>621</v>
      </c>
      <c r="L812" s="140"/>
    </row>
    <row r="813" spans="1:12" x14ac:dyDescent="0.25">
      <c r="A813" s="14">
        <v>806</v>
      </c>
      <c r="B813" s="41" t="e">
        <f t="shared" si="97"/>
        <v>#VALUE!</v>
      </c>
      <c r="C813" s="42" t="e">
        <f t="shared" si="98"/>
        <v>#VALUE!</v>
      </c>
      <c r="D813" s="133" t="str">
        <f t="shared" si="99"/>
        <v>16/04/2012</v>
      </c>
      <c r="E813" s="134" t="str">
        <f t="shared" si="100"/>
        <v/>
      </c>
      <c r="F813" s="134" t="str">
        <f t="shared" si="101"/>
        <v/>
      </c>
      <c r="G813" s="182"/>
      <c r="H813" s="159"/>
      <c r="I813" s="133" t="s">
        <v>622</v>
      </c>
      <c r="J813" s="159" t="s">
        <v>622</v>
      </c>
      <c r="K813" s="159" t="s">
        <v>622</v>
      </c>
      <c r="L813" s="140"/>
    </row>
    <row r="814" spans="1:12" x14ac:dyDescent="0.25">
      <c r="A814" s="14">
        <v>807</v>
      </c>
      <c r="B814" s="41" t="e">
        <f t="shared" si="97"/>
        <v>#VALUE!</v>
      </c>
      <c r="C814" s="42" t="e">
        <f t="shared" si="98"/>
        <v>#VALUE!</v>
      </c>
      <c r="D814" s="133" t="str">
        <f t="shared" si="99"/>
        <v>02/02/2012</v>
      </c>
      <c r="E814" s="134" t="str">
        <f t="shared" si="100"/>
        <v/>
      </c>
      <c r="F814" s="134" t="str">
        <f t="shared" si="101"/>
        <v/>
      </c>
      <c r="G814" s="182"/>
      <c r="H814" s="159"/>
      <c r="I814" s="133" t="s">
        <v>623</v>
      </c>
      <c r="J814" s="159" t="s">
        <v>623</v>
      </c>
      <c r="K814" s="159" t="s">
        <v>623</v>
      </c>
      <c r="L814" s="140"/>
    </row>
    <row r="815" spans="1:12" x14ac:dyDescent="0.25">
      <c r="A815" s="14">
        <v>808</v>
      </c>
      <c r="B815" s="41" t="e">
        <f t="shared" si="97"/>
        <v>#VALUE!</v>
      </c>
      <c r="C815" s="42" t="e">
        <f t="shared" si="98"/>
        <v>#VALUE!</v>
      </c>
      <c r="D815" s="133" t="str">
        <f t="shared" si="99"/>
        <v>17/10/2012</v>
      </c>
      <c r="E815" s="134" t="str">
        <f t="shared" si="100"/>
        <v/>
      </c>
      <c r="F815" s="134" t="str">
        <f t="shared" si="101"/>
        <v/>
      </c>
      <c r="G815" s="182"/>
      <c r="H815" s="159"/>
      <c r="I815" s="133" t="s">
        <v>624</v>
      </c>
      <c r="J815" s="159" t="s">
        <v>624</v>
      </c>
      <c r="K815" s="159" t="s">
        <v>624</v>
      </c>
      <c r="L815" s="140"/>
    </row>
    <row r="816" spans="1:12" x14ac:dyDescent="0.25">
      <c r="A816" s="14">
        <v>809</v>
      </c>
      <c r="B816" s="41" t="e">
        <f t="shared" si="97"/>
        <v>#VALUE!</v>
      </c>
      <c r="C816" s="42" t="e">
        <f t="shared" si="98"/>
        <v>#VALUE!</v>
      </c>
      <c r="D816" s="133" t="str">
        <f t="shared" si="99"/>
        <v>22/08/2012</v>
      </c>
      <c r="E816" s="134" t="str">
        <f t="shared" si="100"/>
        <v/>
      </c>
      <c r="F816" s="134" t="str">
        <f t="shared" si="101"/>
        <v/>
      </c>
      <c r="G816" s="182"/>
      <c r="H816" s="159"/>
      <c r="I816" s="133" t="s">
        <v>486</v>
      </c>
      <c r="J816" s="159" t="s">
        <v>486</v>
      </c>
      <c r="K816" s="159" t="s">
        <v>486</v>
      </c>
      <c r="L816" s="140"/>
    </row>
    <row r="817" spans="1:12" x14ac:dyDescent="0.25">
      <c r="A817" s="14">
        <v>810</v>
      </c>
      <c r="B817" s="41" t="e">
        <f t="shared" si="97"/>
        <v>#VALUE!</v>
      </c>
      <c r="C817" s="42" t="e">
        <f t="shared" si="98"/>
        <v>#VALUE!</v>
      </c>
      <c r="D817" s="133" t="str">
        <f t="shared" si="99"/>
        <v>20/03/2012</v>
      </c>
      <c r="E817" s="134" t="str">
        <f t="shared" si="100"/>
        <v/>
      </c>
      <c r="F817" s="134" t="str">
        <f t="shared" si="101"/>
        <v/>
      </c>
      <c r="G817" s="182"/>
      <c r="H817" s="159"/>
      <c r="I817" s="133" t="s">
        <v>580</v>
      </c>
      <c r="J817" s="159" t="s">
        <v>580</v>
      </c>
      <c r="K817" s="159" t="s">
        <v>580</v>
      </c>
      <c r="L817" s="140"/>
    </row>
    <row r="818" spans="1:12" x14ac:dyDescent="0.25">
      <c r="A818" s="14">
        <v>811</v>
      </c>
      <c r="B818" s="41" t="e">
        <f t="shared" si="97"/>
        <v>#VALUE!</v>
      </c>
      <c r="C818" s="42" t="e">
        <f t="shared" si="98"/>
        <v>#VALUE!</v>
      </c>
      <c r="D818" s="133" t="str">
        <f t="shared" si="99"/>
        <v>17/02/2012</v>
      </c>
      <c r="E818" s="134" t="str">
        <f t="shared" si="100"/>
        <v/>
      </c>
      <c r="F818" s="134" t="str">
        <f t="shared" si="101"/>
        <v/>
      </c>
      <c r="G818" s="182"/>
      <c r="H818" s="159"/>
      <c r="I818" s="133" t="s">
        <v>625</v>
      </c>
      <c r="J818" s="159" t="s">
        <v>625</v>
      </c>
      <c r="K818" s="159" t="s">
        <v>625</v>
      </c>
      <c r="L818" s="140"/>
    </row>
    <row r="819" spans="1:12" x14ac:dyDescent="0.25">
      <c r="A819" s="14">
        <v>812</v>
      </c>
      <c r="B819" s="41" t="e">
        <f t="shared" si="97"/>
        <v>#VALUE!</v>
      </c>
      <c r="C819" s="42" t="e">
        <f t="shared" si="98"/>
        <v>#VALUE!</v>
      </c>
      <c r="D819" s="133" t="str">
        <f t="shared" si="99"/>
        <v>11/06/2012</v>
      </c>
      <c r="E819" s="134" t="str">
        <f t="shared" si="100"/>
        <v/>
      </c>
      <c r="F819" s="134" t="str">
        <f t="shared" si="101"/>
        <v/>
      </c>
      <c r="G819" s="182"/>
      <c r="H819" s="159"/>
      <c r="I819" s="133" t="s">
        <v>490</v>
      </c>
      <c r="J819" s="159" t="s">
        <v>490</v>
      </c>
      <c r="K819" s="159" t="s">
        <v>490</v>
      </c>
      <c r="L819" s="140"/>
    </row>
    <row r="820" spans="1:12" x14ac:dyDescent="0.25">
      <c r="A820" s="14">
        <v>813</v>
      </c>
      <c r="B820" s="41" t="e">
        <f t="shared" si="97"/>
        <v>#VALUE!</v>
      </c>
      <c r="C820" s="42" t="e">
        <f t="shared" si="98"/>
        <v>#VALUE!</v>
      </c>
      <c r="D820" s="133" t="str">
        <f t="shared" si="99"/>
        <v>15/11/2012</v>
      </c>
      <c r="E820" s="134" t="str">
        <f t="shared" si="100"/>
        <v/>
      </c>
      <c r="F820" s="134" t="str">
        <f t="shared" si="101"/>
        <v/>
      </c>
      <c r="G820" s="182"/>
      <c r="H820" s="159"/>
      <c r="I820" s="133" t="s">
        <v>626</v>
      </c>
      <c r="J820" s="159" t="s">
        <v>626</v>
      </c>
      <c r="K820" s="159" t="s">
        <v>626</v>
      </c>
      <c r="L820" s="140"/>
    </row>
    <row r="821" spans="1:12" x14ac:dyDescent="0.25">
      <c r="A821" s="14">
        <v>814</v>
      </c>
      <c r="B821" s="41" t="e">
        <f t="shared" si="97"/>
        <v>#VALUE!</v>
      </c>
      <c r="C821" s="42" t="e">
        <f t="shared" si="98"/>
        <v>#VALUE!</v>
      </c>
      <c r="D821" s="133" t="str">
        <f t="shared" si="99"/>
        <v>05/02/2012</v>
      </c>
      <c r="E821" s="134" t="str">
        <f t="shared" si="100"/>
        <v/>
      </c>
      <c r="F821" s="134" t="str">
        <f t="shared" si="101"/>
        <v/>
      </c>
      <c r="G821" s="182"/>
      <c r="H821" s="159"/>
      <c r="I821" s="133" t="s">
        <v>627</v>
      </c>
      <c r="J821" s="159" t="s">
        <v>627</v>
      </c>
      <c r="K821" s="159" t="s">
        <v>627</v>
      </c>
      <c r="L821" s="140"/>
    </row>
    <row r="822" spans="1:12" x14ac:dyDescent="0.25">
      <c r="A822" s="14">
        <v>815</v>
      </c>
      <c r="B822" s="41" t="e">
        <f t="shared" si="97"/>
        <v>#VALUE!</v>
      </c>
      <c r="C822" s="42" t="e">
        <f t="shared" si="98"/>
        <v>#VALUE!</v>
      </c>
      <c r="D822" s="133" t="str">
        <f t="shared" si="99"/>
        <v>21/02/2012</v>
      </c>
      <c r="E822" s="134" t="str">
        <f t="shared" si="100"/>
        <v/>
      </c>
      <c r="F822" s="134" t="str">
        <f t="shared" si="101"/>
        <v/>
      </c>
      <c r="G822" s="182"/>
      <c r="H822" s="159"/>
      <c r="I822" s="133" t="s">
        <v>523</v>
      </c>
      <c r="J822" s="159" t="s">
        <v>523</v>
      </c>
      <c r="K822" s="159" t="s">
        <v>523</v>
      </c>
      <c r="L822" s="140"/>
    </row>
    <row r="823" spans="1:12" x14ac:dyDescent="0.25">
      <c r="A823" s="14">
        <v>816</v>
      </c>
      <c r="B823" s="41" t="e">
        <f t="shared" si="97"/>
        <v>#VALUE!</v>
      </c>
      <c r="C823" s="42" t="e">
        <f t="shared" si="98"/>
        <v>#VALUE!</v>
      </c>
      <c r="D823" s="133" t="str">
        <f t="shared" si="99"/>
        <v>09/10/2012</v>
      </c>
      <c r="E823" s="134" t="str">
        <f t="shared" si="100"/>
        <v/>
      </c>
      <c r="F823" s="134" t="str">
        <f t="shared" si="101"/>
        <v/>
      </c>
      <c r="G823" s="182"/>
      <c r="H823" s="159"/>
      <c r="I823" s="133" t="s">
        <v>466</v>
      </c>
      <c r="J823" s="159" t="s">
        <v>466</v>
      </c>
      <c r="K823" s="159" t="s">
        <v>466</v>
      </c>
      <c r="L823" s="140"/>
    </row>
    <row r="824" spans="1:12" x14ac:dyDescent="0.25">
      <c r="A824" s="14">
        <v>817</v>
      </c>
      <c r="B824" s="41" t="e">
        <f t="shared" si="97"/>
        <v>#VALUE!</v>
      </c>
      <c r="C824" s="42" t="e">
        <f t="shared" si="98"/>
        <v>#VALUE!</v>
      </c>
      <c r="D824" s="133" t="str">
        <f t="shared" si="99"/>
        <v>12/12/2012</v>
      </c>
      <c r="E824" s="134" t="str">
        <f t="shared" si="100"/>
        <v/>
      </c>
      <c r="F824" s="134" t="str">
        <f t="shared" si="101"/>
        <v/>
      </c>
      <c r="G824" s="182"/>
      <c r="H824" s="159"/>
      <c r="I824" s="133" t="s">
        <v>536</v>
      </c>
      <c r="J824" s="159" t="s">
        <v>536</v>
      </c>
      <c r="K824" s="159" t="s">
        <v>536</v>
      </c>
      <c r="L824" s="140"/>
    </row>
    <row r="825" spans="1:12" x14ac:dyDescent="0.25">
      <c r="A825" s="14">
        <v>818</v>
      </c>
      <c r="B825" s="41" t="e">
        <f t="shared" si="97"/>
        <v>#VALUE!</v>
      </c>
      <c r="C825" s="42" t="e">
        <f t="shared" si="98"/>
        <v>#VALUE!</v>
      </c>
      <c r="D825" s="133" t="str">
        <f t="shared" si="99"/>
        <v>01/12/2012</v>
      </c>
      <c r="E825" s="134" t="str">
        <f t="shared" si="100"/>
        <v/>
      </c>
      <c r="F825" s="134" t="str">
        <f t="shared" si="101"/>
        <v/>
      </c>
      <c r="G825" s="182"/>
      <c r="H825" s="159"/>
      <c r="I825" s="133" t="s">
        <v>628</v>
      </c>
      <c r="J825" s="159" t="s">
        <v>628</v>
      </c>
      <c r="K825" s="159" t="s">
        <v>628</v>
      </c>
      <c r="L825" s="140"/>
    </row>
    <row r="826" spans="1:12" x14ac:dyDescent="0.25">
      <c r="A826" s="14">
        <v>819</v>
      </c>
      <c r="B826" s="41" t="e">
        <f t="shared" si="97"/>
        <v>#VALUE!</v>
      </c>
      <c r="C826" s="42" t="e">
        <f t="shared" si="98"/>
        <v>#VALUE!</v>
      </c>
      <c r="D826" s="133" t="str">
        <f t="shared" si="99"/>
        <v>09/12/2012</v>
      </c>
      <c r="E826" s="134" t="str">
        <f t="shared" si="100"/>
        <v/>
      </c>
      <c r="F826" s="134" t="str">
        <f t="shared" si="101"/>
        <v/>
      </c>
      <c r="G826" s="182"/>
      <c r="H826" s="159"/>
      <c r="I826" s="133" t="s">
        <v>606</v>
      </c>
      <c r="J826" s="159" t="s">
        <v>606</v>
      </c>
      <c r="K826" s="159" t="s">
        <v>606</v>
      </c>
      <c r="L826" s="140"/>
    </row>
    <row r="827" spans="1:12" x14ac:dyDescent="0.25">
      <c r="A827" s="14">
        <v>820</v>
      </c>
      <c r="B827" s="41" t="e">
        <f t="shared" si="97"/>
        <v>#VALUE!</v>
      </c>
      <c r="C827" s="42" t="e">
        <f t="shared" si="98"/>
        <v>#VALUE!</v>
      </c>
      <c r="D827" s="133" t="str">
        <f t="shared" si="99"/>
        <v>10/07/2012</v>
      </c>
      <c r="E827" s="134" t="str">
        <f t="shared" si="100"/>
        <v/>
      </c>
      <c r="F827" s="134" t="str">
        <f t="shared" si="101"/>
        <v/>
      </c>
      <c r="G827" s="182"/>
      <c r="H827" s="159"/>
      <c r="I827" s="133" t="s">
        <v>482</v>
      </c>
      <c r="J827" s="159" t="s">
        <v>482</v>
      </c>
      <c r="K827" s="159" t="s">
        <v>482</v>
      </c>
      <c r="L827" s="140"/>
    </row>
    <row r="828" spans="1:12" x14ac:dyDescent="0.25">
      <c r="A828" s="14">
        <v>821</v>
      </c>
      <c r="B828" s="41" t="e">
        <f t="shared" si="97"/>
        <v>#VALUE!</v>
      </c>
      <c r="C828" s="42" t="e">
        <f t="shared" si="98"/>
        <v>#VALUE!</v>
      </c>
      <c r="D828" s="133" t="str">
        <f t="shared" si="99"/>
        <v>23/12/2012</v>
      </c>
      <c r="E828" s="134" t="str">
        <f t="shared" si="100"/>
        <v/>
      </c>
      <c r="F828" s="134" t="str">
        <f t="shared" si="101"/>
        <v/>
      </c>
      <c r="G828" s="182"/>
      <c r="H828" s="159"/>
      <c r="I828" s="133" t="s">
        <v>512</v>
      </c>
      <c r="J828" s="159" t="s">
        <v>512</v>
      </c>
      <c r="K828" s="159" t="s">
        <v>512</v>
      </c>
      <c r="L828" s="140"/>
    </row>
    <row r="829" spans="1:12" x14ac:dyDescent="0.25">
      <c r="A829" s="14">
        <v>822</v>
      </c>
      <c r="B829" s="41" t="e">
        <f t="shared" si="97"/>
        <v>#VALUE!</v>
      </c>
      <c r="C829" s="42" t="e">
        <f t="shared" si="98"/>
        <v>#VALUE!</v>
      </c>
      <c r="D829" s="133" t="str">
        <f t="shared" si="99"/>
        <v>10/03/2012</v>
      </c>
      <c r="E829" s="134" t="str">
        <f t="shared" si="100"/>
        <v/>
      </c>
      <c r="F829" s="134" t="str">
        <f t="shared" si="101"/>
        <v/>
      </c>
      <c r="G829" s="182"/>
      <c r="H829" s="159"/>
      <c r="I829" s="133" t="s">
        <v>579</v>
      </c>
      <c r="J829" s="159" t="s">
        <v>579</v>
      </c>
      <c r="K829" s="159" t="s">
        <v>579</v>
      </c>
      <c r="L829" s="140"/>
    </row>
    <row r="830" spans="1:12" x14ac:dyDescent="0.25">
      <c r="A830" s="14">
        <v>823</v>
      </c>
      <c r="B830" s="41" t="e">
        <f t="shared" si="97"/>
        <v>#VALUE!</v>
      </c>
      <c r="C830" s="42" t="e">
        <f t="shared" si="98"/>
        <v>#VALUE!</v>
      </c>
      <c r="D830" s="133" t="str">
        <f t="shared" si="99"/>
        <v>14/07/2012</v>
      </c>
      <c r="E830" s="134" t="str">
        <f t="shared" si="100"/>
        <v/>
      </c>
      <c r="F830" s="134" t="str">
        <f t="shared" si="101"/>
        <v/>
      </c>
      <c r="G830" s="182"/>
      <c r="H830" s="159"/>
      <c r="I830" s="133" t="s">
        <v>599</v>
      </c>
      <c r="J830" s="159" t="s">
        <v>599</v>
      </c>
      <c r="K830" s="159" t="s">
        <v>599</v>
      </c>
      <c r="L830" s="140"/>
    </row>
    <row r="831" spans="1:12" x14ac:dyDescent="0.25">
      <c r="A831" s="14">
        <v>824</v>
      </c>
      <c r="B831" s="41" t="e">
        <f t="shared" si="97"/>
        <v>#VALUE!</v>
      </c>
      <c r="C831" s="42" t="e">
        <f t="shared" si="98"/>
        <v>#VALUE!</v>
      </c>
      <c r="D831" s="133" t="str">
        <f t="shared" si="99"/>
        <v>19/07/2012</v>
      </c>
      <c r="E831" s="134" t="str">
        <f t="shared" si="100"/>
        <v/>
      </c>
      <c r="F831" s="134" t="str">
        <f t="shared" si="101"/>
        <v/>
      </c>
      <c r="G831" s="182"/>
      <c r="H831" s="159"/>
      <c r="I831" s="133" t="s">
        <v>629</v>
      </c>
      <c r="J831" s="159" t="s">
        <v>629</v>
      </c>
      <c r="K831" s="159" t="s">
        <v>629</v>
      </c>
      <c r="L831" s="140"/>
    </row>
    <row r="832" spans="1:12" x14ac:dyDescent="0.25">
      <c r="A832" s="14">
        <v>825</v>
      </c>
      <c r="B832" s="41" t="e">
        <f t="shared" si="97"/>
        <v>#VALUE!</v>
      </c>
      <c r="C832" s="42" t="e">
        <f t="shared" si="98"/>
        <v>#VALUE!</v>
      </c>
      <c r="D832" s="133" t="str">
        <f t="shared" si="99"/>
        <v>25/09/2012</v>
      </c>
      <c r="E832" s="134" t="str">
        <f t="shared" si="100"/>
        <v/>
      </c>
      <c r="F832" s="134" t="str">
        <f t="shared" si="101"/>
        <v/>
      </c>
      <c r="G832" s="182"/>
      <c r="H832" s="159"/>
      <c r="I832" s="133" t="s">
        <v>630</v>
      </c>
      <c r="J832" s="159" t="s">
        <v>630</v>
      </c>
      <c r="K832" s="159" t="s">
        <v>630</v>
      </c>
      <c r="L832" s="140"/>
    </row>
    <row r="833" spans="1:12" x14ac:dyDescent="0.25">
      <c r="A833" s="14">
        <v>826</v>
      </c>
      <c r="B833" s="41" t="e">
        <f t="shared" si="97"/>
        <v>#VALUE!</v>
      </c>
      <c r="C833" s="42" t="e">
        <f t="shared" si="98"/>
        <v>#VALUE!</v>
      </c>
      <c r="D833" s="133" t="str">
        <f t="shared" si="99"/>
        <v>27/12/2012</v>
      </c>
      <c r="E833" s="134" t="str">
        <f t="shared" si="100"/>
        <v/>
      </c>
      <c r="F833" s="134" t="str">
        <f t="shared" si="101"/>
        <v/>
      </c>
      <c r="G833" s="182"/>
      <c r="H833" s="159"/>
      <c r="I833" s="133" t="s">
        <v>415</v>
      </c>
      <c r="J833" s="159" t="s">
        <v>415</v>
      </c>
      <c r="K833" s="159" t="s">
        <v>415</v>
      </c>
      <c r="L833" s="140"/>
    </row>
    <row r="834" spans="1:12" x14ac:dyDescent="0.25">
      <c r="A834" s="14">
        <v>827</v>
      </c>
      <c r="B834" s="41" t="e">
        <f t="shared" si="97"/>
        <v>#VALUE!</v>
      </c>
      <c r="C834" s="42" t="e">
        <f t="shared" si="98"/>
        <v>#VALUE!</v>
      </c>
      <c r="D834" s="133" t="str">
        <f t="shared" si="99"/>
        <v>30/07/2012</v>
      </c>
      <c r="E834" s="134" t="str">
        <f t="shared" si="100"/>
        <v/>
      </c>
      <c r="F834" s="134" t="str">
        <f t="shared" si="101"/>
        <v/>
      </c>
      <c r="G834" s="182"/>
      <c r="H834" s="159"/>
      <c r="I834" s="133" t="s">
        <v>492</v>
      </c>
      <c r="J834" s="159" t="s">
        <v>492</v>
      </c>
      <c r="K834" s="159" t="s">
        <v>492</v>
      </c>
      <c r="L834" s="140"/>
    </row>
    <row r="835" spans="1:12" x14ac:dyDescent="0.25">
      <c r="A835" s="14">
        <v>828</v>
      </c>
      <c r="B835" s="41" t="e">
        <f t="shared" si="97"/>
        <v>#VALUE!</v>
      </c>
      <c r="C835" s="42" t="e">
        <f t="shared" si="98"/>
        <v>#VALUE!</v>
      </c>
      <c r="D835" s="133" t="str">
        <f t="shared" si="99"/>
        <v>29/01/2012</v>
      </c>
      <c r="E835" s="134" t="str">
        <f t="shared" si="100"/>
        <v/>
      </c>
      <c r="F835" s="134" t="str">
        <f t="shared" si="101"/>
        <v/>
      </c>
      <c r="G835" s="182"/>
      <c r="H835" s="159"/>
      <c r="I835" s="133" t="s">
        <v>631</v>
      </c>
      <c r="J835" s="159" t="s">
        <v>631</v>
      </c>
      <c r="K835" s="159" t="s">
        <v>631</v>
      </c>
      <c r="L835" s="140"/>
    </row>
    <row r="836" spans="1:12" x14ac:dyDescent="0.25">
      <c r="A836" s="14">
        <v>829</v>
      </c>
      <c r="B836" s="41" t="e">
        <f t="shared" si="97"/>
        <v>#VALUE!</v>
      </c>
      <c r="C836" s="42" t="e">
        <f t="shared" si="98"/>
        <v>#VALUE!</v>
      </c>
      <c r="D836" s="133" t="str">
        <f t="shared" si="99"/>
        <v>14/11/2012</v>
      </c>
      <c r="E836" s="134" t="str">
        <f t="shared" si="100"/>
        <v/>
      </c>
      <c r="F836" s="134" t="str">
        <f t="shared" si="101"/>
        <v/>
      </c>
      <c r="G836" s="182"/>
      <c r="H836" s="159"/>
      <c r="I836" s="133" t="s">
        <v>632</v>
      </c>
      <c r="J836" s="159" t="s">
        <v>632</v>
      </c>
      <c r="K836" s="159" t="s">
        <v>632</v>
      </c>
      <c r="L836" s="140"/>
    </row>
    <row r="837" spans="1:12" x14ac:dyDescent="0.25">
      <c r="A837" s="14">
        <v>830</v>
      </c>
      <c r="B837" s="41" t="e">
        <f t="shared" si="97"/>
        <v>#VALUE!</v>
      </c>
      <c r="C837" s="42" t="e">
        <f t="shared" si="98"/>
        <v>#VALUE!</v>
      </c>
      <c r="D837" s="133" t="str">
        <f t="shared" si="99"/>
        <v>29/04/2012</v>
      </c>
      <c r="E837" s="134" t="str">
        <f t="shared" si="100"/>
        <v/>
      </c>
      <c r="F837" s="134" t="str">
        <f t="shared" si="101"/>
        <v/>
      </c>
      <c r="G837" s="182"/>
      <c r="H837" s="159"/>
      <c r="I837" s="133" t="s">
        <v>576</v>
      </c>
      <c r="J837" s="159" t="s">
        <v>576</v>
      </c>
      <c r="K837" s="159" t="s">
        <v>576</v>
      </c>
      <c r="L837" s="140"/>
    </row>
    <row r="838" spans="1:12" x14ac:dyDescent="0.25">
      <c r="A838" s="14">
        <v>831</v>
      </c>
      <c r="B838" s="41" t="e">
        <f t="shared" si="97"/>
        <v>#VALUE!</v>
      </c>
      <c r="C838" s="42" t="e">
        <f t="shared" si="98"/>
        <v>#VALUE!</v>
      </c>
      <c r="D838" s="133" t="str">
        <f t="shared" si="99"/>
        <v>10/02/2012</v>
      </c>
      <c r="E838" s="134" t="str">
        <f t="shared" si="100"/>
        <v/>
      </c>
      <c r="F838" s="134" t="str">
        <f t="shared" si="101"/>
        <v/>
      </c>
      <c r="G838" s="182"/>
      <c r="H838" s="159"/>
      <c r="I838" s="133" t="s">
        <v>616</v>
      </c>
      <c r="J838" s="159" t="s">
        <v>616</v>
      </c>
      <c r="K838" s="159" t="s">
        <v>616</v>
      </c>
      <c r="L838" s="140"/>
    </row>
    <row r="839" spans="1:12" x14ac:dyDescent="0.25">
      <c r="A839" s="14">
        <v>832</v>
      </c>
      <c r="B839" s="41" t="e">
        <f t="shared" si="97"/>
        <v>#VALUE!</v>
      </c>
      <c r="C839" s="42" t="e">
        <f t="shared" si="98"/>
        <v>#VALUE!</v>
      </c>
      <c r="D839" s="133" t="str">
        <f t="shared" si="99"/>
        <v>01/08/2012</v>
      </c>
      <c r="E839" s="134" t="str">
        <f t="shared" si="100"/>
        <v/>
      </c>
      <c r="F839" s="134" t="str">
        <f t="shared" si="101"/>
        <v/>
      </c>
      <c r="G839" s="182"/>
      <c r="H839" s="159"/>
      <c r="I839" s="133" t="s">
        <v>633</v>
      </c>
      <c r="J839" s="159" t="s">
        <v>633</v>
      </c>
      <c r="K839" s="159" t="s">
        <v>633</v>
      </c>
      <c r="L839" s="140"/>
    </row>
    <row r="840" spans="1:12" x14ac:dyDescent="0.25">
      <c r="A840" s="14">
        <v>833</v>
      </c>
      <c r="B840" s="41" t="e">
        <f t="shared" si="97"/>
        <v>#VALUE!</v>
      </c>
      <c r="C840" s="42" t="e">
        <f t="shared" si="98"/>
        <v>#VALUE!</v>
      </c>
      <c r="D840" s="133" t="str">
        <f t="shared" si="99"/>
        <v>15/11/2012</v>
      </c>
      <c r="E840" s="134" t="str">
        <f t="shared" si="100"/>
        <v/>
      </c>
      <c r="F840" s="134" t="str">
        <f t="shared" si="101"/>
        <v/>
      </c>
      <c r="G840" s="182"/>
      <c r="H840" s="160"/>
      <c r="I840" s="133" t="s">
        <v>626</v>
      </c>
      <c r="J840" s="160" t="s">
        <v>626</v>
      </c>
      <c r="K840" s="160" t="s">
        <v>626</v>
      </c>
      <c r="L840" s="140"/>
    </row>
    <row r="841" spans="1:12" x14ac:dyDescent="0.25">
      <c r="A841" s="14">
        <v>834</v>
      </c>
      <c r="B841" s="41" t="e">
        <f t="shared" ref="B841:B904" si="102">LEFT(H841,LEN(H841)-LEN(C841))</f>
        <v>#VALUE!</v>
      </c>
      <c r="C841" s="42" t="e">
        <f t="shared" ref="C841:C904" si="103">RIGHT(H841,LEN(H841)-FIND("@",SUBSTITUTE(H841," ","@",LEN(H841)-LEN(SUBSTITUTE(H841," ","")))))</f>
        <v>#VALUE!</v>
      </c>
      <c r="D841" s="133" t="str">
        <f t="shared" ref="D841:D904" si="104">TEXT(J841,"DD/MM/YYYY")</f>
        <v>25/09/2012</v>
      </c>
      <c r="E841" s="134" t="str">
        <f t="shared" ref="E841:E904" si="105">IF(TRIM(L841)="Nam","X","")</f>
        <v/>
      </c>
      <c r="F841" s="134" t="str">
        <f t="shared" ref="F841:F904" si="106">IF(TRIM(L841)="Nữ","X","")</f>
        <v/>
      </c>
      <c r="G841" s="182"/>
      <c r="H841" s="160"/>
      <c r="I841" s="133" t="s">
        <v>630</v>
      </c>
      <c r="J841" s="160" t="s">
        <v>630</v>
      </c>
      <c r="K841" s="160" t="s">
        <v>630</v>
      </c>
      <c r="L841" s="140"/>
    </row>
    <row r="842" spans="1:12" x14ac:dyDescent="0.25">
      <c r="A842" s="14">
        <v>835</v>
      </c>
      <c r="B842" s="41" t="e">
        <f t="shared" si="102"/>
        <v>#VALUE!</v>
      </c>
      <c r="C842" s="42" t="e">
        <f t="shared" si="103"/>
        <v>#VALUE!</v>
      </c>
      <c r="D842" s="133" t="str">
        <f t="shared" si="104"/>
        <v>27/02/2012</v>
      </c>
      <c r="E842" s="134" t="str">
        <f t="shared" si="105"/>
        <v/>
      </c>
      <c r="F842" s="134" t="str">
        <f t="shared" si="106"/>
        <v/>
      </c>
      <c r="G842" s="182"/>
      <c r="H842" s="160"/>
      <c r="I842" s="133" t="s">
        <v>590</v>
      </c>
      <c r="J842" s="160" t="s">
        <v>590</v>
      </c>
      <c r="K842" s="160" t="s">
        <v>590</v>
      </c>
      <c r="L842" s="140"/>
    </row>
    <row r="843" spans="1:12" x14ac:dyDescent="0.25">
      <c r="A843" s="14">
        <v>836</v>
      </c>
      <c r="B843" s="41" t="e">
        <f t="shared" si="102"/>
        <v>#VALUE!</v>
      </c>
      <c r="C843" s="42" t="e">
        <f t="shared" si="103"/>
        <v>#VALUE!</v>
      </c>
      <c r="D843" s="133" t="str">
        <f t="shared" si="104"/>
        <v>21/02/2012</v>
      </c>
      <c r="E843" s="134" t="str">
        <f t="shared" si="105"/>
        <v/>
      </c>
      <c r="F843" s="134" t="str">
        <f t="shared" si="106"/>
        <v/>
      </c>
      <c r="G843" s="182"/>
      <c r="H843" s="160"/>
      <c r="I843" s="133" t="s">
        <v>523</v>
      </c>
      <c r="J843" s="160" t="s">
        <v>523</v>
      </c>
      <c r="K843" s="160" t="s">
        <v>523</v>
      </c>
      <c r="L843" s="140"/>
    </row>
    <row r="844" spans="1:12" x14ac:dyDescent="0.25">
      <c r="A844" s="14">
        <v>837</v>
      </c>
      <c r="B844" s="41" t="e">
        <f t="shared" si="102"/>
        <v>#VALUE!</v>
      </c>
      <c r="C844" s="42" t="e">
        <f t="shared" si="103"/>
        <v>#VALUE!</v>
      </c>
      <c r="D844" s="133" t="str">
        <f t="shared" si="104"/>
        <v>30/04/2012</v>
      </c>
      <c r="E844" s="134" t="str">
        <f t="shared" si="105"/>
        <v/>
      </c>
      <c r="F844" s="134" t="str">
        <f t="shared" si="106"/>
        <v/>
      </c>
      <c r="G844" s="182"/>
      <c r="H844" s="160"/>
      <c r="I844" s="133" t="s">
        <v>634</v>
      </c>
      <c r="J844" s="160" t="s">
        <v>634</v>
      </c>
      <c r="K844" s="160" t="s">
        <v>634</v>
      </c>
      <c r="L844" s="140"/>
    </row>
    <row r="845" spans="1:12" x14ac:dyDescent="0.25">
      <c r="A845" s="14">
        <v>838</v>
      </c>
      <c r="B845" s="41" t="e">
        <f t="shared" si="102"/>
        <v>#VALUE!</v>
      </c>
      <c r="C845" s="42" t="e">
        <f t="shared" si="103"/>
        <v>#VALUE!</v>
      </c>
      <c r="D845" s="133" t="str">
        <f t="shared" si="104"/>
        <v>19/07/2012</v>
      </c>
      <c r="E845" s="134" t="str">
        <f t="shared" si="105"/>
        <v/>
      </c>
      <c r="F845" s="134" t="str">
        <f t="shared" si="106"/>
        <v/>
      </c>
      <c r="G845" s="182"/>
      <c r="H845" s="160"/>
      <c r="I845" s="133" t="s">
        <v>629</v>
      </c>
      <c r="J845" s="160" t="s">
        <v>629</v>
      </c>
      <c r="K845" s="160" t="s">
        <v>629</v>
      </c>
      <c r="L845" s="140"/>
    </row>
    <row r="846" spans="1:12" x14ac:dyDescent="0.25">
      <c r="A846" s="14">
        <v>839</v>
      </c>
      <c r="B846" s="41" t="e">
        <f t="shared" si="102"/>
        <v>#VALUE!</v>
      </c>
      <c r="C846" s="42" t="e">
        <f t="shared" si="103"/>
        <v>#VALUE!</v>
      </c>
      <c r="D846" s="133" t="str">
        <f t="shared" si="104"/>
        <v>02/09/2012</v>
      </c>
      <c r="E846" s="134" t="str">
        <f t="shared" si="105"/>
        <v/>
      </c>
      <c r="F846" s="134" t="str">
        <f t="shared" si="106"/>
        <v/>
      </c>
      <c r="G846" s="182"/>
      <c r="H846" s="160"/>
      <c r="I846" s="133" t="s">
        <v>635</v>
      </c>
      <c r="J846" s="160" t="s">
        <v>635</v>
      </c>
      <c r="K846" s="160" t="s">
        <v>635</v>
      </c>
      <c r="L846" s="140"/>
    </row>
    <row r="847" spans="1:12" x14ac:dyDescent="0.25">
      <c r="A847" s="14">
        <v>840</v>
      </c>
      <c r="B847" s="41" t="e">
        <f t="shared" si="102"/>
        <v>#VALUE!</v>
      </c>
      <c r="C847" s="42" t="e">
        <f t="shared" si="103"/>
        <v>#VALUE!</v>
      </c>
      <c r="D847" s="133" t="str">
        <f t="shared" si="104"/>
        <v>15/09/2012</v>
      </c>
      <c r="E847" s="134" t="str">
        <f t="shared" si="105"/>
        <v/>
      </c>
      <c r="F847" s="134" t="str">
        <f t="shared" si="106"/>
        <v/>
      </c>
      <c r="G847" s="182"/>
      <c r="H847" s="160"/>
      <c r="I847" s="133" t="s">
        <v>455</v>
      </c>
      <c r="J847" s="160" t="s">
        <v>455</v>
      </c>
      <c r="K847" s="160" t="s">
        <v>455</v>
      </c>
      <c r="L847" s="140"/>
    </row>
    <row r="848" spans="1:12" x14ac:dyDescent="0.25">
      <c r="A848" s="14">
        <v>841</v>
      </c>
      <c r="B848" s="41" t="e">
        <f t="shared" si="102"/>
        <v>#VALUE!</v>
      </c>
      <c r="C848" s="42" t="e">
        <f t="shared" si="103"/>
        <v>#VALUE!</v>
      </c>
      <c r="D848" s="133" t="str">
        <f t="shared" si="104"/>
        <v>07/01/2012</v>
      </c>
      <c r="E848" s="134" t="str">
        <f t="shared" si="105"/>
        <v/>
      </c>
      <c r="F848" s="134" t="str">
        <f t="shared" si="106"/>
        <v/>
      </c>
      <c r="G848" s="182"/>
      <c r="H848" s="160"/>
      <c r="I848" s="133" t="s">
        <v>541</v>
      </c>
      <c r="J848" s="160" t="s">
        <v>541</v>
      </c>
      <c r="K848" s="160" t="s">
        <v>541</v>
      </c>
      <c r="L848" s="140"/>
    </row>
    <row r="849" spans="1:12" x14ac:dyDescent="0.25">
      <c r="A849" s="14">
        <v>842</v>
      </c>
      <c r="B849" s="41" t="e">
        <f t="shared" si="102"/>
        <v>#VALUE!</v>
      </c>
      <c r="C849" s="42" t="e">
        <f t="shared" si="103"/>
        <v>#VALUE!</v>
      </c>
      <c r="D849" s="133" t="str">
        <f t="shared" si="104"/>
        <v>05/04/2012</v>
      </c>
      <c r="E849" s="134" t="str">
        <f t="shared" si="105"/>
        <v/>
      </c>
      <c r="F849" s="134" t="str">
        <f t="shared" si="106"/>
        <v/>
      </c>
      <c r="G849" s="182"/>
      <c r="H849" s="160"/>
      <c r="I849" s="133" t="s">
        <v>547</v>
      </c>
      <c r="J849" s="160" t="s">
        <v>547</v>
      </c>
      <c r="K849" s="160" t="s">
        <v>547</v>
      </c>
      <c r="L849" s="140"/>
    </row>
    <row r="850" spans="1:12" x14ac:dyDescent="0.25">
      <c r="A850" s="14">
        <v>843</v>
      </c>
      <c r="B850" s="41" t="e">
        <f t="shared" si="102"/>
        <v>#VALUE!</v>
      </c>
      <c r="C850" s="42" t="e">
        <f t="shared" si="103"/>
        <v>#VALUE!</v>
      </c>
      <c r="D850" s="133" t="str">
        <f t="shared" si="104"/>
        <v>02/10/2012</v>
      </c>
      <c r="E850" s="134" t="str">
        <f t="shared" si="105"/>
        <v/>
      </c>
      <c r="F850" s="134" t="str">
        <f t="shared" si="106"/>
        <v/>
      </c>
      <c r="G850" s="182"/>
      <c r="H850" s="160"/>
      <c r="I850" s="133" t="s">
        <v>489</v>
      </c>
      <c r="J850" s="160" t="s">
        <v>489</v>
      </c>
      <c r="K850" s="160" t="s">
        <v>489</v>
      </c>
      <c r="L850" s="140"/>
    </row>
    <row r="851" spans="1:12" x14ac:dyDescent="0.25">
      <c r="A851" s="14">
        <v>844</v>
      </c>
      <c r="B851" s="41" t="e">
        <f t="shared" si="102"/>
        <v>#VALUE!</v>
      </c>
      <c r="C851" s="42" t="e">
        <f t="shared" si="103"/>
        <v>#VALUE!</v>
      </c>
      <c r="D851" s="133" t="str">
        <f t="shared" si="104"/>
        <v>14/04/2012</v>
      </c>
      <c r="E851" s="134" t="str">
        <f t="shared" si="105"/>
        <v/>
      </c>
      <c r="F851" s="134" t="str">
        <f t="shared" si="106"/>
        <v/>
      </c>
      <c r="G851" s="182"/>
      <c r="H851" s="160"/>
      <c r="I851" s="133" t="s">
        <v>509</v>
      </c>
      <c r="J851" s="160" t="s">
        <v>509</v>
      </c>
      <c r="K851" s="160" t="s">
        <v>509</v>
      </c>
      <c r="L851" s="140"/>
    </row>
    <row r="852" spans="1:12" x14ac:dyDescent="0.25">
      <c r="A852" s="14">
        <v>845</v>
      </c>
      <c r="B852" s="41" t="e">
        <f t="shared" si="102"/>
        <v>#VALUE!</v>
      </c>
      <c r="C852" s="42" t="e">
        <f t="shared" si="103"/>
        <v>#VALUE!</v>
      </c>
      <c r="D852" s="133" t="str">
        <f t="shared" si="104"/>
        <v>20/10/2012</v>
      </c>
      <c r="E852" s="134" t="str">
        <f t="shared" si="105"/>
        <v/>
      </c>
      <c r="F852" s="134" t="str">
        <f t="shared" si="106"/>
        <v/>
      </c>
      <c r="G852" s="182"/>
      <c r="H852" s="160"/>
      <c r="I852" s="133" t="s">
        <v>636</v>
      </c>
      <c r="J852" s="160" t="s">
        <v>636</v>
      </c>
      <c r="K852" s="160" t="s">
        <v>636</v>
      </c>
      <c r="L852" s="140"/>
    </row>
    <row r="853" spans="1:12" x14ac:dyDescent="0.25">
      <c r="A853" s="14">
        <v>846</v>
      </c>
      <c r="B853" s="41" t="e">
        <f t="shared" si="102"/>
        <v>#VALUE!</v>
      </c>
      <c r="C853" s="42" t="e">
        <f t="shared" si="103"/>
        <v>#VALUE!</v>
      </c>
      <c r="D853" s="133" t="str">
        <f t="shared" si="104"/>
        <v>30/04/2012</v>
      </c>
      <c r="E853" s="134" t="str">
        <f t="shared" si="105"/>
        <v/>
      </c>
      <c r="F853" s="134" t="str">
        <f t="shared" si="106"/>
        <v/>
      </c>
      <c r="G853" s="182"/>
      <c r="H853" s="160"/>
      <c r="I853" s="133" t="s">
        <v>634</v>
      </c>
      <c r="J853" s="160" t="s">
        <v>634</v>
      </c>
      <c r="K853" s="160" t="s">
        <v>634</v>
      </c>
      <c r="L853" s="140"/>
    </row>
    <row r="854" spans="1:12" x14ac:dyDescent="0.25">
      <c r="A854" s="14">
        <v>847</v>
      </c>
      <c r="B854" s="41" t="e">
        <f t="shared" si="102"/>
        <v>#VALUE!</v>
      </c>
      <c r="C854" s="42" t="e">
        <f t="shared" si="103"/>
        <v>#VALUE!</v>
      </c>
      <c r="D854" s="133" t="str">
        <f t="shared" si="104"/>
        <v>13/05/2012</v>
      </c>
      <c r="E854" s="134" t="str">
        <f t="shared" si="105"/>
        <v/>
      </c>
      <c r="F854" s="134" t="str">
        <f t="shared" si="106"/>
        <v/>
      </c>
      <c r="G854" s="182"/>
      <c r="H854" s="160"/>
      <c r="I854" s="133" t="s">
        <v>615</v>
      </c>
      <c r="J854" s="160" t="s">
        <v>615</v>
      </c>
      <c r="K854" s="160" t="s">
        <v>615</v>
      </c>
      <c r="L854" s="140"/>
    </row>
    <row r="855" spans="1:12" x14ac:dyDescent="0.25">
      <c r="A855" s="14">
        <v>848</v>
      </c>
      <c r="B855" s="41" t="e">
        <f t="shared" si="102"/>
        <v>#VALUE!</v>
      </c>
      <c r="C855" s="42" t="e">
        <f t="shared" si="103"/>
        <v>#VALUE!</v>
      </c>
      <c r="D855" s="133" t="str">
        <f t="shared" si="104"/>
        <v>08/09/2012</v>
      </c>
      <c r="E855" s="134" t="str">
        <f t="shared" si="105"/>
        <v/>
      </c>
      <c r="F855" s="134" t="str">
        <f t="shared" si="106"/>
        <v/>
      </c>
      <c r="G855" s="182"/>
      <c r="H855" s="160"/>
      <c r="I855" s="133" t="s">
        <v>637</v>
      </c>
      <c r="J855" s="160" t="s">
        <v>637</v>
      </c>
      <c r="K855" s="160" t="s">
        <v>637</v>
      </c>
      <c r="L855" s="140"/>
    </row>
    <row r="856" spans="1:12" x14ac:dyDescent="0.25">
      <c r="A856" s="14">
        <v>849</v>
      </c>
      <c r="B856" s="41" t="e">
        <f t="shared" si="102"/>
        <v>#VALUE!</v>
      </c>
      <c r="C856" s="42" t="e">
        <f t="shared" si="103"/>
        <v>#VALUE!</v>
      </c>
      <c r="D856" s="133" t="str">
        <f t="shared" si="104"/>
        <v>26/06/2012</v>
      </c>
      <c r="E856" s="134" t="str">
        <f t="shared" si="105"/>
        <v/>
      </c>
      <c r="F856" s="134" t="str">
        <f t="shared" si="106"/>
        <v/>
      </c>
      <c r="G856" s="182"/>
      <c r="H856" s="160"/>
      <c r="I856" s="133" t="s">
        <v>565</v>
      </c>
      <c r="J856" s="160" t="s">
        <v>565</v>
      </c>
      <c r="K856" s="160" t="s">
        <v>565</v>
      </c>
      <c r="L856" s="140"/>
    </row>
    <row r="857" spans="1:12" x14ac:dyDescent="0.25">
      <c r="A857" s="14">
        <v>850</v>
      </c>
      <c r="B857" s="41" t="e">
        <f t="shared" si="102"/>
        <v>#VALUE!</v>
      </c>
      <c r="C857" s="42" t="e">
        <f t="shared" si="103"/>
        <v>#VALUE!</v>
      </c>
      <c r="D857" s="133" t="str">
        <f t="shared" si="104"/>
        <v>12/10/2012</v>
      </c>
      <c r="E857" s="134" t="str">
        <f t="shared" si="105"/>
        <v/>
      </c>
      <c r="F857" s="134" t="str">
        <f t="shared" si="106"/>
        <v/>
      </c>
      <c r="G857" s="182"/>
      <c r="H857" s="160"/>
      <c r="I857" s="133" t="s">
        <v>638</v>
      </c>
      <c r="J857" s="160" t="s">
        <v>638</v>
      </c>
      <c r="K857" s="160" t="s">
        <v>638</v>
      </c>
      <c r="L857" s="140"/>
    </row>
    <row r="858" spans="1:12" x14ac:dyDescent="0.25">
      <c r="A858" s="14">
        <v>851</v>
      </c>
      <c r="B858" s="41" t="e">
        <f t="shared" si="102"/>
        <v>#VALUE!</v>
      </c>
      <c r="C858" s="42" t="e">
        <f t="shared" si="103"/>
        <v>#VALUE!</v>
      </c>
      <c r="D858" s="133" t="str">
        <f t="shared" si="104"/>
        <v>02/04/2012</v>
      </c>
      <c r="E858" s="134" t="str">
        <f t="shared" si="105"/>
        <v/>
      </c>
      <c r="F858" s="134" t="str">
        <f t="shared" si="106"/>
        <v/>
      </c>
      <c r="G858" s="182"/>
      <c r="H858" s="160"/>
      <c r="I858" s="133" t="s">
        <v>639</v>
      </c>
      <c r="J858" s="160" t="s">
        <v>639</v>
      </c>
      <c r="K858" s="160" t="s">
        <v>639</v>
      </c>
      <c r="L858" s="140"/>
    </row>
    <row r="859" spans="1:12" x14ac:dyDescent="0.25">
      <c r="A859" s="14">
        <v>852</v>
      </c>
      <c r="B859" s="41" t="e">
        <f t="shared" si="102"/>
        <v>#VALUE!</v>
      </c>
      <c r="C859" s="42" t="e">
        <f t="shared" si="103"/>
        <v>#VALUE!</v>
      </c>
      <c r="D859" s="133" t="str">
        <f t="shared" si="104"/>
        <v>24/06/2012</v>
      </c>
      <c r="E859" s="134" t="str">
        <f t="shared" si="105"/>
        <v/>
      </c>
      <c r="F859" s="134" t="str">
        <f t="shared" si="106"/>
        <v/>
      </c>
      <c r="G859" s="182"/>
      <c r="H859" s="160"/>
      <c r="I859" s="133" t="s">
        <v>640</v>
      </c>
      <c r="J859" s="160" t="s">
        <v>640</v>
      </c>
      <c r="K859" s="160" t="s">
        <v>640</v>
      </c>
      <c r="L859" s="140"/>
    </row>
    <row r="860" spans="1:12" x14ac:dyDescent="0.25">
      <c r="A860" s="14">
        <v>853</v>
      </c>
      <c r="B860" s="41" t="e">
        <f t="shared" si="102"/>
        <v>#VALUE!</v>
      </c>
      <c r="C860" s="42" t="e">
        <f t="shared" si="103"/>
        <v>#VALUE!</v>
      </c>
      <c r="D860" s="133" t="str">
        <f t="shared" si="104"/>
        <v>15/05/2012</v>
      </c>
      <c r="E860" s="134" t="str">
        <f t="shared" si="105"/>
        <v/>
      </c>
      <c r="F860" s="134" t="str">
        <f t="shared" si="106"/>
        <v/>
      </c>
      <c r="G860" s="182"/>
      <c r="H860" s="160"/>
      <c r="I860" s="133" t="s">
        <v>461</v>
      </c>
      <c r="J860" s="160" t="s">
        <v>461</v>
      </c>
      <c r="K860" s="160" t="s">
        <v>461</v>
      </c>
      <c r="L860" s="140"/>
    </row>
    <row r="861" spans="1:12" x14ac:dyDescent="0.25">
      <c r="A861" s="14">
        <v>854</v>
      </c>
      <c r="B861" s="41" t="e">
        <f t="shared" si="102"/>
        <v>#VALUE!</v>
      </c>
      <c r="C861" s="42" t="e">
        <f t="shared" si="103"/>
        <v>#VALUE!</v>
      </c>
      <c r="D861" s="133" t="str">
        <f t="shared" si="104"/>
        <v>13/07/2012</v>
      </c>
      <c r="E861" s="134" t="str">
        <f t="shared" si="105"/>
        <v/>
      </c>
      <c r="F861" s="134" t="str">
        <f t="shared" si="106"/>
        <v/>
      </c>
      <c r="G861" s="182"/>
      <c r="H861" s="160"/>
      <c r="I861" s="133" t="s">
        <v>514</v>
      </c>
      <c r="J861" s="160" t="s">
        <v>514</v>
      </c>
      <c r="K861" s="160" t="s">
        <v>514</v>
      </c>
      <c r="L861" s="140"/>
    </row>
    <row r="862" spans="1:12" x14ac:dyDescent="0.25">
      <c r="A862" s="14">
        <v>855</v>
      </c>
      <c r="B862" s="41" t="e">
        <f t="shared" si="102"/>
        <v>#VALUE!</v>
      </c>
      <c r="C862" s="42" t="e">
        <f t="shared" si="103"/>
        <v>#VALUE!</v>
      </c>
      <c r="D862" s="133" t="str">
        <f t="shared" si="104"/>
        <v>25/10/2012</v>
      </c>
      <c r="E862" s="134" t="str">
        <f t="shared" si="105"/>
        <v/>
      </c>
      <c r="F862" s="134" t="str">
        <f t="shared" si="106"/>
        <v/>
      </c>
      <c r="G862" s="182"/>
      <c r="H862" s="160"/>
      <c r="I862" s="133" t="s">
        <v>496</v>
      </c>
      <c r="J862" s="160" t="s">
        <v>496</v>
      </c>
      <c r="K862" s="160" t="s">
        <v>496</v>
      </c>
      <c r="L862" s="140"/>
    </row>
    <row r="863" spans="1:12" x14ac:dyDescent="0.25">
      <c r="A863" s="14">
        <v>856</v>
      </c>
      <c r="B863" s="41" t="e">
        <f t="shared" si="102"/>
        <v>#VALUE!</v>
      </c>
      <c r="C863" s="42" t="e">
        <f t="shared" si="103"/>
        <v>#VALUE!</v>
      </c>
      <c r="D863" s="133" t="str">
        <f t="shared" si="104"/>
        <v>26/10/2012</v>
      </c>
      <c r="E863" s="134" t="str">
        <f t="shared" si="105"/>
        <v/>
      </c>
      <c r="F863" s="134" t="str">
        <f t="shared" si="106"/>
        <v/>
      </c>
      <c r="G863" s="182"/>
      <c r="H863" s="160"/>
      <c r="I863" s="133" t="s">
        <v>515</v>
      </c>
      <c r="J863" s="160" t="s">
        <v>515</v>
      </c>
      <c r="K863" s="160" t="s">
        <v>515</v>
      </c>
      <c r="L863" s="140"/>
    </row>
    <row r="864" spans="1:12" x14ac:dyDescent="0.25">
      <c r="A864" s="14">
        <v>857</v>
      </c>
      <c r="B864" s="41" t="e">
        <f t="shared" si="102"/>
        <v>#VALUE!</v>
      </c>
      <c r="C864" s="42" t="e">
        <f t="shared" si="103"/>
        <v>#VALUE!</v>
      </c>
      <c r="D864" s="133" t="str">
        <f t="shared" si="104"/>
        <v>10/08/2012</v>
      </c>
      <c r="E864" s="134" t="str">
        <f t="shared" si="105"/>
        <v/>
      </c>
      <c r="F864" s="134" t="str">
        <f t="shared" si="106"/>
        <v/>
      </c>
      <c r="G864" s="182"/>
      <c r="H864" s="160"/>
      <c r="I864" s="133" t="s">
        <v>594</v>
      </c>
      <c r="J864" s="160" t="s">
        <v>594</v>
      </c>
      <c r="K864" s="160" t="s">
        <v>594</v>
      </c>
      <c r="L864" s="140"/>
    </row>
    <row r="865" spans="1:12" x14ac:dyDescent="0.25">
      <c r="A865" s="14">
        <v>858</v>
      </c>
      <c r="B865" s="41" t="e">
        <f t="shared" si="102"/>
        <v>#VALUE!</v>
      </c>
      <c r="C865" s="42" t="e">
        <f t="shared" si="103"/>
        <v>#VALUE!</v>
      </c>
      <c r="D865" s="133" t="str">
        <f t="shared" si="104"/>
        <v>24/09/2012</v>
      </c>
      <c r="E865" s="134" t="str">
        <f t="shared" si="105"/>
        <v/>
      </c>
      <c r="F865" s="134" t="str">
        <f t="shared" si="106"/>
        <v/>
      </c>
      <c r="G865" s="182"/>
      <c r="H865" s="160"/>
      <c r="I865" s="133" t="s">
        <v>641</v>
      </c>
      <c r="J865" s="160" t="s">
        <v>641</v>
      </c>
      <c r="K865" s="160" t="s">
        <v>641</v>
      </c>
      <c r="L865" s="140"/>
    </row>
    <row r="866" spans="1:12" x14ac:dyDescent="0.25">
      <c r="A866" s="14">
        <v>859</v>
      </c>
      <c r="B866" s="41" t="e">
        <f t="shared" si="102"/>
        <v>#VALUE!</v>
      </c>
      <c r="C866" s="42" t="e">
        <f t="shared" si="103"/>
        <v>#VALUE!</v>
      </c>
      <c r="D866" s="133" t="str">
        <f t="shared" si="104"/>
        <v>28/10/2012</v>
      </c>
      <c r="E866" s="134" t="str">
        <f t="shared" si="105"/>
        <v/>
      </c>
      <c r="F866" s="134" t="str">
        <f t="shared" si="106"/>
        <v/>
      </c>
      <c r="G866" s="182"/>
      <c r="H866" s="160"/>
      <c r="I866" s="133" t="s">
        <v>566</v>
      </c>
      <c r="J866" s="160" t="s">
        <v>566</v>
      </c>
      <c r="K866" s="160" t="s">
        <v>566</v>
      </c>
      <c r="L866" s="140"/>
    </row>
    <row r="867" spans="1:12" x14ac:dyDescent="0.25">
      <c r="A867" s="14">
        <v>860</v>
      </c>
      <c r="B867" s="41" t="e">
        <f t="shared" si="102"/>
        <v>#VALUE!</v>
      </c>
      <c r="C867" s="42" t="e">
        <f t="shared" si="103"/>
        <v>#VALUE!</v>
      </c>
      <c r="D867" s="133" t="str">
        <f t="shared" si="104"/>
        <v>28/01/2012</v>
      </c>
      <c r="E867" s="134" t="str">
        <f t="shared" si="105"/>
        <v/>
      </c>
      <c r="F867" s="134" t="str">
        <f t="shared" si="106"/>
        <v/>
      </c>
      <c r="G867" s="182"/>
      <c r="H867" s="160"/>
      <c r="I867" s="133" t="s">
        <v>571</v>
      </c>
      <c r="J867" s="160" t="s">
        <v>571</v>
      </c>
      <c r="K867" s="160" t="s">
        <v>571</v>
      </c>
      <c r="L867" s="140"/>
    </row>
    <row r="868" spans="1:12" x14ac:dyDescent="0.25">
      <c r="A868" s="14">
        <v>861</v>
      </c>
      <c r="B868" s="41" t="e">
        <f t="shared" si="102"/>
        <v>#VALUE!</v>
      </c>
      <c r="C868" s="42" t="e">
        <f t="shared" si="103"/>
        <v>#VALUE!</v>
      </c>
      <c r="D868" s="133" t="str">
        <f t="shared" si="104"/>
        <v>20/11/2012</v>
      </c>
      <c r="E868" s="134" t="str">
        <f t="shared" si="105"/>
        <v/>
      </c>
      <c r="F868" s="134" t="str">
        <f t="shared" si="106"/>
        <v/>
      </c>
      <c r="G868" s="182"/>
      <c r="H868" s="160"/>
      <c r="I868" s="133" t="s">
        <v>516</v>
      </c>
      <c r="J868" s="160" t="s">
        <v>516</v>
      </c>
      <c r="K868" s="160" t="s">
        <v>516</v>
      </c>
      <c r="L868" s="140"/>
    </row>
    <row r="869" spans="1:12" x14ac:dyDescent="0.25">
      <c r="A869" s="14">
        <v>862</v>
      </c>
      <c r="B869" s="41" t="e">
        <f t="shared" si="102"/>
        <v>#VALUE!</v>
      </c>
      <c r="C869" s="42" t="e">
        <f t="shared" si="103"/>
        <v>#VALUE!</v>
      </c>
      <c r="D869" s="133" t="str">
        <f t="shared" si="104"/>
        <v>28/05/2012</v>
      </c>
      <c r="E869" s="134" t="str">
        <f t="shared" si="105"/>
        <v/>
      </c>
      <c r="F869" s="134" t="str">
        <f t="shared" si="106"/>
        <v/>
      </c>
      <c r="G869" s="182"/>
      <c r="H869" s="160"/>
      <c r="I869" s="133" t="s">
        <v>642</v>
      </c>
      <c r="J869" s="160" t="s">
        <v>642</v>
      </c>
      <c r="K869" s="160" t="s">
        <v>642</v>
      </c>
      <c r="L869" s="140"/>
    </row>
    <row r="870" spans="1:12" x14ac:dyDescent="0.25">
      <c r="A870" s="14">
        <v>863</v>
      </c>
      <c r="B870" s="41" t="e">
        <f t="shared" si="102"/>
        <v>#VALUE!</v>
      </c>
      <c r="C870" s="42" t="e">
        <f t="shared" si="103"/>
        <v>#VALUE!</v>
      </c>
      <c r="D870" s="133" t="str">
        <f t="shared" si="104"/>
        <v>04/11/2012</v>
      </c>
      <c r="E870" s="134" t="str">
        <f t="shared" si="105"/>
        <v/>
      </c>
      <c r="F870" s="134" t="str">
        <f t="shared" si="106"/>
        <v/>
      </c>
      <c r="G870" s="182"/>
      <c r="H870" s="160"/>
      <c r="I870" s="133" t="s">
        <v>470</v>
      </c>
      <c r="J870" s="160" t="s">
        <v>470</v>
      </c>
      <c r="K870" s="160" t="s">
        <v>470</v>
      </c>
      <c r="L870" s="140"/>
    </row>
    <row r="871" spans="1:12" x14ac:dyDescent="0.25">
      <c r="A871" s="14">
        <v>864</v>
      </c>
      <c r="B871" s="41" t="e">
        <f t="shared" si="102"/>
        <v>#VALUE!</v>
      </c>
      <c r="C871" s="42" t="e">
        <f t="shared" si="103"/>
        <v>#VALUE!</v>
      </c>
      <c r="D871" s="133" t="str">
        <f t="shared" si="104"/>
        <v>10/07/2012</v>
      </c>
      <c r="E871" s="134" t="str">
        <f t="shared" si="105"/>
        <v/>
      </c>
      <c r="F871" s="134" t="str">
        <f t="shared" si="106"/>
        <v/>
      </c>
      <c r="G871" s="182"/>
      <c r="H871" s="160"/>
      <c r="I871" s="133" t="s">
        <v>482</v>
      </c>
      <c r="J871" s="160" t="s">
        <v>482</v>
      </c>
      <c r="K871" s="160" t="s">
        <v>482</v>
      </c>
      <c r="L871" s="140"/>
    </row>
    <row r="872" spans="1:12" x14ac:dyDescent="0.25">
      <c r="A872" s="14">
        <v>865</v>
      </c>
      <c r="B872" s="41" t="e">
        <f t="shared" si="102"/>
        <v>#VALUE!</v>
      </c>
      <c r="C872" s="42" t="e">
        <f t="shared" si="103"/>
        <v>#VALUE!</v>
      </c>
      <c r="D872" s="133" t="str">
        <f t="shared" si="104"/>
        <v>07/01/2012</v>
      </c>
      <c r="E872" s="134" t="str">
        <f t="shared" si="105"/>
        <v/>
      </c>
      <c r="F872" s="134" t="str">
        <f t="shared" si="106"/>
        <v/>
      </c>
      <c r="G872" s="182"/>
      <c r="H872" s="160"/>
      <c r="I872" s="133" t="s">
        <v>541</v>
      </c>
      <c r="J872" s="160" t="s">
        <v>541</v>
      </c>
      <c r="K872" s="160" t="s">
        <v>541</v>
      </c>
      <c r="L872" s="140"/>
    </row>
    <row r="873" spans="1:12" s="127" customFormat="1" x14ac:dyDescent="0.25">
      <c r="A873" s="142">
        <v>866</v>
      </c>
      <c r="B873" s="161" t="e">
        <f t="shared" si="102"/>
        <v>#VALUE!</v>
      </c>
      <c r="C873" s="162" t="e">
        <f t="shared" si="103"/>
        <v>#VALUE!</v>
      </c>
      <c r="D873" s="133" t="str">
        <f t="shared" si="104"/>
        <v>30/11/2012</v>
      </c>
      <c r="E873" s="134" t="str">
        <f t="shared" si="105"/>
        <v/>
      </c>
      <c r="F873" s="134" t="str">
        <f t="shared" si="106"/>
        <v/>
      </c>
      <c r="G873" s="183"/>
      <c r="H873" s="163"/>
      <c r="I873" s="133" t="s">
        <v>643</v>
      </c>
      <c r="J873" s="163" t="s">
        <v>643</v>
      </c>
      <c r="K873" s="163" t="s">
        <v>643</v>
      </c>
      <c r="L873" s="140"/>
    </row>
    <row r="874" spans="1:12" x14ac:dyDescent="0.25">
      <c r="A874" s="14">
        <v>867</v>
      </c>
      <c r="B874" s="41" t="e">
        <f t="shared" si="102"/>
        <v>#VALUE!</v>
      </c>
      <c r="C874" s="42" t="e">
        <f t="shared" si="103"/>
        <v>#VALUE!</v>
      </c>
      <c r="D874" s="133" t="str">
        <f t="shared" si="104"/>
        <v>05/05/2012</v>
      </c>
      <c r="E874" s="134" t="str">
        <f t="shared" si="105"/>
        <v/>
      </c>
      <c r="F874" s="134" t="str">
        <f t="shared" si="106"/>
        <v/>
      </c>
      <c r="G874" s="182"/>
      <c r="H874" s="160"/>
      <c r="I874" s="133" t="s">
        <v>644</v>
      </c>
      <c r="J874" s="160" t="s">
        <v>644</v>
      </c>
      <c r="K874" s="160" t="s">
        <v>644</v>
      </c>
      <c r="L874" s="140"/>
    </row>
    <row r="875" spans="1:12" x14ac:dyDescent="0.25">
      <c r="A875" s="14">
        <v>868</v>
      </c>
      <c r="B875" s="41" t="e">
        <f t="shared" si="102"/>
        <v>#VALUE!</v>
      </c>
      <c r="C875" s="42" t="e">
        <f t="shared" si="103"/>
        <v>#VALUE!</v>
      </c>
      <c r="D875" s="133" t="str">
        <f t="shared" si="104"/>
        <v>01/11/2012</v>
      </c>
      <c r="E875" s="134" t="str">
        <f t="shared" si="105"/>
        <v/>
      </c>
      <c r="F875" s="134" t="str">
        <f t="shared" si="106"/>
        <v/>
      </c>
      <c r="G875" s="182"/>
      <c r="H875" s="160"/>
      <c r="I875" s="133" t="s">
        <v>645</v>
      </c>
      <c r="J875" s="160" t="s">
        <v>645</v>
      </c>
      <c r="K875" s="160" t="s">
        <v>645</v>
      </c>
      <c r="L875" s="140"/>
    </row>
    <row r="876" spans="1:12" x14ac:dyDescent="0.25">
      <c r="A876" s="14">
        <v>869</v>
      </c>
      <c r="B876" s="41" t="e">
        <f t="shared" si="102"/>
        <v>#VALUE!</v>
      </c>
      <c r="C876" s="42" t="e">
        <f t="shared" si="103"/>
        <v>#VALUE!</v>
      </c>
      <c r="D876" s="133" t="str">
        <f t="shared" si="104"/>
        <v>26/11/2012</v>
      </c>
      <c r="E876" s="134" t="str">
        <f t="shared" si="105"/>
        <v/>
      </c>
      <c r="F876" s="134" t="str">
        <f t="shared" si="106"/>
        <v/>
      </c>
      <c r="G876" s="182"/>
      <c r="H876" s="160"/>
      <c r="I876" s="133" t="s">
        <v>574</v>
      </c>
      <c r="J876" s="160" t="s">
        <v>574</v>
      </c>
      <c r="K876" s="160" t="s">
        <v>574</v>
      </c>
      <c r="L876" s="140"/>
    </row>
    <row r="877" spans="1:12" x14ac:dyDescent="0.25">
      <c r="A877" s="14">
        <v>870</v>
      </c>
      <c r="B877" s="41" t="e">
        <f t="shared" si="102"/>
        <v>#VALUE!</v>
      </c>
      <c r="C877" s="42" t="e">
        <f t="shared" si="103"/>
        <v>#VALUE!</v>
      </c>
      <c r="D877" s="133" t="str">
        <f t="shared" si="104"/>
        <v>28/04/2012</v>
      </c>
      <c r="E877" s="134" t="str">
        <f t="shared" si="105"/>
        <v/>
      </c>
      <c r="F877" s="134" t="str">
        <f t="shared" si="106"/>
        <v/>
      </c>
      <c r="G877" s="182"/>
      <c r="H877" s="160"/>
      <c r="I877" s="133" t="s">
        <v>555</v>
      </c>
      <c r="J877" s="160" t="s">
        <v>555</v>
      </c>
      <c r="K877" s="160" t="s">
        <v>555</v>
      </c>
      <c r="L877" s="140"/>
    </row>
    <row r="878" spans="1:12" x14ac:dyDescent="0.25">
      <c r="A878" s="14">
        <v>871</v>
      </c>
      <c r="B878" s="41" t="e">
        <f t="shared" si="102"/>
        <v>#VALUE!</v>
      </c>
      <c r="C878" s="42" t="e">
        <f t="shared" si="103"/>
        <v>#VALUE!</v>
      </c>
      <c r="D878" s="133" t="str">
        <f t="shared" si="104"/>
        <v>22/08/2012</v>
      </c>
      <c r="E878" s="134" t="str">
        <f t="shared" si="105"/>
        <v/>
      </c>
      <c r="F878" s="134" t="str">
        <f t="shared" si="106"/>
        <v/>
      </c>
      <c r="G878" s="182"/>
      <c r="H878" s="160"/>
      <c r="I878" s="133" t="s">
        <v>486</v>
      </c>
      <c r="J878" s="160" t="s">
        <v>486</v>
      </c>
      <c r="K878" s="160" t="s">
        <v>486</v>
      </c>
      <c r="L878" s="140"/>
    </row>
    <row r="879" spans="1:12" x14ac:dyDescent="0.25">
      <c r="A879" s="14">
        <v>872</v>
      </c>
      <c r="B879" s="41" t="e">
        <f t="shared" si="102"/>
        <v>#VALUE!</v>
      </c>
      <c r="C879" s="42" t="e">
        <f t="shared" si="103"/>
        <v>#VALUE!</v>
      </c>
      <c r="D879" s="133" t="str">
        <f t="shared" si="104"/>
        <v>20/11/2012</v>
      </c>
      <c r="E879" s="134" t="str">
        <f t="shared" si="105"/>
        <v/>
      </c>
      <c r="F879" s="134" t="str">
        <f t="shared" si="106"/>
        <v/>
      </c>
      <c r="G879" s="182"/>
      <c r="H879" s="160"/>
      <c r="I879" s="133" t="s">
        <v>516</v>
      </c>
      <c r="J879" s="160" t="s">
        <v>516</v>
      </c>
      <c r="K879" s="160" t="s">
        <v>516</v>
      </c>
      <c r="L879" s="140"/>
    </row>
    <row r="880" spans="1:12" x14ac:dyDescent="0.25">
      <c r="A880" s="14">
        <v>873</v>
      </c>
      <c r="B880" s="41" t="e">
        <f t="shared" si="102"/>
        <v>#VALUE!</v>
      </c>
      <c r="C880" s="42" t="e">
        <f t="shared" si="103"/>
        <v>#VALUE!</v>
      </c>
      <c r="D880" s="133" t="str">
        <f t="shared" si="104"/>
        <v>01/11/2012</v>
      </c>
      <c r="E880" s="134" t="str">
        <f t="shared" si="105"/>
        <v/>
      </c>
      <c r="F880" s="134" t="str">
        <f t="shared" si="106"/>
        <v/>
      </c>
      <c r="G880" s="182"/>
      <c r="H880" s="160"/>
      <c r="I880" s="133" t="s">
        <v>645</v>
      </c>
      <c r="J880" s="160" t="s">
        <v>645</v>
      </c>
      <c r="K880" s="160" t="s">
        <v>645</v>
      </c>
      <c r="L880" s="140"/>
    </row>
    <row r="881" spans="1:12" x14ac:dyDescent="0.25">
      <c r="A881" s="14">
        <v>874</v>
      </c>
      <c r="B881" s="41" t="e">
        <f t="shared" si="102"/>
        <v>#VALUE!</v>
      </c>
      <c r="C881" s="42" t="e">
        <f t="shared" si="103"/>
        <v>#VALUE!</v>
      </c>
      <c r="D881" s="133" t="str">
        <f t="shared" si="104"/>
        <v>05/05/2012</v>
      </c>
      <c r="E881" s="134" t="str">
        <f t="shared" si="105"/>
        <v/>
      </c>
      <c r="F881" s="134" t="str">
        <f t="shared" si="106"/>
        <v/>
      </c>
      <c r="G881" s="182"/>
      <c r="H881" s="160"/>
      <c r="I881" s="133" t="s">
        <v>644</v>
      </c>
      <c r="J881" s="160" t="s">
        <v>644</v>
      </c>
      <c r="K881" s="160" t="s">
        <v>644</v>
      </c>
      <c r="L881" s="140"/>
    </row>
    <row r="882" spans="1:12" x14ac:dyDescent="0.25">
      <c r="A882" s="14">
        <v>875</v>
      </c>
      <c r="B882" s="41" t="e">
        <f t="shared" si="102"/>
        <v>#VALUE!</v>
      </c>
      <c r="C882" s="42" t="e">
        <f t="shared" si="103"/>
        <v>#VALUE!</v>
      </c>
      <c r="D882" s="133" t="str">
        <f t="shared" si="104"/>
        <v>20/11/2012</v>
      </c>
      <c r="E882" s="134" t="str">
        <f t="shared" si="105"/>
        <v/>
      </c>
      <c r="F882" s="134" t="str">
        <f t="shared" si="106"/>
        <v/>
      </c>
      <c r="G882" s="182"/>
      <c r="H882" s="160"/>
      <c r="I882" s="133" t="s">
        <v>516</v>
      </c>
      <c r="J882" s="160" t="s">
        <v>516</v>
      </c>
      <c r="K882" s="160" t="s">
        <v>516</v>
      </c>
      <c r="L882" s="140"/>
    </row>
    <row r="883" spans="1:12" x14ac:dyDescent="0.25">
      <c r="A883" s="14">
        <v>876</v>
      </c>
      <c r="B883" s="41" t="e">
        <f t="shared" si="102"/>
        <v>#VALUE!</v>
      </c>
      <c r="C883" s="42" t="e">
        <f t="shared" si="103"/>
        <v>#VALUE!</v>
      </c>
      <c r="D883" s="133" t="str">
        <f t="shared" si="104"/>
        <v>02/07/2010</v>
      </c>
      <c r="E883" s="134" t="str">
        <f t="shared" si="105"/>
        <v/>
      </c>
      <c r="F883" s="134" t="str">
        <f t="shared" si="106"/>
        <v/>
      </c>
      <c r="G883" s="182"/>
      <c r="H883" s="160"/>
      <c r="I883" s="133" t="s">
        <v>646</v>
      </c>
      <c r="J883" s="160" t="s">
        <v>646</v>
      </c>
      <c r="K883" s="160" t="s">
        <v>646</v>
      </c>
      <c r="L883" s="140"/>
    </row>
    <row r="884" spans="1:12" x14ac:dyDescent="0.25">
      <c r="A884" s="14">
        <v>877</v>
      </c>
      <c r="B884" s="41" t="e">
        <f t="shared" si="102"/>
        <v>#VALUE!</v>
      </c>
      <c r="C884" s="42" t="e">
        <f t="shared" si="103"/>
        <v>#VALUE!</v>
      </c>
      <c r="D884" s="133" t="str">
        <f t="shared" si="104"/>
        <v>06/08/2012</v>
      </c>
      <c r="E884" s="134" t="str">
        <f t="shared" si="105"/>
        <v/>
      </c>
      <c r="F884" s="134" t="str">
        <f t="shared" si="106"/>
        <v/>
      </c>
      <c r="G884" s="182"/>
      <c r="H884" s="155"/>
      <c r="I884" s="133" t="s">
        <v>647</v>
      </c>
      <c r="J884" s="155" t="s">
        <v>647</v>
      </c>
      <c r="K884" s="155" t="s">
        <v>647</v>
      </c>
      <c r="L884" s="140"/>
    </row>
    <row r="885" spans="1:12" x14ac:dyDescent="0.25">
      <c r="A885" s="14">
        <v>878</v>
      </c>
      <c r="B885" s="41" t="e">
        <f t="shared" si="102"/>
        <v>#VALUE!</v>
      </c>
      <c r="C885" s="42" t="e">
        <f t="shared" si="103"/>
        <v>#VALUE!</v>
      </c>
      <c r="D885" s="133" t="str">
        <f t="shared" si="104"/>
        <v>08/03/2012</v>
      </c>
      <c r="E885" s="134" t="str">
        <f t="shared" si="105"/>
        <v/>
      </c>
      <c r="F885" s="134" t="str">
        <f t="shared" si="106"/>
        <v/>
      </c>
      <c r="G885" s="182"/>
      <c r="H885" s="155"/>
      <c r="I885" s="133" t="s">
        <v>648</v>
      </c>
      <c r="J885" s="155" t="s">
        <v>648</v>
      </c>
      <c r="K885" s="155" t="s">
        <v>648</v>
      </c>
      <c r="L885" s="140"/>
    </row>
    <row r="886" spans="1:12" x14ac:dyDescent="0.25">
      <c r="A886" s="14">
        <v>879</v>
      </c>
      <c r="B886" s="41" t="e">
        <f t="shared" si="102"/>
        <v>#VALUE!</v>
      </c>
      <c r="C886" s="42" t="e">
        <f t="shared" si="103"/>
        <v>#VALUE!</v>
      </c>
      <c r="D886" s="133" t="str">
        <f t="shared" si="104"/>
        <v>29/08/2012</v>
      </c>
      <c r="E886" s="134" t="str">
        <f t="shared" si="105"/>
        <v/>
      </c>
      <c r="F886" s="134" t="str">
        <f t="shared" si="106"/>
        <v/>
      </c>
      <c r="G886" s="182"/>
      <c r="H886" s="155"/>
      <c r="I886" s="133" t="s">
        <v>649</v>
      </c>
      <c r="J886" s="155" t="s">
        <v>649</v>
      </c>
      <c r="K886" s="155" t="s">
        <v>649</v>
      </c>
      <c r="L886" s="140"/>
    </row>
    <row r="887" spans="1:12" x14ac:dyDescent="0.25">
      <c r="A887" s="14">
        <v>880</v>
      </c>
      <c r="B887" s="41" t="e">
        <f t="shared" si="102"/>
        <v>#VALUE!</v>
      </c>
      <c r="C887" s="42" t="e">
        <f t="shared" si="103"/>
        <v>#VALUE!</v>
      </c>
      <c r="D887" s="133" t="str">
        <f t="shared" si="104"/>
        <v>13/09/2012</v>
      </c>
      <c r="E887" s="134" t="str">
        <f t="shared" si="105"/>
        <v/>
      </c>
      <c r="F887" s="134" t="str">
        <f t="shared" si="106"/>
        <v/>
      </c>
      <c r="G887" s="182"/>
      <c r="H887" s="155"/>
      <c r="I887" s="133" t="s">
        <v>650</v>
      </c>
      <c r="J887" s="155" t="s">
        <v>650</v>
      </c>
      <c r="K887" s="155" t="s">
        <v>650</v>
      </c>
      <c r="L887" s="140"/>
    </row>
    <row r="888" spans="1:12" x14ac:dyDescent="0.25">
      <c r="A888" s="14">
        <v>881</v>
      </c>
      <c r="B888" s="41" t="e">
        <f t="shared" si="102"/>
        <v>#VALUE!</v>
      </c>
      <c r="C888" s="42" t="e">
        <f t="shared" si="103"/>
        <v>#VALUE!</v>
      </c>
      <c r="D888" s="133" t="str">
        <f t="shared" si="104"/>
        <v>26/04/2012</v>
      </c>
      <c r="E888" s="134" t="str">
        <f t="shared" si="105"/>
        <v/>
      </c>
      <c r="F888" s="134" t="str">
        <f t="shared" si="106"/>
        <v/>
      </c>
      <c r="G888" s="182"/>
      <c r="H888" s="155"/>
      <c r="I888" s="133" t="s">
        <v>610</v>
      </c>
      <c r="J888" s="155" t="s">
        <v>610</v>
      </c>
      <c r="K888" s="155" t="s">
        <v>610</v>
      </c>
      <c r="L888" s="140"/>
    </row>
    <row r="889" spans="1:12" x14ac:dyDescent="0.25">
      <c r="A889" s="14">
        <v>882</v>
      </c>
      <c r="B889" s="41" t="e">
        <f t="shared" si="102"/>
        <v>#VALUE!</v>
      </c>
      <c r="C889" s="42" t="e">
        <f t="shared" si="103"/>
        <v>#VALUE!</v>
      </c>
      <c r="D889" s="133" t="str">
        <f t="shared" si="104"/>
        <v>04/08/2012</v>
      </c>
      <c r="E889" s="134" t="str">
        <f t="shared" si="105"/>
        <v/>
      </c>
      <c r="F889" s="134" t="str">
        <f t="shared" si="106"/>
        <v/>
      </c>
      <c r="G889" s="182"/>
      <c r="H889" s="155"/>
      <c r="I889" s="133" t="s">
        <v>651</v>
      </c>
      <c r="J889" s="155" t="s">
        <v>651</v>
      </c>
      <c r="K889" s="155" t="s">
        <v>651</v>
      </c>
      <c r="L889" s="140"/>
    </row>
    <row r="890" spans="1:12" x14ac:dyDescent="0.25">
      <c r="A890" s="14">
        <v>883</v>
      </c>
      <c r="B890" s="41" t="e">
        <f t="shared" si="102"/>
        <v>#VALUE!</v>
      </c>
      <c r="C890" s="42" t="e">
        <f t="shared" si="103"/>
        <v>#VALUE!</v>
      </c>
      <c r="D890" s="133" t="str">
        <f t="shared" si="104"/>
        <v>26/05/2012</v>
      </c>
      <c r="E890" s="134" t="str">
        <f t="shared" si="105"/>
        <v/>
      </c>
      <c r="F890" s="134" t="str">
        <f t="shared" si="106"/>
        <v/>
      </c>
      <c r="G890" s="182"/>
      <c r="H890" s="155"/>
      <c r="I890" s="133" t="s">
        <v>652</v>
      </c>
      <c r="J890" s="155" t="s">
        <v>652</v>
      </c>
      <c r="K890" s="155" t="s">
        <v>652</v>
      </c>
      <c r="L890" s="140"/>
    </row>
    <row r="891" spans="1:12" x14ac:dyDescent="0.25">
      <c r="A891" s="14">
        <v>884</v>
      </c>
      <c r="B891" s="41" t="e">
        <f t="shared" si="102"/>
        <v>#VALUE!</v>
      </c>
      <c r="C891" s="42" t="e">
        <f t="shared" si="103"/>
        <v>#VALUE!</v>
      </c>
      <c r="D891" s="133" t="str">
        <f t="shared" si="104"/>
        <v>07/12/2012</v>
      </c>
      <c r="E891" s="134" t="str">
        <f t="shared" si="105"/>
        <v/>
      </c>
      <c r="F891" s="134" t="str">
        <f t="shared" si="106"/>
        <v/>
      </c>
      <c r="G891" s="182"/>
      <c r="H891" s="155"/>
      <c r="I891" s="133" t="s">
        <v>653</v>
      </c>
      <c r="J891" s="155" t="s">
        <v>653</v>
      </c>
      <c r="K891" s="155" t="s">
        <v>653</v>
      </c>
      <c r="L891" s="140"/>
    </row>
    <row r="892" spans="1:12" x14ac:dyDescent="0.25">
      <c r="A892" s="14">
        <v>885</v>
      </c>
      <c r="B892" s="41" t="e">
        <f t="shared" si="102"/>
        <v>#VALUE!</v>
      </c>
      <c r="C892" s="42" t="e">
        <f t="shared" si="103"/>
        <v>#VALUE!</v>
      </c>
      <c r="D892" s="133" t="str">
        <f t="shared" si="104"/>
        <v>12/01/2012</v>
      </c>
      <c r="E892" s="134" t="str">
        <f t="shared" si="105"/>
        <v/>
      </c>
      <c r="F892" s="134" t="str">
        <f t="shared" si="106"/>
        <v/>
      </c>
      <c r="G892" s="182"/>
      <c r="H892" s="155"/>
      <c r="I892" s="133" t="s">
        <v>556</v>
      </c>
      <c r="J892" s="155" t="s">
        <v>556</v>
      </c>
      <c r="K892" s="155" t="s">
        <v>556</v>
      </c>
      <c r="L892" s="140"/>
    </row>
    <row r="893" spans="1:12" x14ac:dyDescent="0.25">
      <c r="A893" s="14">
        <v>886</v>
      </c>
      <c r="B893" s="41" t="e">
        <f t="shared" si="102"/>
        <v>#VALUE!</v>
      </c>
      <c r="C893" s="42" t="e">
        <f t="shared" si="103"/>
        <v>#VALUE!</v>
      </c>
      <c r="D893" s="133" t="str">
        <f t="shared" si="104"/>
        <v>16/06/2012</v>
      </c>
      <c r="E893" s="134" t="str">
        <f t="shared" si="105"/>
        <v/>
      </c>
      <c r="F893" s="134" t="str">
        <f t="shared" si="106"/>
        <v/>
      </c>
      <c r="G893" s="182"/>
      <c r="H893" s="155"/>
      <c r="I893" s="133" t="s">
        <v>654</v>
      </c>
      <c r="J893" s="155" t="s">
        <v>654</v>
      </c>
      <c r="K893" s="155" t="s">
        <v>654</v>
      </c>
      <c r="L893" s="140"/>
    </row>
    <row r="894" spans="1:12" x14ac:dyDescent="0.25">
      <c r="A894" s="14">
        <v>887</v>
      </c>
      <c r="B894" s="41" t="e">
        <f t="shared" si="102"/>
        <v>#VALUE!</v>
      </c>
      <c r="C894" s="42" t="e">
        <f t="shared" si="103"/>
        <v>#VALUE!</v>
      </c>
      <c r="D894" s="133" t="str">
        <f t="shared" si="104"/>
        <v>29/07/2012</v>
      </c>
      <c r="E894" s="134" t="str">
        <f t="shared" si="105"/>
        <v/>
      </c>
      <c r="F894" s="134" t="str">
        <f t="shared" si="106"/>
        <v/>
      </c>
      <c r="G894" s="182"/>
      <c r="H894" s="155"/>
      <c r="I894" s="133" t="s">
        <v>511</v>
      </c>
      <c r="J894" s="155" t="s">
        <v>511</v>
      </c>
      <c r="K894" s="155" t="s">
        <v>511</v>
      </c>
      <c r="L894" s="140"/>
    </row>
    <row r="895" spans="1:12" x14ac:dyDescent="0.25">
      <c r="A895" s="14">
        <v>888</v>
      </c>
      <c r="B895" s="41" t="e">
        <f t="shared" si="102"/>
        <v>#VALUE!</v>
      </c>
      <c r="C895" s="42" t="e">
        <f t="shared" si="103"/>
        <v>#VALUE!</v>
      </c>
      <c r="D895" s="133" t="str">
        <f t="shared" si="104"/>
        <v>07/07/2012</v>
      </c>
      <c r="E895" s="134" t="str">
        <f t="shared" si="105"/>
        <v/>
      </c>
      <c r="F895" s="134" t="str">
        <f t="shared" si="106"/>
        <v/>
      </c>
      <c r="G895" s="182"/>
      <c r="H895" s="155"/>
      <c r="I895" s="133" t="s">
        <v>655</v>
      </c>
      <c r="J895" s="155" t="s">
        <v>655</v>
      </c>
      <c r="K895" s="155" t="s">
        <v>655</v>
      </c>
      <c r="L895" s="140"/>
    </row>
    <row r="896" spans="1:12" x14ac:dyDescent="0.25">
      <c r="A896" s="14">
        <v>889</v>
      </c>
      <c r="B896" s="41" t="e">
        <f t="shared" si="102"/>
        <v>#VALUE!</v>
      </c>
      <c r="C896" s="42" t="e">
        <f t="shared" si="103"/>
        <v>#VALUE!</v>
      </c>
      <c r="D896" s="133" t="str">
        <f t="shared" si="104"/>
        <v>30/06/2012</v>
      </c>
      <c r="E896" s="134" t="str">
        <f t="shared" si="105"/>
        <v/>
      </c>
      <c r="F896" s="134" t="str">
        <f t="shared" si="106"/>
        <v/>
      </c>
      <c r="G896" s="182"/>
      <c r="H896" s="155"/>
      <c r="I896" s="133" t="s">
        <v>656</v>
      </c>
      <c r="J896" s="155" t="s">
        <v>656</v>
      </c>
      <c r="K896" s="155" t="s">
        <v>656</v>
      </c>
      <c r="L896" s="140"/>
    </row>
    <row r="897" spans="1:12" x14ac:dyDescent="0.25">
      <c r="A897" s="14">
        <v>890</v>
      </c>
      <c r="B897" s="41" t="e">
        <f t="shared" si="102"/>
        <v>#VALUE!</v>
      </c>
      <c r="C897" s="42" t="e">
        <f t="shared" si="103"/>
        <v>#VALUE!</v>
      </c>
      <c r="D897" s="133" t="str">
        <f t="shared" si="104"/>
        <v>19/02/2012</v>
      </c>
      <c r="E897" s="134" t="str">
        <f t="shared" si="105"/>
        <v/>
      </c>
      <c r="F897" s="134" t="str">
        <f t="shared" si="106"/>
        <v/>
      </c>
      <c r="G897" s="182"/>
      <c r="H897" s="155"/>
      <c r="I897" s="133" t="s">
        <v>657</v>
      </c>
      <c r="J897" s="155" t="s">
        <v>657</v>
      </c>
      <c r="K897" s="155" t="s">
        <v>657</v>
      </c>
      <c r="L897" s="140"/>
    </row>
    <row r="898" spans="1:12" x14ac:dyDescent="0.25">
      <c r="A898" s="14">
        <v>891</v>
      </c>
      <c r="B898" s="41" t="e">
        <f t="shared" si="102"/>
        <v>#VALUE!</v>
      </c>
      <c r="C898" s="42" t="e">
        <f t="shared" si="103"/>
        <v>#VALUE!</v>
      </c>
      <c r="D898" s="133" t="str">
        <f t="shared" si="104"/>
        <v>14/10/2011</v>
      </c>
      <c r="E898" s="134" t="str">
        <f t="shared" si="105"/>
        <v/>
      </c>
      <c r="F898" s="134" t="str">
        <f t="shared" si="106"/>
        <v/>
      </c>
      <c r="G898" s="182"/>
      <c r="H898" s="155"/>
      <c r="I898" s="133" t="s">
        <v>658</v>
      </c>
      <c r="J898" s="155" t="s">
        <v>658</v>
      </c>
      <c r="K898" s="155" t="s">
        <v>658</v>
      </c>
      <c r="L898" s="140"/>
    </row>
    <row r="899" spans="1:12" x14ac:dyDescent="0.25">
      <c r="A899" s="14">
        <v>892</v>
      </c>
      <c r="B899" s="41" t="e">
        <f t="shared" si="102"/>
        <v>#VALUE!</v>
      </c>
      <c r="C899" s="42" t="e">
        <f t="shared" si="103"/>
        <v>#VALUE!</v>
      </c>
      <c r="D899" s="133" t="str">
        <f t="shared" si="104"/>
        <v>11/05/2012</v>
      </c>
      <c r="E899" s="134" t="str">
        <f t="shared" si="105"/>
        <v/>
      </c>
      <c r="F899" s="134" t="str">
        <f t="shared" si="106"/>
        <v/>
      </c>
      <c r="G899" s="182"/>
      <c r="H899" s="155"/>
      <c r="I899" s="133" t="s">
        <v>659</v>
      </c>
      <c r="J899" s="155" t="s">
        <v>659</v>
      </c>
      <c r="K899" s="155" t="s">
        <v>659</v>
      </c>
      <c r="L899" s="140"/>
    </row>
    <row r="900" spans="1:12" x14ac:dyDescent="0.25">
      <c r="A900" s="14">
        <v>893</v>
      </c>
      <c r="B900" s="41" t="e">
        <f t="shared" si="102"/>
        <v>#VALUE!</v>
      </c>
      <c r="C900" s="42" t="e">
        <f t="shared" si="103"/>
        <v>#VALUE!</v>
      </c>
      <c r="D900" s="133" t="str">
        <f t="shared" si="104"/>
        <v>11/05/2012</v>
      </c>
      <c r="E900" s="134" t="str">
        <f t="shared" si="105"/>
        <v/>
      </c>
      <c r="F900" s="134" t="str">
        <f t="shared" si="106"/>
        <v/>
      </c>
      <c r="G900" s="182"/>
      <c r="H900" s="155"/>
      <c r="I900" s="133" t="s">
        <v>659</v>
      </c>
      <c r="J900" s="155" t="s">
        <v>659</v>
      </c>
      <c r="K900" s="155" t="s">
        <v>659</v>
      </c>
      <c r="L900" s="140"/>
    </row>
    <row r="901" spans="1:12" x14ac:dyDescent="0.25">
      <c r="A901" s="14">
        <v>894</v>
      </c>
      <c r="B901" s="41" t="e">
        <f t="shared" si="102"/>
        <v>#VALUE!</v>
      </c>
      <c r="C901" s="42" t="e">
        <f t="shared" si="103"/>
        <v>#VALUE!</v>
      </c>
      <c r="D901" s="133" t="str">
        <f t="shared" si="104"/>
        <v>16/08/2012</v>
      </c>
      <c r="E901" s="134" t="str">
        <f t="shared" si="105"/>
        <v/>
      </c>
      <c r="F901" s="134" t="str">
        <f t="shared" si="106"/>
        <v/>
      </c>
      <c r="G901" s="182"/>
      <c r="H901" s="155"/>
      <c r="I901" s="133" t="s">
        <v>506</v>
      </c>
      <c r="J901" s="155" t="s">
        <v>506</v>
      </c>
      <c r="K901" s="155" t="s">
        <v>506</v>
      </c>
      <c r="L901" s="140"/>
    </row>
    <row r="902" spans="1:12" x14ac:dyDescent="0.25">
      <c r="A902" s="14">
        <v>895</v>
      </c>
      <c r="B902" s="41" t="e">
        <f t="shared" si="102"/>
        <v>#VALUE!</v>
      </c>
      <c r="C902" s="42" t="e">
        <f t="shared" si="103"/>
        <v>#VALUE!</v>
      </c>
      <c r="D902" s="133" t="str">
        <f t="shared" si="104"/>
        <v>02/11/2012</v>
      </c>
      <c r="E902" s="134" t="str">
        <f t="shared" si="105"/>
        <v/>
      </c>
      <c r="F902" s="134" t="str">
        <f t="shared" si="106"/>
        <v/>
      </c>
      <c r="G902" s="182"/>
      <c r="H902" s="155"/>
      <c r="I902" s="133" t="s">
        <v>602</v>
      </c>
      <c r="J902" s="155" t="s">
        <v>602</v>
      </c>
      <c r="K902" s="155" t="s">
        <v>602</v>
      </c>
      <c r="L902" s="140"/>
    </row>
    <row r="903" spans="1:12" x14ac:dyDescent="0.25">
      <c r="A903" s="14">
        <v>896</v>
      </c>
      <c r="B903" s="41" t="e">
        <f t="shared" si="102"/>
        <v>#VALUE!</v>
      </c>
      <c r="C903" s="42" t="e">
        <f t="shared" si="103"/>
        <v>#VALUE!</v>
      </c>
      <c r="D903" s="133" t="str">
        <f t="shared" si="104"/>
        <v>14/01/2012</v>
      </c>
      <c r="E903" s="134" t="str">
        <f t="shared" si="105"/>
        <v/>
      </c>
      <c r="F903" s="134" t="str">
        <f t="shared" si="106"/>
        <v/>
      </c>
      <c r="G903" s="182"/>
      <c r="H903" s="155"/>
      <c r="I903" s="133" t="s">
        <v>460</v>
      </c>
      <c r="J903" s="155" t="s">
        <v>460</v>
      </c>
      <c r="K903" s="155" t="s">
        <v>460</v>
      </c>
      <c r="L903" s="140"/>
    </row>
    <row r="904" spans="1:12" x14ac:dyDescent="0.25">
      <c r="A904" s="14">
        <v>897</v>
      </c>
      <c r="B904" s="41" t="e">
        <f t="shared" si="102"/>
        <v>#VALUE!</v>
      </c>
      <c r="C904" s="42" t="e">
        <f t="shared" si="103"/>
        <v>#VALUE!</v>
      </c>
      <c r="D904" s="133" t="str">
        <f t="shared" si="104"/>
        <v>13/05/2012</v>
      </c>
      <c r="E904" s="134" t="str">
        <f t="shared" si="105"/>
        <v/>
      </c>
      <c r="F904" s="134" t="str">
        <f t="shared" si="106"/>
        <v/>
      </c>
      <c r="G904" s="182"/>
      <c r="H904" s="155"/>
      <c r="I904" s="133" t="s">
        <v>615</v>
      </c>
      <c r="J904" s="155" t="s">
        <v>615</v>
      </c>
      <c r="K904" s="155" t="s">
        <v>615</v>
      </c>
      <c r="L904" s="140"/>
    </row>
    <row r="905" spans="1:12" x14ac:dyDescent="0.25">
      <c r="A905" s="14">
        <v>898</v>
      </c>
      <c r="B905" s="41" t="e">
        <f t="shared" ref="B905:B968" si="107">LEFT(H905,LEN(H905)-LEN(C905))</f>
        <v>#VALUE!</v>
      </c>
      <c r="C905" s="42" t="e">
        <f t="shared" ref="C905:C968" si="108">RIGHT(H905,LEN(H905)-FIND("@",SUBSTITUTE(H905," ","@",LEN(H905)-LEN(SUBSTITUTE(H905," ","")))))</f>
        <v>#VALUE!</v>
      </c>
      <c r="D905" s="133" t="str">
        <f t="shared" ref="D905:D968" si="109">TEXT(J905,"DD/MM/YYYY")</f>
        <v>27/06/2012</v>
      </c>
      <c r="E905" s="134" t="str">
        <f t="shared" ref="E905:E968" si="110">IF(TRIM(L905)="Nam","X","")</f>
        <v/>
      </c>
      <c r="F905" s="134" t="str">
        <f t="shared" ref="F905:F968" si="111">IF(TRIM(L905)="Nữ","X","")</f>
        <v/>
      </c>
      <c r="G905" s="182"/>
      <c r="H905" s="155"/>
      <c r="I905" s="133" t="s">
        <v>661</v>
      </c>
      <c r="J905" s="155" t="s">
        <v>661</v>
      </c>
      <c r="K905" s="155" t="s">
        <v>661</v>
      </c>
      <c r="L905" s="140"/>
    </row>
    <row r="906" spans="1:12" x14ac:dyDescent="0.25">
      <c r="A906" s="14">
        <v>899</v>
      </c>
      <c r="B906" s="41" t="e">
        <f t="shared" si="107"/>
        <v>#VALUE!</v>
      </c>
      <c r="C906" s="42" t="e">
        <f t="shared" si="108"/>
        <v>#VALUE!</v>
      </c>
      <c r="D906" s="133" t="str">
        <f t="shared" si="109"/>
        <v>30/04/2012</v>
      </c>
      <c r="E906" s="134" t="str">
        <f t="shared" si="110"/>
        <v/>
      </c>
      <c r="F906" s="134" t="str">
        <f t="shared" si="111"/>
        <v/>
      </c>
      <c r="G906" s="182"/>
      <c r="H906" s="155"/>
      <c r="I906" s="133" t="s">
        <v>634</v>
      </c>
      <c r="J906" s="155" t="s">
        <v>634</v>
      </c>
      <c r="K906" s="155" t="s">
        <v>634</v>
      </c>
      <c r="L906" s="140"/>
    </row>
    <row r="907" spans="1:12" x14ac:dyDescent="0.25">
      <c r="A907" s="14">
        <v>900</v>
      </c>
      <c r="B907" s="41" t="e">
        <f t="shared" si="107"/>
        <v>#VALUE!</v>
      </c>
      <c r="C907" s="42" t="e">
        <f t="shared" si="108"/>
        <v>#VALUE!</v>
      </c>
      <c r="D907" s="133" t="str">
        <f t="shared" si="109"/>
        <v>02/09/2012</v>
      </c>
      <c r="E907" s="134" t="str">
        <f t="shared" si="110"/>
        <v/>
      </c>
      <c r="F907" s="134" t="str">
        <f t="shared" si="111"/>
        <v/>
      </c>
      <c r="G907" s="182"/>
      <c r="H907" s="155"/>
      <c r="I907" s="133" t="s">
        <v>635</v>
      </c>
      <c r="J907" s="155" t="s">
        <v>635</v>
      </c>
      <c r="K907" s="155" t="s">
        <v>635</v>
      </c>
      <c r="L907" s="140"/>
    </row>
    <row r="908" spans="1:12" x14ac:dyDescent="0.25">
      <c r="A908" s="14">
        <v>901</v>
      </c>
      <c r="B908" s="41" t="e">
        <f t="shared" si="107"/>
        <v>#VALUE!</v>
      </c>
      <c r="C908" s="42" t="e">
        <f t="shared" si="108"/>
        <v>#VALUE!</v>
      </c>
      <c r="D908" s="133" t="str">
        <f t="shared" si="109"/>
        <v>20/02/2012</v>
      </c>
      <c r="E908" s="134" t="str">
        <f t="shared" si="110"/>
        <v/>
      </c>
      <c r="F908" s="134" t="str">
        <f t="shared" si="111"/>
        <v/>
      </c>
      <c r="G908" s="182"/>
      <c r="H908" s="155"/>
      <c r="I908" s="133" t="s">
        <v>502</v>
      </c>
      <c r="J908" s="155" t="s">
        <v>502</v>
      </c>
      <c r="K908" s="155" t="s">
        <v>502</v>
      </c>
      <c r="L908" s="140"/>
    </row>
    <row r="909" spans="1:12" x14ac:dyDescent="0.25">
      <c r="A909" s="14">
        <v>902</v>
      </c>
      <c r="B909" s="41" t="e">
        <f t="shared" si="107"/>
        <v>#VALUE!</v>
      </c>
      <c r="C909" s="42" t="e">
        <f t="shared" si="108"/>
        <v>#VALUE!</v>
      </c>
      <c r="D909" s="133" t="str">
        <f t="shared" si="109"/>
        <v>16/05/2012</v>
      </c>
      <c r="E909" s="134" t="str">
        <f t="shared" si="110"/>
        <v/>
      </c>
      <c r="F909" s="134" t="str">
        <f t="shared" si="111"/>
        <v/>
      </c>
      <c r="G909" s="182"/>
      <c r="H909" s="155"/>
      <c r="I909" s="133" t="s">
        <v>662</v>
      </c>
      <c r="J909" s="155" t="s">
        <v>662</v>
      </c>
      <c r="K909" s="155" t="s">
        <v>662</v>
      </c>
      <c r="L909" s="140"/>
    </row>
    <row r="910" spans="1:12" x14ac:dyDescent="0.25">
      <c r="A910" s="14">
        <v>903</v>
      </c>
      <c r="B910" s="41" t="e">
        <f t="shared" si="107"/>
        <v>#VALUE!</v>
      </c>
      <c r="C910" s="42" t="e">
        <f t="shared" si="108"/>
        <v>#VALUE!</v>
      </c>
      <c r="D910" s="133" t="str">
        <f t="shared" si="109"/>
        <v>05/11/2012</v>
      </c>
      <c r="E910" s="134" t="str">
        <f t="shared" si="110"/>
        <v/>
      </c>
      <c r="F910" s="134" t="str">
        <f t="shared" si="111"/>
        <v/>
      </c>
      <c r="G910" s="182"/>
      <c r="H910" s="155"/>
      <c r="I910" s="133" t="s">
        <v>467</v>
      </c>
      <c r="J910" s="155" t="s">
        <v>467</v>
      </c>
      <c r="K910" s="155" t="s">
        <v>467</v>
      </c>
      <c r="L910" s="140"/>
    </row>
    <row r="911" spans="1:12" x14ac:dyDescent="0.25">
      <c r="A911" s="14">
        <v>904</v>
      </c>
      <c r="B911" s="41" t="e">
        <f t="shared" si="107"/>
        <v>#VALUE!</v>
      </c>
      <c r="C911" s="42" t="e">
        <f t="shared" si="108"/>
        <v>#VALUE!</v>
      </c>
      <c r="D911" s="133" t="str">
        <f t="shared" si="109"/>
        <v>06/06/2012</v>
      </c>
      <c r="E911" s="134" t="str">
        <f t="shared" si="110"/>
        <v/>
      </c>
      <c r="F911" s="134" t="str">
        <f t="shared" si="111"/>
        <v/>
      </c>
      <c r="G911" s="182"/>
      <c r="H911" s="155"/>
      <c r="I911" s="133" t="s">
        <v>663</v>
      </c>
      <c r="J911" s="155" t="s">
        <v>663</v>
      </c>
      <c r="K911" s="155" t="s">
        <v>663</v>
      </c>
      <c r="L911" s="140"/>
    </row>
    <row r="912" spans="1:12" x14ac:dyDescent="0.25">
      <c r="A912" s="14">
        <v>905</v>
      </c>
      <c r="B912" s="41" t="e">
        <f t="shared" si="107"/>
        <v>#VALUE!</v>
      </c>
      <c r="C912" s="42" t="e">
        <f t="shared" si="108"/>
        <v>#VALUE!</v>
      </c>
      <c r="D912" s="133" t="str">
        <f t="shared" si="109"/>
        <v>09/05/2012</v>
      </c>
      <c r="E912" s="134" t="str">
        <f t="shared" si="110"/>
        <v/>
      </c>
      <c r="F912" s="134" t="str">
        <f t="shared" si="111"/>
        <v/>
      </c>
      <c r="G912" s="182"/>
      <c r="H912" s="155"/>
      <c r="I912" s="133" t="s">
        <v>550</v>
      </c>
      <c r="J912" s="155" t="s">
        <v>550</v>
      </c>
      <c r="K912" s="155" t="s">
        <v>550</v>
      </c>
      <c r="L912" s="140"/>
    </row>
    <row r="913" spans="1:12" x14ac:dyDescent="0.25">
      <c r="A913" s="14">
        <v>906</v>
      </c>
      <c r="B913" s="41" t="e">
        <f t="shared" si="107"/>
        <v>#VALUE!</v>
      </c>
      <c r="C913" s="42" t="e">
        <f t="shared" si="108"/>
        <v>#VALUE!</v>
      </c>
      <c r="D913" s="133" t="str">
        <f t="shared" si="109"/>
        <v>06/06/2012</v>
      </c>
      <c r="E913" s="134" t="str">
        <f t="shared" si="110"/>
        <v/>
      </c>
      <c r="F913" s="134" t="str">
        <f t="shared" si="111"/>
        <v/>
      </c>
      <c r="G913" s="182"/>
      <c r="H913" s="155"/>
      <c r="I913" s="133" t="s">
        <v>663</v>
      </c>
      <c r="J913" s="155" t="s">
        <v>663</v>
      </c>
      <c r="K913" s="155" t="s">
        <v>663</v>
      </c>
      <c r="L913" s="140"/>
    </row>
    <row r="914" spans="1:12" x14ac:dyDescent="0.25">
      <c r="A914" s="14">
        <v>907</v>
      </c>
      <c r="B914" s="41" t="e">
        <f t="shared" si="107"/>
        <v>#VALUE!</v>
      </c>
      <c r="C914" s="42" t="e">
        <f t="shared" si="108"/>
        <v>#VALUE!</v>
      </c>
      <c r="D914" s="133" t="str">
        <f t="shared" si="109"/>
        <v>19/07/2012</v>
      </c>
      <c r="E914" s="134" t="str">
        <f t="shared" si="110"/>
        <v/>
      </c>
      <c r="F914" s="134" t="str">
        <f t="shared" si="111"/>
        <v/>
      </c>
      <c r="G914" s="182"/>
      <c r="H914" s="155"/>
      <c r="I914" s="133" t="s">
        <v>629</v>
      </c>
      <c r="J914" s="155" t="s">
        <v>629</v>
      </c>
      <c r="K914" s="155" t="s">
        <v>629</v>
      </c>
      <c r="L914" s="140"/>
    </row>
    <row r="915" spans="1:12" x14ac:dyDescent="0.25">
      <c r="A915" s="14">
        <v>908</v>
      </c>
      <c r="B915" s="41" t="e">
        <f t="shared" si="107"/>
        <v>#VALUE!</v>
      </c>
      <c r="C915" s="42" t="e">
        <f t="shared" si="108"/>
        <v>#VALUE!</v>
      </c>
      <c r="D915" s="133" t="str">
        <f t="shared" si="109"/>
        <v>07/02/2012</v>
      </c>
      <c r="E915" s="134" t="str">
        <f t="shared" si="110"/>
        <v/>
      </c>
      <c r="F915" s="134" t="str">
        <f t="shared" si="111"/>
        <v/>
      </c>
      <c r="G915" s="182"/>
      <c r="H915" s="155"/>
      <c r="I915" s="133" t="s">
        <v>664</v>
      </c>
      <c r="J915" s="155" t="s">
        <v>664</v>
      </c>
      <c r="K915" s="155" t="s">
        <v>664</v>
      </c>
      <c r="L915" s="140"/>
    </row>
    <row r="916" spans="1:12" x14ac:dyDescent="0.25">
      <c r="A916" s="14">
        <v>909</v>
      </c>
      <c r="B916" s="41" t="e">
        <f t="shared" si="107"/>
        <v>#VALUE!</v>
      </c>
      <c r="C916" s="42" t="e">
        <f t="shared" si="108"/>
        <v>#VALUE!</v>
      </c>
      <c r="D916" s="133" t="str">
        <f t="shared" si="109"/>
        <v>13/04/2012</v>
      </c>
      <c r="E916" s="134" t="str">
        <f t="shared" si="110"/>
        <v/>
      </c>
      <c r="F916" s="134" t="str">
        <f t="shared" si="111"/>
        <v/>
      </c>
      <c r="G916" s="182"/>
      <c r="H916" s="155"/>
      <c r="I916" s="133" t="s">
        <v>575</v>
      </c>
      <c r="J916" s="155" t="s">
        <v>575</v>
      </c>
      <c r="K916" s="155" t="s">
        <v>575</v>
      </c>
      <c r="L916" s="140"/>
    </row>
    <row r="917" spans="1:12" x14ac:dyDescent="0.25">
      <c r="A917" s="14">
        <v>910</v>
      </c>
      <c r="B917" s="41" t="e">
        <f t="shared" si="107"/>
        <v>#VALUE!</v>
      </c>
      <c r="C917" s="42" t="e">
        <f t="shared" si="108"/>
        <v>#VALUE!</v>
      </c>
      <c r="D917" s="133" t="str">
        <f t="shared" si="109"/>
        <v>09/01/2012</v>
      </c>
      <c r="E917" s="134" t="str">
        <f t="shared" si="110"/>
        <v/>
      </c>
      <c r="F917" s="134" t="str">
        <f t="shared" si="111"/>
        <v/>
      </c>
      <c r="G917" s="182"/>
      <c r="H917" s="155"/>
      <c r="I917" s="133" t="s">
        <v>487</v>
      </c>
      <c r="J917" s="155" t="s">
        <v>487</v>
      </c>
      <c r="K917" s="155" t="s">
        <v>487</v>
      </c>
      <c r="L917" s="140"/>
    </row>
    <row r="918" spans="1:12" x14ac:dyDescent="0.25">
      <c r="A918" s="14">
        <v>911</v>
      </c>
      <c r="B918" s="41" t="e">
        <f t="shared" si="107"/>
        <v>#VALUE!</v>
      </c>
      <c r="C918" s="42" t="e">
        <f t="shared" si="108"/>
        <v>#VALUE!</v>
      </c>
      <c r="D918" s="133" t="str">
        <f t="shared" si="109"/>
        <v>06/06/2012</v>
      </c>
      <c r="E918" s="134" t="str">
        <f t="shared" si="110"/>
        <v/>
      </c>
      <c r="F918" s="134" t="str">
        <f t="shared" si="111"/>
        <v/>
      </c>
      <c r="G918" s="182"/>
      <c r="H918" s="155"/>
      <c r="I918" s="133" t="s">
        <v>663</v>
      </c>
      <c r="J918" s="155" t="s">
        <v>663</v>
      </c>
      <c r="K918" s="155" t="s">
        <v>663</v>
      </c>
      <c r="L918" s="140"/>
    </row>
    <row r="919" spans="1:12" x14ac:dyDescent="0.25">
      <c r="A919" s="14">
        <v>912</v>
      </c>
      <c r="B919" s="41" t="e">
        <f t="shared" si="107"/>
        <v>#VALUE!</v>
      </c>
      <c r="C919" s="42" t="e">
        <f t="shared" si="108"/>
        <v>#VALUE!</v>
      </c>
      <c r="D919" s="133" t="str">
        <f t="shared" si="109"/>
        <v>02/08/2012</v>
      </c>
      <c r="E919" s="134" t="str">
        <f t="shared" si="110"/>
        <v/>
      </c>
      <c r="F919" s="134" t="str">
        <f t="shared" si="111"/>
        <v/>
      </c>
      <c r="G919" s="182"/>
      <c r="H919" s="155"/>
      <c r="I919" s="133" t="s">
        <v>294</v>
      </c>
      <c r="J919" s="155" t="s">
        <v>294</v>
      </c>
      <c r="K919" s="155" t="s">
        <v>294</v>
      </c>
      <c r="L919" s="140"/>
    </row>
    <row r="920" spans="1:12" x14ac:dyDescent="0.25">
      <c r="A920" s="14">
        <v>913</v>
      </c>
      <c r="B920" s="41" t="e">
        <f t="shared" si="107"/>
        <v>#VALUE!</v>
      </c>
      <c r="C920" s="42" t="e">
        <f t="shared" si="108"/>
        <v>#VALUE!</v>
      </c>
      <c r="D920" s="133" t="str">
        <f t="shared" si="109"/>
        <v>23/12/2012</v>
      </c>
      <c r="E920" s="134" t="str">
        <f t="shared" si="110"/>
        <v/>
      </c>
      <c r="F920" s="134" t="str">
        <f t="shared" si="111"/>
        <v/>
      </c>
      <c r="G920" s="182"/>
      <c r="H920" s="155"/>
      <c r="I920" s="133" t="s">
        <v>512</v>
      </c>
      <c r="J920" s="155" t="s">
        <v>512</v>
      </c>
      <c r="K920" s="155" t="s">
        <v>512</v>
      </c>
      <c r="L920" s="140"/>
    </row>
    <row r="921" spans="1:12" x14ac:dyDescent="0.25">
      <c r="A921" s="14">
        <v>914</v>
      </c>
      <c r="B921" s="41" t="e">
        <f t="shared" si="107"/>
        <v>#VALUE!</v>
      </c>
      <c r="C921" s="42" t="e">
        <f t="shared" si="108"/>
        <v>#VALUE!</v>
      </c>
      <c r="D921" s="133" t="str">
        <f t="shared" si="109"/>
        <v>12/01/2012</v>
      </c>
      <c r="E921" s="134" t="str">
        <f t="shared" si="110"/>
        <v/>
      </c>
      <c r="F921" s="134" t="str">
        <f t="shared" si="111"/>
        <v/>
      </c>
      <c r="G921" s="182"/>
      <c r="H921" s="155"/>
      <c r="I921" s="133" t="s">
        <v>556</v>
      </c>
      <c r="J921" s="155" t="s">
        <v>556</v>
      </c>
      <c r="K921" s="155" t="s">
        <v>556</v>
      </c>
      <c r="L921" s="140"/>
    </row>
    <row r="922" spans="1:12" x14ac:dyDescent="0.25">
      <c r="A922" s="14">
        <v>915</v>
      </c>
      <c r="B922" s="41" t="e">
        <f t="shared" si="107"/>
        <v>#VALUE!</v>
      </c>
      <c r="C922" s="42" t="e">
        <f t="shared" si="108"/>
        <v>#VALUE!</v>
      </c>
      <c r="D922" s="133" t="str">
        <f t="shared" si="109"/>
        <v>16/09/2012</v>
      </c>
      <c r="E922" s="134" t="str">
        <f t="shared" si="110"/>
        <v/>
      </c>
      <c r="F922" s="134" t="str">
        <f t="shared" si="111"/>
        <v/>
      </c>
      <c r="G922" s="182"/>
      <c r="H922" s="155"/>
      <c r="I922" s="133" t="s">
        <v>665</v>
      </c>
      <c r="J922" s="155" t="s">
        <v>665</v>
      </c>
      <c r="K922" s="155" t="s">
        <v>665</v>
      </c>
      <c r="L922" s="140"/>
    </row>
    <row r="923" spans="1:12" x14ac:dyDescent="0.25">
      <c r="A923" s="14">
        <v>916</v>
      </c>
      <c r="B923" s="41" t="e">
        <f t="shared" si="107"/>
        <v>#VALUE!</v>
      </c>
      <c r="C923" s="42" t="e">
        <f t="shared" si="108"/>
        <v>#VALUE!</v>
      </c>
      <c r="D923" s="133" t="str">
        <f t="shared" si="109"/>
        <v>15/07/2012</v>
      </c>
      <c r="E923" s="134" t="str">
        <f t="shared" si="110"/>
        <v/>
      </c>
      <c r="F923" s="134" t="str">
        <f t="shared" si="111"/>
        <v/>
      </c>
      <c r="G923" s="182"/>
      <c r="H923" s="155"/>
      <c r="I923" s="133" t="s">
        <v>666</v>
      </c>
      <c r="J923" s="155" t="s">
        <v>666</v>
      </c>
      <c r="K923" s="155" t="s">
        <v>666</v>
      </c>
      <c r="L923" s="140"/>
    </row>
    <row r="924" spans="1:12" x14ac:dyDescent="0.25">
      <c r="A924" s="14">
        <v>917</v>
      </c>
      <c r="B924" s="41" t="e">
        <f t="shared" si="107"/>
        <v>#VALUE!</v>
      </c>
      <c r="C924" s="42" t="e">
        <f t="shared" si="108"/>
        <v>#VALUE!</v>
      </c>
      <c r="D924" s="133" t="str">
        <f t="shared" si="109"/>
        <v>23/11/2012</v>
      </c>
      <c r="E924" s="134" t="str">
        <f t="shared" si="110"/>
        <v/>
      </c>
      <c r="F924" s="134" t="str">
        <f t="shared" si="111"/>
        <v/>
      </c>
      <c r="G924" s="182"/>
      <c r="H924" s="155"/>
      <c r="I924" s="133" t="s">
        <v>451</v>
      </c>
      <c r="J924" s="155" t="s">
        <v>451</v>
      </c>
      <c r="K924" s="155" t="s">
        <v>451</v>
      </c>
      <c r="L924" s="140"/>
    </row>
    <row r="925" spans="1:12" x14ac:dyDescent="0.25">
      <c r="A925" s="14">
        <v>918</v>
      </c>
      <c r="B925" s="41" t="e">
        <f t="shared" si="107"/>
        <v>#VALUE!</v>
      </c>
      <c r="C925" s="42" t="e">
        <f t="shared" si="108"/>
        <v>#VALUE!</v>
      </c>
      <c r="D925" s="133" t="str">
        <f t="shared" si="109"/>
        <v>17/10/2012</v>
      </c>
      <c r="E925" s="134" t="str">
        <f t="shared" si="110"/>
        <v/>
      </c>
      <c r="F925" s="134" t="str">
        <f t="shared" si="111"/>
        <v/>
      </c>
      <c r="G925" s="182"/>
      <c r="H925" s="155"/>
      <c r="I925" s="133" t="s">
        <v>624</v>
      </c>
      <c r="J925" s="155" t="s">
        <v>624</v>
      </c>
      <c r="K925" s="155" t="s">
        <v>624</v>
      </c>
      <c r="L925" s="140"/>
    </row>
    <row r="926" spans="1:12" x14ac:dyDescent="0.25">
      <c r="A926" s="14">
        <v>919</v>
      </c>
      <c r="B926" s="41" t="e">
        <f t="shared" si="107"/>
        <v>#VALUE!</v>
      </c>
      <c r="C926" s="42" t="e">
        <f t="shared" si="108"/>
        <v>#VALUE!</v>
      </c>
      <c r="D926" s="133" t="str">
        <f t="shared" si="109"/>
        <v>04/02/2012</v>
      </c>
      <c r="E926" s="134" t="str">
        <f t="shared" si="110"/>
        <v/>
      </c>
      <c r="F926" s="134" t="str">
        <f t="shared" si="111"/>
        <v/>
      </c>
      <c r="G926" s="182"/>
      <c r="H926" s="155"/>
      <c r="I926" s="133" t="s">
        <v>561</v>
      </c>
      <c r="J926" s="155" t="s">
        <v>561</v>
      </c>
      <c r="K926" s="155" t="s">
        <v>561</v>
      </c>
      <c r="L926" s="140"/>
    </row>
    <row r="927" spans="1:12" x14ac:dyDescent="0.25">
      <c r="A927" s="14">
        <v>920</v>
      </c>
      <c r="B927" s="41" t="e">
        <f t="shared" si="107"/>
        <v>#VALUE!</v>
      </c>
      <c r="C927" s="42" t="e">
        <f t="shared" si="108"/>
        <v>#VALUE!</v>
      </c>
      <c r="D927" s="133" t="str">
        <f t="shared" si="109"/>
        <v>18/02/2012</v>
      </c>
      <c r="E927" s="134" t="str">
        <f t="shared" si="110"/>
        <v/>
      </c>
      <c r="F927" s="134" t="str">
        <f t="shared" si="111"/>
        <v/>
      </c>
      <c r="G927" s="182"/>
      <c r="H927" s="155"/>
      <c r="I927" s="133" t="s">
        <v>589</v>
      </c>
      <c r="J927" s="155" t="s">
        <v>589</v>
      </c>
      <c r="K927" s="155" t="s">
        <v>589</v>
      </c>
      <c r="L927" s="140"/>
    </row>
    <row r="928" spans="1:12" x14ac:dyDescent="0.25">
      <c r="A928" s="14">
        <v>921</v>
      </c>
      <c r="B928" s="41" t="e">
        <f t="shared" si="107"/>
        <v>#VALUE!</v>
      </c>
      <c r="C928" s="42" t="e">
        <f t="shared" si="108"/>
        <v>#VALUE!</v>
      </c>
      <c r="D928" s="133" t="str">
        <f t="shared" si="109"/>
        <v>18/09/2012</v>
      </c>
      <c r="E928" s="134" t="str">
        <f t="shared" si="110"/>
        <v/>
      </c>
      <c r="F928" s="134" t="str">
        <f t="shared" si="111"/>
        <v/>
      </c>
      <c r="G928" s="182"/>
      <c r="H928" s="163"/>
      <c r="I928" s="133" t="s">
        <v>667</v>
      </c>
      <c r="J928" s="163" t="s">
        <v>667</v>
      </c>
      <c r="K928" s="163" t="s">
        <v>667</v>
      </c>
      <c r="L928" s="140"/>
    </row>
    <row r="929" spans="1:12" x14ac:dyDescent="0.25">
      <c r="A929" s="14">
        <v>922</v>
      </c>
      <c r="B929" s="41" t="e">
        <f t="shared" si="107"/>
        <v>#VALUE!</v>
      </c>
      <c r="C929" s="42" t="e">
        <f t="shared" si="108"/>
        <v>#VALUE!</v>
      </c>
      <c r="D929" s="133" t="str">
        <f t="shared" si="109"/>
        <v>02/10/2012</v>
      </c>
      <c r="E929" s="134" t="str">
        <f t="shared" si="110"/>
        <v/>
      </c>
      <c r="F929" s="134" t="str">
        <f t="shared" si="111"/>
        <v/>
      </c>
      <c r="G929" s="182"/>
      <c r="H929" s="163"/>
      <c r="I929" s="133" t="s">
        <v>489</v>
      </c>
      <c r="J929" s="163" t="s">
        <v>489</v>
      </c>
      <c r="K929" s="163" t="s">
        <v>489</v>
      </c>
      <c r="L929" s="140"/>
    </row>
    <row r="930" spans="1:12" x14ac:dyDescent="0.25">
      <c r="A930" s="14">
        <v>923</v>
      </c>
      <c r="B930" s="41" t="e">
        <f t="shared" si="107"/>
        <v>#VALUE!</v>
      </c>
      <c r="C930" s="42" t="e">
        <f t="shared" si="108"/>
        <v>#VALUE!</v>
      </c>
      <c r="D930" s="133" t="str">
        <f t="shared" si="109"/>
        <v>27/11/2012</v>
      </c>
      <c r="E930" s="134" t="str">
        <f t="shared" si="110"/>
        <v/>
      </c>
      <c r="F930" s="134" t="str">
        <f t="shared" si="111"/>
        <v/>
      </c>
      <c r="G930" s="182"/>
      <c r="H930" s="163"/>
      <c r="I930" s="133" t="s">
        <v>265</v>
      </c>
      <c r="J930" s="163" t="s">
        <v>265</v>
      </c>
      <c r="K930" s="163" t="s">
        <v>265</v>
      </c>
      <c r="L930" s="140"/>
    </row>
    <row r="931" spans="1:12" x14ac:dyDescent="0.25">
      <c r="A931" s="14">
        <v>924</v>
      </c>
      <c r="B931" s="41" t="e">
        <f t="shared" si="107"/>
        <v>#VALUE!</v>
      </c>
      <c r="C931" s="42" t="e">
        <f t="shared" si="108"/>
        <v>#VALUE!</v>
      </c>
      <c r="D931" s="133" t="str">
        <f t="shared" si="109"/>
        <v>05/11/2012</v>
      </c>
      <c r="E931" s="134" t="str">
        <f t="shared" si="110"/>
        <v/>
      </c>
      <c r="F931" s="134" t="str">
        <f t="shared" si="111"/>
        <v/>
      </c>
      <c r="G931" s="182"/>
      <c r="H931" s="163"/>
      <c r="I931" s="133" t="s">
        <v>467</v>
      </c>
      <c r="J931" s="163" t="s">
        <v>467</v>
      </c>
      <c r="K931" s="163" t="s">
        <v>467</v>
      </c>
      <c r="L931" s="140"/>
    </row>
    <row r="932" spans="1:12" x14ac:dyDescent="0.25">
      <c r="A932" s="14">
        <v>925</v>
      </c>
      <c r="B932" s="41" t="e">
        <f t="shared" si="107"/>
        <v>#VALUE!</v>
      </c>
      <c r="C932" s="42" t="e">
        <f t="shared" si="108"/>
        <v>#VALUE!</v>
      </c>
      <c r="D932" s="133" t="str">
        <f t="shared" si="109"/>
        <v>19/08/2012</v>
      </c>
      <c r="E932" s="134" t="str">
        <f t="shared" si="110"/>
        <v/>
      </c>
      <c r="F932" s="134" t="str">
        <f t="shared" si="111"/>
        <v/>
      </c>
      <c r="G932" s="182"/>
      <c r="H932" s="163"/>
      <c r="I932" s="133" t="s">
        <v>668</v>
      </c>
      <c r="J932" s="163" t="s">
        <v>668</v>
      </c>
      <c r="K932" s="163" t="s">
        <v>668</v>
      </c>
      <c r="L932" s="140"/>
    </row>
    <row r="933" spans="1:12" x14ac:dyDescent="0.25">
      <c r="A933" s="14">
        <v>926</v>
      </c>
      <c r="B933" s="41" t="e">
        <f t="shared" si="107"/>
        <v>#VALUE!</v>
      </c>
      <c r="C933" s="42" t="e">
        <f t="shared" si="108"/>
        <v>#VALUE!</v>
      </c>
      <c r="D933" s="133" t="str">
        <f t="shared" si="109"/>
        <v>10/12/2010</v>
      </c>
      <c r="E933" s="134" t="str">
        <f t="shared" si="110"/>
        <v/>
      </c>
      <c r="F933" s="134" t="str">
        <f t="shared" si="111"/>
        <v/>
      </c>
      <c r="G933" s="182"/>
      <c r="H933" s="163"/>
      <c r="I933" s="133" t="s">
        <v>669</v>
      </c>
      <c r="J933" s="163" t="s">
        <v>669</v>
      </c>
      <c r="K933" s="163" t="s">
        <v>669</v>
      </c>
      <c r="L933" s="140"/>
    </row>
    <row r="934" spans="1:12" x14ac:dyDescent="0.25">
      <c r="A934" s="14">
        <v>927</v>
      </c>
      <c r="B934" s="41" t="e">
        <f t="shared" si="107"/>
        <v>#VALUE!</v>
      </c>
      <c r="C934" s="42" t="e">
        <f t="shared" si="108"/>
        <v>#VALUE!</v>
      </c>
      <c r="D934" s="133" t="str">
        <f t="shared" si="109"/>
        <v>09/11/2012</v>
      </c>
      <c r="E934" s="134" t="str">
        <f t="shared" si="110"/>
        <v/>
      </c>
      <c r="F934" s="134" t="str">
        <f t="shared" si="111"/>
        <v/>
      </c>
      <c r="G934" s="182"/>
      <c r="H934" s="163"/>
      <c r="I934" s="133" t="s">
        <v>671</v>
      </c>
      <c r="J934" s="163" t="s">
        <v>671</v>
      </c>
      <c r="K934" s="163" t="s">
        <v>671</v>
      </c>
      <c r="L934" s="140"/>
    </row>
    <row r="935" spans="1:12" x14ac:dyDescent="0.25">
      <c r="A935" s="14">
        <v>928</v>
      </c>
      <c r="B935" s="41" t="e">
        <f t="shared" si="107"/>
        <v>#VALUE!</v>
      </c>
      <c r="C935" s="42" t="e">
        <f t="shared" si="108"/>
        <v>#VALUE!</v>
      </c>
      <c r="D935" s="133" t="str">
        <f t="shared" si="109"/>
        <v>06/03/2012</v>
      </c>
      <c r="E935" s="134" t="str">
        <f t="shared" si="110"/>
        <v/>
      </c>
      <c r="F935" s="134" t="str">
        <f t="shared" si="111"/>
        <v/>
      </c>
      <c r="G935" s="182"/>
      <c r="H935" s="163"/>
      <c r="I935" s="133" t="s">
        <v>672</v>
      </c>
      <c r="J935" s="163" t="s">
        <v>672</v>
      </c>
      <c r="K935" s="163" t="s">
        <v>672</v>
      </c>
      <c r="L935" s="140"/>
    </row>
    <row r="936" spans="1:12" x14ac:dyDescent="0.25">
      <c r="A936" s="14">
        <v>929</v>
      </c>
      <c r="B936" s="41" t="e">
        <f t="shared" si="107"/>
        <v>#VALUE!</v>
      </c>
      <c r="C936" s="42" t="e">
        <f t="shared" si="108"/>
        <v>#VALUE!</v>
      </c>
      <c r="D936" s="133" t="str">
        <f t="shared" si="109"/>
        <v>24/06/2012</v>
      </c>
      <c r="E936" s="134" t="str">
        <f t="shared" si="110"/>
        <v/>
      </c>
      <c r="F936" s="134" t="str">
        <f t="shared" si="111"/>
        <v/>
      </c>
      <c r="G936" s="182"/>
      <c r="H936" s="163"/>
      <c r="I936" s="133" t="s">
        <v>640</v>
      </c>
      <c r="J936" s="163" t="s">
        <v>640</v>
      </c>
      <c r="K936" s="163" t="s">
        <v>640</v>
      </c>
      <c r="L936" s="140"/>
    </row>
    <row r="937" spans="1:12" x14ac:dyDescent="0.25">
      <c r="A937" s="14">
        <v>930</v>
      </c>
      <c r="B937" s="41" t="e">
        <f t="shared" si="107"/>
        <v>#VALUE!</v>
      </c>
      <c r="C937" s="42" t="e">
        <f t="shared" si="108"/>
        <v>#VALUE!</v>
      </c>
      <c r="D937" s="133" t="str">
        <f t="shared" si="109"/>
        <v>15/03/2012</v>
      </c>
      <c r="E937" s="134" t="str">
        <f t="shared" si="110"/>
        <v/>
      </c>
      <c r="F937" s="134" t="str">
        <f t="shared" si="111"/>
        <v/>
      </c>
      <c r="G937" s="182"/>
      <c r="H937" s="163"/>
      <c r="I937" s="133" t="s">
        <v>673</v>
      </c>
      <c r="J937" s="163" t="s">
        <v>673</v>
      </c>
      <c r="K937" s="163" t="s">
        <v>673</v>
      </c>
      <c r="L937" s="140"/>
    </row>
    <row r="938" spans="1:12" x14ac:dyDescent="0.25">
      <c r="A938" s="14">
        <v>931</v>
      </c>
      <c r="B938" s="41" t="e">
        <f t="shared" si="107"/>
        <v>#VALUE!</v>
      </c>
      <c r="C938" s="42" t="e">
        <f t="shared" si="108"/>
        <v>#VALUE!</v>
      </c>
      <c r="D938" s="133" t="str">
        <f t="shared" si="109"/>
        <v>28/02/2012</v>
      </c>
      <c r="E938" s="134" t="str">
        <f t="shared" si="110"/>
        <v/>
      </c>
      <c r="F938" s="134" t="str">
        <f t="shared" si="111"/>
        <v/>
      </c>
      <c r="G938" s="182"/>
      <c r="H938" s="163"/>
      <c r="I938" s="133" t="s">
        <v>544</v>
      </c>
      <c r="J938" s="163" t="s">
        <v>544</v>
      </c>
      <c r="K938" s="163" t="s">
        <v>544</v>
      </c>
      <c r="L938" s="140"/>
    </row>
    <row r="939" spans="1:12" x14ac:dyDescent="0.25">
      <c r="A939" s="14">
        <v>932</v>
      </c>
      <c r="B939" s="41" t="e">
        <f t="shared" si="107"/>
        <v>#VALUE!</v>
      </c>
      <c r="C939" s="42" t="e">
        <f t="shared" si="108"/>
        <v>#VALUE!</v>
      </c>
      <c r="D939" s="133" t="str">
        <f t="shared" si="109"/>
        <v>29/10/2012</v>
      </c>
      <c r="E939" s="134" t="str">
        <f t="shared" si="110"/>
        <v/>
      </c>
      <c r="F939" s="134" t="str">
        <f t="shared" si="111"/>
        <v/>
      </c>
      <c r="G939" s="182"/>
      <c r="H939" s="163"/>
      <c r="I939" s="133" t="s">
        <v>491</v>
      </c>
      <c r="J939" s="163" t="s">
        <v>491</v>
      </c>
      <c r="K939" s="163" t="s">
        <v>491</v>
      </c>
      <c r="L939" s="140"/>
    </row>
    <row r="940" spans="1:12" x14ac:dyDescent="0.25">
      <c r="A940" s="14">
        <v>933</v>
      </c>
      <c r="B940" s="41" t="e">
        <f t="shared" si="107"/>
        <v>#VALUE!</v>
      </c>
      <c r="C940" s="42" t="e">
        <f t="shared" si="108"/>
        <v>#VALUE!</v>
      </c>
      <c r="D940" s="133" t="str">
        <f t="shared" si="109"/>
        <v>03/12/2012</v>
      </c>
      <c r="E940" s="134" t="str">
        <f t="shared" si="110"/>
        <v/>
      </c>
      <c r="F940" s="134" t="str">
        <f t="shared" si="111"/>
        <v/>
      </c>
      <c r="G940" s="182"/>
      <c r="H940" s="163"/>
      <c r="I940" s="133" t="s">
        <v>674</v>
      </c>
      <c r="J940" s="163" t="s">
        <v>674</v>
      </c>
      <c r="K940" s="163" t="s">
        <v>674</v>
      </c>
      <c r="L940" s="140"/>
    </row>
    <row r="941" spans="1:12" x14ac:dyDescent="0.25">
      <c r="A941" s="14">
        <v>934</v>
      </c>
      <c r="B941" s="41" t="e">
        <f t="shared" si="107"/>
        <v>#VALUE!</v>
      </c>
      <c r="C941" s="42" t="e">
        <f t="shared" si="108"/>
        <v>#VALUE!</v>
      </c>
      <c r="D941" s="133" t="str">
        <f t="shared" si="109"/>
        <v>24/02/2012</v>
      </c>
      <c r="E941" s="134" t="str">
        <f t="shared" si="110"/>
        <v/>
      </c>
      <c r="F941" s="134" t="str">
        <f t="shared" si="111"/>
        <v/>
      </c>
      <c r="G941" s="182"/>
      <c r="H941" s="163"/>
      <c r="I941" s="133" t="s">
        <v>675</v>
      </c>
      <c r="J941" s="163" t="s">
        <v>675</v>
      </c>
      <c r="K941" s="163" t="s">
        <v>675</v>
      </c>
      <c r="L941" s="140"/>
    </row>
    <row r="942" spans="1:12" x14ac:dyDescent="0.25">
      <c r="A942" s="14">
        <v>935</v>
      </c>
      <c r="B942" s="41" t="e">
        <f t="shared" si="107"/>
        <v>#VALUE!</v>
      </c>
      <c r="C942" s="42" t="e">
        <f t="shared" si="108"/>
        <v>#VALUE!</v>
      </c>
      <c r="D942" s="133" t="str">
        <f t="shared" si="109"/>
        <v>22/01/2012</v>
      </c>
      <c r="E942" s="134" t="str">
        <f t="shared" si="110"/>
        <v/>
      </c>
      <c r="F942" s="134" t="str">
        <f t="shared" si="111"/>
        <v/>
      </c>
      <c r="G942" s="182"/>
      <c r="H942" s="163"/>
      <c r="I942" s="133" t="s">
        <v>676</v>
      </c>
      <c r="J942" s="163" t="s">
        <v>676</v>
      </c>
      <c r="K942" s="163" t="s">
        <v>676</v>
      </c>
      <c r="L942" s="140"/>
    </row>
    <row r="943" spans="1:12" x14ac:dyDescent="0.25">
      <c r="A943" s="14">
        <v>936</v>
      </c>
      <c r="B943" s="41" t="e">
        <f t="shared" si="107"/>
        <v>#VALUE!</v>
      </c>
      <c r="C943" s="42" t="e">
        <f t="shared" si="108"/>
        <v>#VALUE!</v>
      </c>
      <c r="D943" s="133" t="str">
        <f t="shared" si="109"/>
        <v>15/02/2012</v>
      </c>
      <c r="E943" s="134" t="str">
        <f t="shared" si="110"/>
        <v/>
      </c>
      <c r="F943" s="134" t="str">
        <f t="shared" si="111"/>
        <v/>
      </c>
      <c r="G943" s="182"/>
      <c r="H943" s="163"/>
      <c r="I943" s="133" t="s">
        <v>677</v>
      </c>
      <c r="J943" s="163" t="s">
        <v>677</v>
      </c>
      <c r="K943" s="163" t="s">
        <v>677</v>
      </c>
      <c r="L943" s="140"/>
    </row>
    <row r="944" spans="1:12" x14ac:dyDescent="0.25">
      <c r="A944" s="14">
        <v>937</v>
      </c>
      <c r="B944" s="41" t="e">
        <f t="shared" si="107"/>
        <v>#VALUE!</v>
      </c>
      <c r="C944" s="42" t="e">
        <f t="shared" si="108"/>
        <v>#VALUE!</v>
      </c>
      <c r="D944" s="133" t="str">
        <f t="shared" si="109"/>
        <v>17/08/2012</v>
      </c>
      <c r="E944" s="134" t="str">
        <f t="shared" si="110"/>
        <v/>
      </c>
      <c r="F944" s="134" t="str">
        <f t="shared" si="111"/>
        <v/>
      </c>
      <c r="G944" s="182"/>
      <c r="H944" s="163"/>
      <c r="I944" s="133" t="s">
        <v>618</v>
      </c>
      <c r="J944" s="163" t="s">
        <v>618</v>
      </c>
      <c r="K944" s="163" t="s">
        <v>618</v>
      </c>
      <c r="L944" s="140"/>
    </row>
    <row r="945" spans="1:12" x14ac:dyDescent="0.25">
      <c r="A945" s="14">
        <v>938</v>
      </c>
      <c r="B945" s="41" t="e">
        <f t="shared" si="107"/>
        <v>#VALUE!</v>
      </c>
      <c r="C945" s="42" t="e">
        <f t="shared" si="108"/>
        <v>#VALUE!</v>
      </c>
      <c r="D945" s="133" t="str">
        <f t="shared" si="109"/>
        <v>16/03/2012</v>
      </c>
      <c r="E945" s="134" t="str">
        <f t="shared" si="110"/>
        <v/>
      </c>
      <c r="F945" s="134" t="str">
        <f t="shared" si="111"/>
        <v/>
      </c>
      <c r="G945" s="182"/>
      <c r="H945" s="163"/>
      <c r="I945" s="133" t="s">
        <v>678</v>
      </c>
      <c r="J945" s="163" t="s">
        <v>678</v>
      </c>
      <c r="K945" s="163" t="s">
        <v>678</v>
      </c>
      <c r="L945" s="140"/>
    </row>
    <row r="946" spans="1:12" x14ac:dyDescent="0.25">
      <c r="A946" s="14">
        <v>939</v>
      </c>
      <c r="B946" s="41" t="e">
        <f t="shared" si="107"/>
        <v>#VALUE!</v>
      </c>
      <c r="C946" s="42" t="e">
        <f t="shared" si="108"/>
        <v>#VALUE!</v>
      </c>
      <c r="D946" s="133" t="str">
        <f t="shared" si="109"/>
        <v>17/04/2012</v>
      </c>
      <c r="E946" s="134" t="str">
        <f t="shared" si="110"/>
        <v/>
      </c>
      <c r="F946" s="134" t="str">
        <f t="shared" si="111"/>
        <v/>
      </c>
      <c r="G946" s="182"/>
      <c r="H946" s="163"/>
      <c r="I946" s="133" t="s">
        <v>679</v>
      </c>
      <c r="J946" s="163" t="s">
        <v>679</v>
      </c>
      <c r="K946" s="163" t="s">
        <v>679</v>
      </c>
      <c r="L946" s="140"/>
    </row>
    <row r="947" spans="1:12" x14ac:dyDescent="0.25">
      <c r="A947" s="14">
        <v>940</v>
      </c>
      <c r="B947" s="41" t="e">
        <f t="shared" si="107"/>
        <v>#VALUE!</v>
      </c>
      <c r="C947" s="42" t="e">
        <f t="shared" si="108"/>
        <v>#VALUE!</v>
      </c>
      <c r="D947" s="133" t="str">
        <f t="shared" si="109"/>
        <v>05/03/2012</v>
      </c>
      <c r="E947" s="134" t="str">
        <f t="shared" si="110"/>
        <v/>
      </c>
      <c r="F947" s="134" t="str">
        <f t="shared" si="111"/>
        <v/>
      </c>
      <c r="G947" s="182"/>
      <c r="H947" s="163"/>
      <c r="I947" s="133" t="s">
        <v>609</v>
      </c>
      <c r="J947" s="163" t="s">
        <v>609</v>
      </c>
      <c r="K947" s="163" t="s">
        <v>609</v>
      </c>
      <c r="L947" s="140"/>
    </row>
    <row r="948" spans="1:12" x14ac:dyDescent="0.25">
      <c r="A948" s="14">
        <v>941</v>
      </c>
      <c r="B948" s="41" t="e">
        <f t="shared" si="107"/>
        <v>#VALUE!</v>
      </c>
      <c r="C948" s="42" t="e">
        <f t="shared" si="108"/>
        <v>#VALUE!</v>
      </c>
      <c r="D948" s="133" t="str">
        <f t="shared" si="109"/>
        <v>28/02/2012</v>
      </c>
      <c r="E948" s="134" t="str">
        <f t="shared" si="110"/>
        <v/>
      </c>
      <c r="F948" s="134" t="str">
        <f t="shared" si="111"/>
        <v/>
      </c>
      <c r="G948" s="182"/>
      <c r="H948" s="163"/>
      <c r="I948" s="133" t="s">
        <v>544</v>
      </c>
      <c r="J948" s="163" t="s">
        <v>544</v>
      </c>
      <c r="K948" s="163" t="s">
        <v>544</v>
      </c>
      <c r="L948" s="140"/>
    </row>
    <row r="949" spans="1:12" x14ac:dyDescent="0.25">
      <c r="A949" s="14">
        <v>942</v>
      </c>
      <c r="B949" s="41" t="e">
        <f t="shared" si="107"/>
        <v>#VALUE!</v>
      </c>
      <c r="C949" s="42" t="e">
        <f t="shared" si="108"/>
        <v>#VALUE!</v>
      </c>
      <c r="D949" s="133" t="str">
        <f t="shared" si="109"/>
        <v>15/12/2012</v>
      </c>
      <c r="E949" s="134" t="str">
        <f t="shared" si="110"/>
        <v/>
      </c>
      <c r="F949" s="134" t="str">
        <f t="shared" si="111"/>
        <v/>
      </c>
      <c r="G949" s="182"/>
      <c r="H949" s="163"/>
      <c r="I949" s="133" t="s">
        <v>498</v>
      </c>
      <c r="J949" s="163" t="s">
        <v>498</v>
      </c>
      <c r="K949" s="163" t="s">
        <v>498</v>
      </c>
      <c r="L949" s="140"/>
    </row>
    <row r="950" spans="1:12" x14ac:dyDescent="0.25">
      <c r="A950" s="14">
        <v>943</v>
      </c>
      <c r="B950" s="41" t="e">
        <f t="shared" si="107"/>
        <v>#VALUE!</v>
      </c>
      <c r="C950" s="42" t="e">
        <f t="shared" si="108"/>
        <v>#VALUE!</v>
      </c>
      <c r="D950" s="133" t="str">
        <f t="shared" si="109"/>
        <v>03/10/2012</v>
      </c>
      <c r="E950" s="134" t="str">
        <f t="shared" si="110"/>
        <v/>
      </c>
      <c r="F950" s="134" t="str">
        <f t="shared" si="111"/>
        <v/>
      </c>
      <c r="G950" s="182"/>
      <c r="H950" s="163"/>
      <c r="I950" s="133" t="s">
        <v>545</v>
      </c>
      <c r="J950" s="163" t="s">
        <v>545</v>
      </c>
      <c r="K950" s="163" t="s">
        <v>545</v>
      </c>
      <c r="L950" s="140"/>
    </row>
    <row r="951" spans="1:12" x14ac:dyDescent="0.25">
      <c r="A951" s="14">
        <v>944</v>
      </c>
      <c r="B951" s="41" t="e">
        <f t="shared" si="107"/>
        <v>#VALUE!</v>
      </c>
      <c r="C951" s="42" t="e">
        <f t="shared" si="108"/>
        <v>#VALUE!</v>
      </c>
      <c r="D951" s="133" t="str">
        <f t="shared" si="109"/>
        <v>28/09/2012</v>
      </c>
      <c r="E951" s="134" t="str">
        <f t="shared" si="110"/>
        <v/>
      </c>
      <c r="F951" s="134" t="str">
        <f t="shared" si="111"/>
        <v/>
      </c>
      <c r="G951" s="182"/>
      <c r="H951" s="163"/>
      <c r="I951" s="133" t="s">
        <v>472</v>
      </c>
      <c r="J951" s="163" t="s">
        <v>472</v>
      </c>
      <c r="K951" s="163" t="s">
        <v>472</v>
      </c>
      <c r="L951" s="140"/>
    </row>
    <row r="952" spans="1:12" x14ac:dyDescent="0.25">
      <c r="A952" s="14">
        <v>945</v>
      </c>
      <c r="B952" s="41" t="e">
        <f t="shared" si="107"/>
        <v>#VALUE!</v>
      </c>
      <c r="C952" s="42" t="e">
        <f t="shared" si="108"/>
        <v>#VALUE!</v>
      </c>
      <c r="D952" s="133" t="str">
        <f t="shared" si="109"/>
        <v>16/07/2012</v>
      </c>
      <c r="E952" s="134" t="str">
        <f t="shared" si="110"/>
        <v/>
      </c>
      <c r="F952" s="134" t="str">
        <f t="shared" si="111"/>
        <v/>
      </c>
      <c r="G952" s="182"/>
      <c r="H952" s="163"/>
      <c r="I952" s="133" t="s">
        <v>680</v>
      </c>
      <c r="J952" s="163" t="s">
        <v>680</v>
      </c>
      <c r="K952" s="163" t="s">
        <v>680</v>
      </c>
      <c r="L952" s="140"/>
    </row>
    <row r="953" spans="1:12" x14ac:dyDescent="0.25">
      <c r="A953" s="14">
        <v>946</v>
      </c>
      <c r="B953" s="41" t="e">
        <f t="shared" si="107"/>
        <v>#VALUE!</v>
      </c>
      <c r="C953" s="42" t="e">
        <f t="shared" si="108"/>
        <v>#VALUE!</v>
      </c>
      <c r="D953" s="133" t="str">
        <f t="shared" si="109"/>
        <v>22/09/2011</v>
      </c>
      <c r="E953" s="134" t="str">
        <f t="shared" si="110"/>
        <v/>
      </c>
      <c r="F953" s="134" t="str">
        <f t="shared" si="111"/>
        <v/>
      </c>
      <c r="G953" s="182"/>
      <c r="H953" s="163"/>
      <c r="I953" s="133" t="s">
        <v>681</v>
      </c>
      <c r="J953" s="163" t="s">
        <v>681</v>
      </c>
      <c r="K953" s="163" t="s">
        <v>681</v>
      </c>
      <c r="L953" s="140"/>
    </row>
    <row r="954" spans="1:12" x14ac:dyDescent="0.25">
      <c r="A954" s="14">
        <v>947</v>
      </c>
      <c r="B954" s="41" t="e">
        <f t="shared" si="107"/>
        <v>#VALUE!</v>
      </c>
      <c r="C954" s="42" t="e">
        <f t="shared" si="108"/>
        <v>#VALUE!</v>
      </c>
      <c r="D954" s="133" t="str">
        <f t="shared" si="109"/>
        <v>24/03/2012</v>
      </c>
      <c r="E954" s="134" t="str">
        <f t="shared" si="110"/>
        <v/>
      </c>
      <c r="F954" s="134" t="str">
        <f t="shared" si="111"/>
        <v/>
      </c>
      <c r="G954" s="182"/>
      <c r="H954" s="163"/>
      <c r="I954" s="133" t="s">
        <v>507</v>
      </c>
      <c r="J954" s="163" t="s">
        <v>507</v>
      </c>
      <c r="K954" s="163" t="s">
        <v>507</v>
      </c>
      <c r="L954" s="140"/>
    </row>
    <row r="955" spans="1:12" x14ac:dyDescent="0.25">
      <c r="A955" s="14">
        <v>948</v>
      </c>
      <c r="B955" s="41" t="e">
        <f t="shared" si="107"/>
        <v>#VALUE!</v>
      </c>
      <c r="C955" s="42" t="e">
        <f t="shared" si="108"/>
        <v>#VALUE!</v>
      </c>
      <c r="D955" s="133" t="str">
        <f t="shared" si="109"/>
        <v>11/10/2012</v>
      </c>
      <c r="E955" s="134" t="str">
        <f t="shared" si="110"/>
        <v/>
      </c>
      <c r="F955" s="134" t="str">
        <f t="shared" si="111"/>
        <v/>
      </c>
      <c r="G955" s="182"/>
      <c r="H955" s="163"/>
      <c r="I955" s="133" t="s">
        <v>587</v>
      </c>
      <c r="J955" s="163" t="s">
        <v>587</v>
      </c>
      <c r="K955" s="163" t="s">
        <v>587</v>
      </c>
      <c r="L955" s="140"/>
    </row>
    <row r="956" spans="1:12" x14ac:dyDescent="0.25">
      <c r="A956" s="14">
        <v>949</v>
      </c>
      <c r="B956" s="41" t="e">
        <f t="shared" si="107"/>
        <v>#VALUE!</v>
      </c>
      <c r="C956" s="42" t="e">
        <f t="shared" si="108"/>
        <v>#VALUE!</v>
      </c>
      <c r="D956" s="133" t="str">
        <f t="shared" si="109"/>
        <v>11/03/2012</v>
      </c>
      <c r="E956" s="134" t="str">
        <f t="shared" si="110"/>
        <v/>
      </c>
      <c r="F956" s="134" t="str">
        <f t="shared" si="111"/>
        <v/>
      </c>
      <c r="G956" s="182"/>
      <c r="H956" s="163"/>
      <c r="I956" s="133" t="s">
        <v>682</v>
      </c>
      <c r="J956" s="163" t="s">
        <v>682</v>
      </c>
      <c r="K956" s="163" t="s">
        <v>682</v>
      </c>
      <c r="L956" s="140"/>
    </row>
    <row r="957" spans="1:12" x14ac:dyDescent="0.25">
      <c r="A957" s="14">
        <v>950</v>
      </c>
      <c r="B957" s="41" t="e">
        <f t="shared" si="107"/>
        <v>#VALUE!</v>
      </c>
      <c r="C957" s="42" t="e">
        <f t="shared" si="108"/>
        <v>#VALUE!</v>
      </c>
      <c r="D957" s="133" t="str">
        <f t="shared" si="109"/>
        <v>28/05/2012</v>
      </c>
      <c r="E957" s="134" t="str">
        <f t="shared" si="110"/>
        <v/>
      </c>
      <c r="F957" s="134" t="str">
        <f t="shared" si="111"/>
        <v/>
      </c>
      <c r="G957" s="182"/>
      <c r="H957" s="163"/>
      <c r="I957" s="133" t="s">
        <v>642</v>
      </c>
      <c r="J957" s="163" t="s">
        <v>642</v>
      </c>
      <c r="K957" s="163" t="s">
        <v>642</v>
      </c>
      <c r="L957" s="140"/>
    </row>
    <row r="958" spans="1:12" x14ac:dyDescent="0.25">
      <c r="A958" s="14">
        <v>951</v>
      </c>
      <c r="B958" s="41" t="e">
        <f t="shared" si="107"/>
        <v>#VALUE!</v>
      </c>
      <c r="C958" s="42" t="e">
        <f t="shared" si="108"/>
        <v>#VALUE!</v>
      </c>
      <c r="D958" s="133" t="str">
        <f t="shared" si="109"/>
        <v>08/12/2012</v>
      </c>
      <c r="E958" s="134" t="str">
        <f t="shared" si="110"/>
        <v/>
      </c>
      <c r="F958" s="134" t="str">
        <f t="shared" si="111"/>
        <v/>
      </c>
      <c r="G958" s="182"/>
      <c r="H958" s="163"/>
      <c r="I958" s="133" t="s">
        <v>619</v>
      </c>
      <c r="J958" s="163" t="s">
        <v>619</v>
      </c>
      <c r="K958" s="163" t="s">
        <v>619</v>
      </c>
      <c r="L958" s="140"/>
    </row>
    <row r="959" spans="1:12" x14ac:dyDescent="0.25">
      <c r="A959" s="14">
        <v>952</v>
      </c>
      <c r="B959" s="41" t="e">
        <f t="shared" si="107"/>
        <v>#VALUE!</v>
      </c>
      <c r="C959" s="42" t="e">
        <f t="shared" si="108"/>
        <v>#VALUE!</v>
      </c>
      <c r="D959" s="133" t="str">
        <f t="shared" si="109"/>
        <v>23/09/2012</v>
      </c>
      <c r="E959" s="134" t="str">
        <f t="shared" si="110"/>
        <v/>
      </c>
      <c r="F959" s="134" t="str">
        <f t="shared" si="111"/>
        <v/>
      </c>
      <c r="G959" s="182"/>
      <c r="H959" s="163"/>
      <c r="I959" s="133" t="s">
        <v>569</v>
      </c>
      <c r="J959" s="163" t="s">
        <v>569</v>
      </c>
      <c r="K959" s="163" t="s">
        <v>569</v>
      </c>
      <c r="L959" s="140"/>
    </row>
    <row r="960" spans="1:12" x14ac:dyDescent="0.25">
      <c r="A960" s="14">
        <v>953</v>
      </c>
      <c r="B960" s="41" t="e">
        <f t="shared" si="107"/>
        <v>#VALUE!</v>
      </c>
      <c r="C960" s="42" t="e">
        <f t="shared" si="108"/>
        <v>#VALUE!</v>
      </c>
      <c r="D960" s="133" t="str">
        <f t="shared" si="109"/>
        <v>27/05/2012</v>
      </c>
      <c r="E960" s="134" t="str">
        <f t="shared" si="110"/>
        <v/>
      </c>
      <c r="F960" s="134" t="str">
        <f t="shared" si="111"/>
        <v/>
      </c>
      <c r="G960" s="182"/>
      <c r="H960" s="163"/>
      <c r="I960" s="133" t="s">
        <v>683</v>
      </c>
      <c r="J960" s="163" t="s">
        <v>683</v>
      </c>
      <c r="K960" s="163" t="s">
        <v>683</v>
      </c>
      <c r="L960" s="140"/>
    </row>
    <row r="961" spans="1:12" x14ac:dyDescent="0.25">
      <c r="A961" s="14">
        <v>954</v>
      </c>
      <c r="B961" s="41" t="e">
        <f t="shared" si="107"/>
        <v>#VALUE!</v>
      </c>
      <c r="C961" s="42" t="e">
        <f t="shared" si="108"/>
        <v>#VALUE!</v>
      </c>
      <c r="D961" s="133" t="str">
        <f t="shared" si="109"/>
        <v>18/04/2012</v>
      </c>
      <c r="E961" s="134" t="str">
        <f t="shared" si="110"/>
        <v/>
      </c>
      <c r="F961" s="134" t="str">
        <f t="shared" si="111"/>
        <v/>
      </c>
      <c r="G961" s="182"/>
      <c r="H961" s="163"/>
      <c r="I961" s="133" t="s">
        <v>684</v>
      </c>
      <c r="J961" s="163" t="s">
        <v>684</v>
      </c>
      <c r="K961" s="163" t="s">
        <v>684</v>
      </c>
      <c r="L961" s="140"/>
    </row>
    <row r="962" spans="1:12" x14ac:dyDescent="0.25">
      <c r="A962" s="14">
        <v>955</v>
      </c>
      <c r="B962" s="41" t="e">
        <f t="shared" si="107"/>
        <v>#VALUE!</v>
      </c>
      <c r="C962" s="42" t="e">
        <f t="shared" si="108"/>
        <v>#VALUE!</v>
      </c>
      <c r="D962" s="133" t="str">
        <f t="shared" si="109"/>
        <v>22/04/2012</v>
      </c>
      <c r="E962" s="134" t="str">
        <f t="shared" si="110"/>
        <v/>
      </c>
      <c r="F962" s="134" t="str">
        <f t="shared" si="111"/>
        <v/>
      </c>
      <c r="G962" s="182"/>
      <c r="H962" s="163"/>
      <c r="I962" s="133" t="s">
        <v>685</v>
      </c>
      <c r="J962" s="163" t="s">
        <v>685</v>
      </c>
      <c r="K962" s="163" t="s">
        <v>685</v>
      </c>
      <c r="L962" s="140"/>
    </row>
    <row r="963" spans="1:12" x14ac:dyDescent="0.25">
      <c r="A963" s="14">
        <v>956</v>
      </c>
      <c r="B963" s="41" t="e">
        <f t="shared" si="107"/>
        <v>#VALUE!</v>
      </c>
      <c r="C963" s="42" t="e">
        <f t="shared" si="108"/>
        <v>#VALUE!</v>
      </c>
      <c r="D963" s="133" t="str">
        <f t="shared" si="109"/>
        <v>01/07/2012</v>
      </c>
      <c r="E963" s="134" t="str">
        <f t="shared" si="110"/>
        <v/>
      </c>
      <c r="F963" s="134" t="str">
        <f t="shared" si="111"/>
        <v/>
      </c>
      <c r="G963" s="182"/>
      <c r="H963" s="163"/>
      <c r="I963" s="133" t="s">
        <v>456</v>
      </c>
      <c r="J963" s="163" t="s">
        <v>456</v>
      </c>
      <c r="K963" s="163" t="s">
        <v>456</v>
      </c>
      <c r="L963" s="140"/>
    </row>
    <row r="964" spans="1:12" x14ac:dyDescent="0.25">
      <c r="A964" s="14">
        <v>957</v>
      </c>
      <c r="B964" s="41" t="e">
        <f t="shared" si="107"/>
        <v>#VALUE!</v>
      </c>
      <c r="C964" s="42" t="e">
        <f t="shared" si="108"/>
        <v>#VALUE!</v>
      </c>
      <c r="D964" s="133" t="str">
        <f t="shared" si="109"/>
        <v>20/01/2012</v>
      </c>
      <c r="E964" s="134" t="str">
        <f t="shared" si="110"/>
        <v/>
      </c>
      <c r="F964" s="134" t="str">
        <f t="shared" si="111"/>
        <v/>
      </c>
      <c r="G964" s="182"/>
      <c r="H964" s="163"/>
      <c r="I964" s="133" t="s">
        <v>520</v>
      </c>
      <c r="J964" s="163" t="s">
        <v>520</v>
      </c>
      <c r="K964" s="163" t="s">
        <v>520</v>
      </c>
      <c r="L964" s="140"/>
    </row>
    <row r="965" spans="1:12" x14ac:dyDescent="0.25">
      <c r="A965" s="14">
        <v>958</v>
      </c>
      <c r="B965" s="41" t="e">
        <f t="shared" si="107"/>
        <v>#VALUE!</v>
      </c>
      <c r="C965" s="42" t="e">
        <f t="shared" si="108"/>
        <v>#VALUE!</v>
      </c>
      <c r="D965" s="133" t="str">
        <f t="shared" si="109"/>
        <v>06/05/2012</v>
      </c>
      <c r="E965" s="134" t="str">
        <f t="shared" si="110"/>
        <v/>
      </c>
      <c r="F965" s="134" t="str">
        <f t="shared" si="111"/>
        <v/>
      </c>
      <c r="G965" s="182"/>
      <c r="H965" s="163"/>
      <c r="I965" s="133" t="s">
        <v>686</v>
      </c>
      <c r="J965" s="163" t="s">
        <v>686</v>
      </c>
      <c r="K965" s="163" t="s">
        <v>686</v>
      </c>
      <c r="L965" s="140"/>
    </row>
    <row r="966" spans="1:12" x14ac:dyDescent="0.25">
      <c r="A966" s="14">
        <v>959</v>
      </c>
      <c r="B966" s="41" t="e">
        <f t="shared" si="107"/>
        <v>#VALUE!</v>
      </c>
      <c r="C966" s="42" t="e">
        <f t="shared" si="108"/>
        <v>#VALUE!</v>
      </c>
      <c r="D966" s="133" t="str">
        <f t="shared" si="109"/>
        <v>14/06/2012</v>
      </c>
      <c r="E966" s="134" t="str">
        <f t="shared" si="110"/>
        <v/>
      </c>
      <c r="F966" s="134" t="str">
        <f t="shared" si="111"/>
        <v/>
      </c>
      <c r="G966" s="182"/>
      <c r="H966" s="163"/>
      <c r="I966" s="133" t="s">
        <v>687</v>
      </c>
      <c r="J966" s="163" t="s">
        <v>687</v>
      </c>
      <c r="K966" s="163" t="s">
        <v>687</v>
      </c>
      <c r="L966" s="140"/>
    </row>
    <row r="967" spans="1:12" x14ac:dyDescent="0.25">
      <c r="A967" s="14">
        <v>960</v>
      </c>
      <c r="B967" s="41" t="e">
        <f t="shared" si="107"/>
        <v>#VALUE!</v>
      </c>
      <c r="C967" s="42" t="e">
        <f t="shared" si="108"/>
        <v>#VALUE!</v>
      </c>
      <c r="D967" s="133" t="str">
        <f t="shared" si="109"/>
        <v>19/03/2012</v>
      </c>
      <c r="E967" s="134" t="str">
        <f t="shared" si="110"/>
        <v/>
      </c>
      <c r="F967" s="134" t="str">
        <f t="shared" si="111"/>
        <v/>
      </c>
      <c r="G967" s="182"/>
      <c r="H967" s="163"/>
      <c r="I967" s="133" t="s">
        <v>688</v>
      </c>
      <c r="J967" s="163" t="s">
        <v>688</v>
      </c>
      <c r="K967" s="163" t="s">
        <v>688</v>
      </c>
      <c r="L967" s="140"/>
    </row>
    <row r="968" spans="1:12" x14ac:dyDescent="0.25">
      <c r="A968" s="14">
        <v>961</v>
      </c>
      <c r="B968" s="41" t="e">
        <f t="shared" si="107"/>
        <v>#VALUE!</v>
      </c>
      <c r="C968" s="42" t="e">
        <f t="shared" si="108"/>
        <v>#VALUE!</v>
      </c>
      <c r="D968" s="133" t="str">
        <f t="shared" si="109"/>
        <v>03/09/2012</v>
      </c>
      <c r="E968" s="134" t="str">
        <f t="shared" si="110"/>
        <v/>
      </c>
      <c r="F968" s="134" t="str">
        <f t="shared" si="111"/>
        <v/>
      </c>
      <c r="G968" s="182"/>
      <c r="H968" s="163"/>
      <c r="I968" s="133" t="s">
        <v>495</v>
      </c>
      <c r="J968" s="163" t="s">
        <v>495</v>
      </c>
      <c r="K968" s="163" t="s">
        <v>495</v>
      </c>
      <c r="L968" s="140"/>
    </row>
    <row r="969" spans="1:12" x14ac:dyDescent="0.25">
      <c r="A969" s="14">
        <v>962</v>
      </c>
      <c r="B969" s="41" t="e">
        <f t="shared" ref="B969:B1032" si="112">LEFT(H969,LEN(H969)-LEN(C969))</f>
        <v>#VALUE!</v>
      </c>
      <c r="C969" s="42" t="e">
        <f t="shared" ref="C969:C1032" si="113">RIGHT(H969,LEN(H969)-FIND("@",SUBSTITUTE(H969," ","@",LEN(H969)-LEN(SUBSTITUTE(H969," ","")))))</f>
        <v>#VALUE!</v>
      </c>
      <c r="D969" s="133" t="str">
        <f t="shared" ref="D969:D1032" si="114">TEXT(J969,"DD/MM/YYYY")</f>
        <v>02/02/2012</v>
      </c>
      <c r="E969" s="134" t="str">
        <f t="shared" ref="E969:E1032" si="115">IF(TRIM(L969)="Nam","X","")</f>
        <v/>
      </c>
      <c r="F969" s="134" t="str">
        <f t="shared" ref="F969:F1032" si="116">IF(TRIM(L969)="Nữ","X","")</f>
        <v/>
      </c>
      <c r="G969" s="182"/>
      <c r="H969" s="163"/>
      <c r="I969" s="133" t="s">
        <v>623</v>
      </c>
      <c r="J969" s="163" t="s">
        <v>623</v>
      </c>
      <c r="K969" s="163" t="s">
        <v>623</v>
      </c>
      <c r="L969" s="140"/>
    </row>
    <row r="970" spans="1:12" x14ac:dyDescent="0.25">
      <c r="A970" s="14">
        <v>963</v>
      </c>
      <c r="B970" s="41" t="e">
        <f t="shared" si="112"/>
        <v>#VALUE!</v>
      </c>
      <c r="C970" s="42" t="e">
        <f t="shared" si="113"/>
        <v>#VALUE!</v>
      </c>
      <c r="D970" s="133" t="str">
        <f t="shared" si="114"/>
        <v>22/07/2012</v>
      </c>
      <c r="E970" s="134" t="str">
        <f t="shared" si="115"/>
        <v/>
      </c>
      <c r="F970" s="134" t="str">
        <f t="shared" si="116"/>
        <v/>
      </c>
      <c r="G970" s="182"/>
      <c r="H970" s="163"/>
      <c r="I970" s="133" t="s">
        <v>689</v>
      </c>
      <c r="J970" s="163" t="s">
        <v>689</v>
      </c>
      <c r="K970" s="163" t="s">
        <v>689</v>
      </c>
      <c r="L970" s="140"/>
    </row>
    <row r="971" spans="1:12" x14ac:dyDescent="0.25">
      <c r="A971" s="14">
        <v>964</v>
      </c>
      <c r="B971" s="41" t="e">
        <f t="shared" si="112"/>
        <v>#VALUE!</v>
      </c>
      <c r="C971" s="42" t="e">
        <f t="shared" si="113"/>
        <v>#VALUE!</v>
      </c>
      <c r="D971" s="133" t="str">
        <f t="shared" si="114"/>
        <v>17/06/2012</v>
      </c>
      <c r="E971" s="134" t="str">
        <f t="shared" si="115"/>
        <v/>
      </c>
      <c r="F971" s="134" t="str">
        <f t="shared" si="116"/>
        <v/>
      </c>
      <c r="G971" s="182"/>
      <c r="H971" s="159"/>
      <c r="I971" s="133" t="s">
        <v>690</v>
      </c>
      <c r="J971" s="159" t="s">
        <v>690</v>
      </c>
      <c r="K971" s="159" t="s">
        <v>690</v>
      </c>
      <c r="L971" s="140"/>
    </row>
    <row r="972" spans="1:12" x14ac:dyDescent="0.25">
      <c r="A972" s="14">
        <v>965</v>
      </c>
      <c r="B972" s="41" t="e">
        <f t="shared" si="112"/>
        <v>#VALUE!</v>
      </c>
      <c r="C972" s="42" t="e">
        <f t="shared" si="113"/>
        <v>#VALUE!</v>
      </c>
      <c r="D972" s="133" t="str">
        <f t="shared" si="114"/>
        <v>25/09/2012</v>
      </c>
      <c r="E972" s="134" t="str">
        <f t="shared" si="115"/>
        <v/>
      </c>
      <c r="F972" s="134" t="str">
        <f t="shared" si="116"/>
        <v/>
      </c>
      <c r="G972" s="182"/>
      <c r="H972" s="159"/>
      <c r="I972" s="133" t="s">
        <v>630</v>
      </c>
      <c r="J972" s="159" t="s">
        <v>630</v>
      </c>
      <c r="K972" s="159" t="s">
        <v>630</v>
      </c>
      <c r="L972" s="140"/>
    </row>
    <row r="973" spans="1:12" x14ac:dyDescent="0.25">
      <c r="A973" s="14">
        <v>966</v>
      </c>
      <c r="B973" s="41" t="e">
        <f t="shared" si="112"/>
        <v>#VALUE!</v>
      </c>
      <c r="C973" s="42" t="e">
        <f t="shared" si="113"/>
        <v>#VALUE!</v>
      </c>
      <c r="D973" s="133" t="str">
        <f t="shared" si="114"/>
        <v>13/04/2012</v>
      </c>
      <c r="E973" s="134" t="str">
        <f t="shared" si="115"/>
        <v/>
      </c>
      <c r="F973" s="134" t="str">
        <f t="shared" si="116"/>
        <v/>
      </c>
      <c r="G973" s="182"/>
      <c r="H973" s="159"/>
      <c r="I973" s="133" t="s">
        <v>575</v>
      </c>
      <c r="J973" s="159" t="s">
        <v>575</v>
      </c>
      <c r="K973" s="159" t="s">
        <v>575</v>
      </c>
      <c r="L973" s="140"/>
    </row>
    <row r="974" spans="1:12" x14ac:dyDescent="0.25">
      <c r="A974" s="14">
        <v>967</v>
      </c>
      <c r="B974" s="41" t="e">
        <f t="shared" si="112"/>
        <v>#VALUE!</v>
      </c>
      <c r="C974" s="42" t="e">
        <f t="shared" si="113"/>
        <v>#VALUE!</v>
      </c>
      <c r="D974" s="133" t="str">
        <f t="shared" si="114"/>
        <v>12/05/2012</v>
      </c>
      <c r="E974" s="134" t="str">
        <f t="shared" si="115"/>
        <v/>
      </c>
      <c r="F974" s="134" t="str">
        <f t="shared" si="116"/>
        <v/>
      </c>
      <c r="G974" s="182"/>
      <c r="H974" s="159"/>
      <c r="I974" s="133" t="s">
        <v>691</v>
      </c>
      <c r="J974" s="159" t="s">
        <v>691</v>
      </c>
      <c r="K974" s="159" t="s">
        <v>691</v>
      </c>
      <c r="L974" s="140"/>
    </row>
    <row r="975" spans="1:12" x14ac:dyDescent="0.25">
      <c r="A975" s="14">
        <v>968</v>
      </c>
      <c r="B975" s="41" t="e">
        <f t="shared" si="112"/>
        <v>#VALUE!</v>
      </c>
      <c r="C975" s="42" t="e">
        <f t="shared" si="113"/>
        <v>#VALUE!</v>
      </c>
      <c r="D975" s="133" t="str">
        <f t="shared" si="114"/>
        <v>20/02/2012</v>
      </c>
      <c r="E975" s="134" t="str">
        <f t="shared" si="115"/>
        <v/>
      </c>
      <c r="F975" s="134" t="str">
        <f t="shared" si="116"/>
        <v/>
      </c>
      <c r="G975" s="182"/>
      <c r="H975" s="159"/>
      <c r="I975" s="133" t="s">
        <v>502</v>
      </c>
      <c r="J975" s="159" t="s">
        <v>502</v>
      </c>
      <c r="K975" s="159" t="s">
        <v>502</v>
      </c>
      <c r="L975" s="140"/>
    </row>
    <row r="976" spans="1:12" x14ac:dyDescent="0.25">
      <c r="A976" s="14">
        <v>969</v>
      </c>
      <c r="B976" s="41" t="e">
        <f t="shared" si="112"/>
        <v>#VALUE!</v>
      </c>
      <c r="C976" s="42" t="e">
        <f t="shared" si="113"/>
        <v>#VALUE!</v>
      </c>
      <c r="D976" s="133" t="str">
        <f t="shared" si="114"/>
        <v>26/09/2012</v>
      </c>
      <c r="E976" s="134" t="str">
        <f t="shared" si="115"/>
        <v/>
      </c>
      <c r="F976" s="134" t="str">
        <f t="shared" si="116"/>
        <v/>
      </c>
      <c r="G976" s="182"/>
      <c r="H976" s="159"/>
      <c r="I976" s="133" t="s">
        <v>501</v>
      </c>
      <c r="J976" s="159" t="s">
        <v>501</v>
      </c>
      <c r="K976" s="159" t="s">
        <v>501</v>
      </c>
      <c r="L976" s="140"/>
    </row>
    <row r="977" spans="1:12" x14ac:dyDescent="0.25">
      <c r="A977" s="14">
        <v>970</v>
      </c>
      <c r="B977" s="41" t="e">
        <f t="shared" si="112"/>
        <v>#VALUE!</v>
      </c>
      <c r="C977" s="42" t="e">
        <f t="shared" si="113"/>
        <v>#VALUE!</v>
      </c>
      <c r="D977" s="133" t="str">
        <f t="shared" si="114"/>
        <v>14/09/2012</v>
      </c>
      <c r="E977" s="134" t="str">
        <f t="shared" si="115"/>
        <v/>
      </c>
      <c r="F977" s="134" t="str">
        <f t="shared" si="116"/>
        <v/>
      </c>
      <c r="G977" s="182"/>
      <c r="H977" s="159"/>
      <c r="I977" s="133" t="s">
        <v>692</v>
      </c>
      <c r="J977" s="159" t="s">
        <v>692</v>
      </c>
      <c r="K977" s="159" t="s">
        <v>692</v>
      </c>
      <c r="L977" s="140"/>
    </row>
    <row r="978" spans="1:12" x14ac:dyDescent="0.25">
      <c r="A978" s="14">
        <v>971</v>
      </c>
      <c r="B978" s="41" t="e">
        <f t="shared" si="112"/>
        <v>#VALUE!</v>
      </c>
      <c r="C978" s="42" t="e">
        <f t="shared" si="113"/>
        <v>#VALUE!</v>
      </c>
      <c r="D978" s="133" t="str">
        <f t="shared" si="114"/>
        <v>07/05/2012</v>
      </c>
      <c r="E978" s="134" t="str">
        <f t="shared" si="115"/>
        <v/>
      </c>
      <c r="F978" s="134" t="str">
        <f t="shared" si="116"/>
        <v/>
      </c>
      <c r="G978" s="182"/>
      <c r="H978" s="159"/>
      <c r="I978" s="133" t="s">
        <v>693</v>
      </c>
      <c r="J978" s="159" t="s">
        <v>693</v>
      </c>
      <c r="K978" s="159" t="s">
        <v>693</v>
      </c>
      <c r="L978" s="140"/>
    </row>
    <row r="979" spans="1:12" x14ac:dyDescent="0.25">
      <c r="A979" s="14">
        <v>972</v>
      </c>
      <c r="B979" s="41" t="e">
        <f t="shared" si="112"/>
        <v>#VALUE!</v>
      </c>
      <c r="C979" s="42" t="e">
        <f t="shared" si="113"/>
        <v>#VALUE!</v>
      </c>
      <c r="D979" s="133" t="str">
        <f t="shared" si="114"/>
        <v>25/04/2012</v>
      </c>
      <c r="E979" s="134" t="str">
        <f t="shared" si="115"/>
        <v/>
      </c>
      <c r="F979" s="134" t="str">
        <f t="shared" si="116"/>
        <v/>
      </c>
      <c r="G979" s="182"/>
      <c r="H979" s="159"/>
      <c r="I979" s="133" t="s">
        <v>694</v>
      </c>
      <c r="J979" s="159" t="s">
        <v>694</v>
      </c>
      <c r="K979" s="159" t="s">
        <v>694</v>
      </c>
      <c r="L979" s="140"/>
    </row>
    <row r="980" spans="1:12" x14ac:dyDescent="0.25">
      <c r="A980" s="14">
        <v>973</v>
      </c>
      <c r="B980" s="41" t="e">
        <f t="shared" si="112"/>
        <v>#VALUE!</v>
      </c>
      <c r="C980" s="42" t="e">
        <f t="shared" si="113"/>
        <v>#VALUE!</v>
      </c>
      <c r="D980" s="133" t="str">
        <f t="shared" si="114"/>
        <v>05/04/2012</v>
      </c>
      <c r="E980" s="134" t="str">
        <f t="shared" si="115"/>
        <v/>
      </c>
      <c r="F980" s="134" t="str">
        <f t="shared" si="116"/>
        <v/>
      </c>
      <c r="G980" s="182"/>
      <c r="H980" s="159"/>
      <c r="I980" s="133" t="s">
        <v>547</v>
      </c>
      <c r="J980" s="159" t="s">
        <v>547</v>
      </c>
      <c r="K980" s="159" t="s">
        <v>547</v>
      </c>
      <c r="L980" s="140"/>
    </row>
    <row r="981" spans="1:12" x14ac:dyDescent="0.25">
      <c r="A981" s="14">
        <v>974</v>
      </c>
      <c r="B981" s="41" t="e">
        <f t="shared" si="112"/>
        <v>#VALUE!</v>
      </c>
      <c r="C981" s="42" t="e">
        <f t="shared" si="113"/>
        <v>#VALUE!</v>
      </c>
      <c r="D981" s="133" t="str">
        <f t="shared" si="114"/>
        <v>26/05/2012</v>
      </c>
      <c r="E981" s="134" t="str">
        <f t="shared" si="115"/>
        <v/>
      </c>
      <c r="F981" s="134" t="str">
        <f t="shared" si="116"/>
        <v/>
      </c>
      <c r="G981" s="182"/>
      <c r="H981" s="159"/>
      <c r="I981" s="133" t="s">
        <v>652</v>
      </c>
      <c r="J981" s="159" t="s">
        <v>652</v>
      </c>
      <c r="K981" s="159" t="s">
        <v>652</v>
      </c>
      <c r="L981" s="140"/>
    </row>
    <row r="982" spans="1:12" x14ac:dyDescent="0.25">
      <c r="A982" s="14">
        <v>975</v>
      </c>
      <c r="B982" s="41" t="e">
        <f t="shared" si="112"/>
        <v>#VALUE!</v>
      </c>
      <c r="C982" s="42" t="e">
        <f t="shared" si="113"/>
        <v>#VALUE!</v>
      </c>
      <c r="D982" s="133" t="str">
        <f t="shared" si="114"/>
        <v>15/04/2012</v>
      </c>
      <c r="E982" s="134" t="str">
        <f t="shared" si="115"/>
        <v/>
      </c>
      <c r="F982" s="134" t="str">
        <f t="shared" si="116"/>
        <v/>
      </c>
      <c r="G982" s="182"/>
      <c r="H982" s="159"/>
      <c r="I982" s="133" t="s">
        <v>695</v>
      </c>
      <c r="J982" s="159" t="s">
        <v>695</v>
      </c>
      <c r="K982" s="159" t="s">
        <v>695</v>
      </c>
      <c r="L982" s="140"/>
    </row>
    <row r="983" spans="1:12" x14ac:dyDescent="0.25">
      <c r="A983" s="14">
        <v>976</v>
      </c>
      <c r="B983" s="41" t="e">
        <f t="shared" si="112"/>
        <v>#VALUE!</v>
      </c>
      <c r="C983" s="42" t="e">
        <f t="shared" si="113"/>
        <v>#VALUE!</v>
      </c>
      <c r="D983" s="133" t="str">
        <f t="shared" si="114"/>
        <v>09/11/2012</v>
      </c>
      <c r="E983" s="134" t="str">
        <f t="shared" si="115"/>
        <v/>
      </c>
      <c r="F983" s="134" t="str">
        <f t="shared" si="116"/>
        <v/>
      </c>
      <c r="G983" s="182"/>
      <c r="H983" s="159"/>
      <c r="I983" s="133" t="s">
        <v>671</v>
      </c>
      <c r="J983" s="159" t="s">
        <v>671</v>
      </c>
      <c r="K983" s="159" t="s">
        <v>671</v>
      </c>
      <c r="L983" s="140"/>
    </row>
    <row r="984" spans="1:12" x14ac:dyDescent="0.25">
      <c r="A984" s="14">
        <v>977</v>
      </c>
      <c r="B984" s="41" t="e">
        <f t="shared" si="112"/>
        <v>#VALUE!</v>
      </c>
      <c r="C984" s="42" t="e">
        <f t="shared" si="113"/>
        <v>#VALUE!</v>
      </c>
      <c r="D984" s="133" t="str">
        <f t="shared" si="114"/>
        <v>02/03/2012</v>
      </c>
      <c r="E984" s="134" t="str">
        <f t="shared" si="115"/>
        <v/>
      </c>
      <c r="F984" s="134" t="str">
        <f t="shared" si="116"/>
        <v/>
      </c>
      <c r="G984" s="182"/>
      <c r="H984" s="159"/>
      <c r="I984" s="133" t="s">
        <v>696</v>
      </c>
      <c r="J984" s="159" t="s">
        <v>696</v>
      </c>
      <c r="K984" s="159" t="s">
        <v>696</v>
      </c>
      <c r="L984" s="140"/>
    </row>
    <row r="985" spans="1:12" x14ac:dyDescent="0.25">
      <c r="A985" s="14">
        <v>978</v>
      </c>
      <c r="B985" s="41" t="e">
        <f t="shared" si="112"/>
        <v>#VALUE!</v>
      </c>
      <c r="C985" s="42" t="e">
        <f t="shared" si="113"/>
        <v>#VALUE!</v>
      </c>
      <c r="D985" s="133" t="str">
        <f t="shared" si="114"/>
        <v>11/02/2012</v>
      </c>
      <c r="E985" s="134" t="str">
        <f t="shared" si="115"/>
        <v/>
      </c>
      <c r="F985" s="134" t="str">
        <f t="shared" si="116"/>
        <v/>
      </c>
      <c r="G985" s="182"/>
      <c r="H985" s="159"/>
      <c r="I985" s="133" t="s">
        <v>697</v>
      </c>
      <c r="J985" s="159" t="s">
        <v>697</v>
      </c>
      <c r="K985" s="159" t="s">
        <v>697</v>
      </c>
      <c r="L985" s="140"/>
    </row>
    <row r="986" spans="1:12" x14ac:dyDescent="0.25">
      <c r="A986" s="14">
        <v>979</v>
      </c>
      <c r="B986" s="41" t="e">
        <f t="shared" si="112"/>
        <v>#VALUE!</v>
      </c>
      <c r="C986" s="42" t="e">
        <f t="shared" si="113"/>
        <v>#VALUE!</v>
      </c>
      <c r="D986" s="133" t="str">
        <f t="shared" si="114"/>
        <v>24/12/2012</v>
      </c>
      <c r="E986" s="134" t="str">
        <f t="shared" si="115"/>
        <v/>
      </c>
      <c r="F986" s="134" t="str">
        <f t="shared" si="116"/>
        <v/>
      </c>
      <c r="G986" s="182"/>
      <c r="H986" s="159"/>
      <c r="I986" s="133" t="s">
        <v>504</v>
      </c>
      <c r="J986" s="159" t="s">
        <v>504</v>
      </c>
      <c r="K986" s="159" t="s">
        <v>504</v>
      </c>
      <c r="L986" s="140"/>
    </row>
    <row r="987" spans="1:12" x14ac:dyDescent="0.25">
      <c r="A987" s="14">
        <v>980</v>
      </c>
      <c r="B987" s="41" t="e">
        <f t="shared" si="112"/>
        <v>#VALUE!</v>
      </c>
      <c r="C987" s="42" t="e">
        <f t="shared" si="113"/>
        <v>#VALUE!</v>
      </c>
      <c r="D987" s="133" t="str">
        <f t="shared" si="114"/>
        <v>14/01/2012</v>
      </c>
      <c r="E987" s="134" t="str">
        <f t="shared" si="115"/>
        <v/>
      </c>
      <c r="F987" s="134" t="str">
        <f t="shared" si="116"/>
        <v/>
      </c>
      <c r="G987" s="182"/>
      <c r="H987" s="159"/>
      <c r="I987" s="133" t="s">
        <v>460</v>
      </c>
      <c r="J987" s="159" t="s">
        <v>460</v>
      </c>
      <c r="K987" s="159" t="s">
        <v>460</v>
      </c>
      <c r="L987" s="140"/>
    </row>
    <row r="988" spans="1:12" x14ac:dyDescent="0.25">
      <c r="A988" s="14">
        <v>981</v>
      </c>
      <c r="B988" s="41" t="e">
        <f t="shared" si="112"/>
        <v>#VALUE!</v>
      </c>
      <c r="C988" s="42" t="e">
        <f t="shared" si="113"/>
        <v>#VALUE!</v>
      </c>
      <c r="D988" s="133" t="str">
        <f t="shared" si="114"/>
        <v>29/03/2012</v>
      </c>
      <c r="E988" s="134" t="str">
        <f t="shared" si="115"/>
        <v/>
      </c>
      <c r="F988" s="134" t="str">
        <f t="shared" si="116"/>
        <v/>
      </c>
      <c r="G988" s="182"/>
      <c r="H988" s="159"/>
      <c r="I988" s="133" t="s">
        <v>529</v>
      </c>
      <c r="J988" s="159" t="s">
        <v>529</v>
      </c>
      <c r="K988" s="159" t="s">
        <v>529</v>
      </c>
      <c r="L988" s="140"/>
    </row>
    <row r="989" spans="1:12" x14ac:dyDescent="0.25">
      <c r="A989" s="14">
        <v>982</v>
      </c>
      <c r="B989" s="41" t="e">
        <f t="shared" si="112"/>
        <v>#VALUE!</v>
      </c>
      <c r="C989" s="42" t="e">
        <f t="shared" si="113"/>
        <v>#VALUE!</v>
      </c>
      <c r="D989" s="133" t="str">
        <f t="shared" si="114"/>
        <v>21/08/2011</v>
      </c>
      <c r="E989" s="134" t="str">
        <f t="shared" si="115"/>
        <v/>
      </c>
      <c r="F989" s="134" t="str">
        <f t="shared" si="116"/>
        <v/>
      </c>
      <c r="G989" s="182"/>
      <c r="H989" s="159"/>
      <c r="I989" s="133" t="s">
        <v>698</v>
      </c>
      <c r="J989" s="159" t="s">
        <v>698</v>
      </c>
      <c r="K989" s="159" t="s">
        <v>698</v>
      </c>
      <c r="L989" s="140"/>
    </row>
    <row r="990" spans="1:12" x14ac:dyDescent="0.25">
      <c r="A990" s="14">
        <v>983</v>
      </c>
      <c r="B990" s="41" t="e">
        <f t="shared" si="112"/>
        <v>#VALUE!</v>
      </c>
      <c r="C990" s="42" t="e">
        <f t="shared" si="113"/>
        <v>#VALUE!</v>
      </c>
      <c r="D990" s="133" t="str">
        <f t="shared" si="114"/>
        <v>13/11/2012</v>
      </c>
      <c r="E990" s="134" t="str">
        <f t="shared" si="115"/>
        <v/>
      </c>
      <c r="F990" s="134" t="str">
        <f t="shared" si="116"/>
        <v/>
      </c>
      <c r="G990" s="182"/>
      <c r="H990" s="159"/>
      <c r="I990" s="133" t="s">
        <v>699</v>
      </c>
      <c r="J990" s="159" t="s">
        <v>699</v>
      </c>
      <c r="K990" s="159" t="s">
        <v>699</v>
      </c>
      <c r="L990" s="140"/>
    </row>
    <row r="991" spans="1:12" x14ac:dyDescent="0.25">
      <c r="A991" s="14">
        <v>984</v>
      </c>
      <c r="B991" s="41" t="e">
        <f t="shared" si="112"/>
        <v>#VALUE!</v>
      </c>
      <c r="C991" s="42" t="e">
        <f t="shared" si="113"/>
        <v>#VALUE!</v>
      </c>
      <c r="D991" s="133" t="str">
        <f t="shared" si="114"/>
        <v>16/02/2012</v>
      </c>
      <c r="E991" s="134" t="str">
        <f t="shared" si="115"/>
        <v/>
      </c>
      <c r="F991" s="134" t="str">
        <f t="shared" si="116"/>
        <v/>
      </c>
      <c r="G991" s="182"/>
      <c r="H991" s="159"/>
      <c r="I991" s="133" t="s">
        <v>604</v>
      </c>
      <c r="J991" s="159" t="s">
        <v>604</v>
      </c>
      <c r="K991" s="159" t="s">
        <v>604</v>
      </c>
      <c r="L991" s="140"/>
    </row>
    <row r="992" spans="1:12" x14ac:dyDescent="0.25">
      <c r="A992" s="14">
        <v>985</v>
      </c>
      <c r="B992" s="41" t="e">
        <f t="shared" si="112"/>
        <v>#VALUE!</v>
      </c>
      <c r="C992" s="42" t="e">
        <f t="shared" si="113"/>
        <v>#VALUE!</v>
      </c>
      <c r="D992" s="133" t="str">
        <f t="shared" si="114"/>
        <v>19/06/2012</v>
      </c>
      <c r="E992" s="134" t="str">
        <f t="shared" si="115"/>
        <v/>
      </c>
      <c r="F992" s="134" t="str">
        <f t="shared" si="116"/>
        <v/>
      </c>
      <c r="G992" s="182"/>
      <c r="H992" s="159"/>
      <c r="I992" s="133" t="s">
        <v>700</v>
      </c>
      <c r="J992" s="159" t="s">
        <v>700</v>
      </c>
      <c r="K992" s="159" t="s">
        <v>700</v>
      </c>
      <c r="L992" s="140"/>
    </row>
    <row r="993" spans="1:12" x14ac:dyDescent="0.25">
      <c r="A993" s="14">
        <v>986</v>
      </c>
      <c r="B993" s="41" t="e">
        <f t="shared" si="112"/>
        <v>#VALUE!</v>
      </c>
      <c r="C993" s="42" t="e">
        <f t="shared" si="113"/>
        <v>#VALUE!</v>
      </c>
      <c r="D993" s="133" t="str">
        <f t="shared" si="114"/>
        <v>09/06/2012</v>
      </c>
      <c r="E993" s="134" t="str">
        <f t="shared" si="115"/>
        <v/>
      </c>
      <c r="F993" s="134" t="str">
        <f t="shared" si="116"/>
        <v/>
      </c>
      <c r="G993" s="182"/>
      <c r="H993" s="159"/>
      <c r="I993" s="133" t="s">
        <v>563</v>
      </c>
      <c r="J993" s="159" t="s">
        <v>563</v>
      </c>
      <c r="K993" s="159" t="s">
        <v>563</v>
      </c>
      <c r="L993" s="140"/>
    </row>
    <row r="994" spans="1:12" x14ac:dyDescent="0.25">
      <c r="A994" s="14">
        <v>987</v>
      </c>
      <c r="B994" s="41" t="e">
        <f t="shared" si="112"/>
        <v>#VALUE!</v>
      </c>
      <c r="C994" s="42" t="e">
        <f t="shared" si="113"/>
        <v>#VALUE!</v>
      </c>
      <c r="D994" s="133" t="str">
        <f t="shared" si="114"/>
        <v>29/12/2011</v>
      </c>
      <c r="E994" s="134" t="str">
        <f t="shared" si="115"/>
        <v/>
      </c>
      <c r="F994" s="134" t="str">
        <f t="shared" si="116"/>
        <v/>
      </c>
      <c r="G994" s="182"/>
      <c r="H994" s="159"/>
      <c r="I994" s="133" t="s">
        <v>701</v>
      </c>
      <c r="J994" s="159" t="s">
        <v>701</v>
      </c>
      <c r="K994" s="159" t="s">
        <v>701</v>
      </c>
      <c r="L994" s="140"/>
    </row>
    <row r="995" spans="1:12" x14ac:dyDescent="0.25">
      <c r="A995" s="14">
        <v>988</v>
      </c>
      <c r="B995" s="41" t="e">
        <f t="shared" si="112"/>
        <v>#VALUE!</v>
      </c>
      <c r="C995" s="42" t="e">
        <f t="shared" si="113"/>
        <v>#VALUE!</v>
      </c>
      <c r="D995" s="133" t="str">
        <f t="shared" si="114"/>
        <v>24/06/2012</v>
      </c>
      <c r="E995" s="134" t="str">
        <f t="shared" si="115"/>
        <v/>
      </c>
      <c r="F995" s="134" t="str">
        <f t="shared" si="116"/>
        <v/>
      </c>
      <c r="G995" s="182"/>
      <c r="H995" s="159"/>
      <c r="I995" s="133" t="s">
        <v>640</v>
      </c>
      <c r="J995" s="159" t="s">
        <v>640</v>
      </c>
      <c r="K995" s="159" t="s">
        <v>640</v>
      </c>
      <c r="L995" s="140"/>
    </row>
    <row r="996" spans="1:12" x14ac:dyDescent="0.25">
      <c r="A996" s="14">
        <v>989</v>
      </c>
      <c r="B996" s="41" t="e">
        <f t="shared" si="112"/>
        <v>#VALUE!</v>
      </c>
      <c r="C996" s="42" t="e">
        <f t="shared" si="113"/>
        <v>#VALUE!</v>
      </c>
      <c r="D996" s="133" t="str">
        <f t="shared" si="114"/>
        <v>08/11/2012</v>
      </c>
      <c r="E996" s="134" t="str">
        <f t="shared" si="115"/>
        <v/>
      </c>
      <c r="F996" s="134" t="str">
        <f t="shared" si="116"/>
        <v/>
      </c>
      <c r="G996" s="182"/>
      <c r="H996" s="159"/>
      <c r="I996" s="133" t="s">
        <v>595</v>
      </c>
      <c r="J996" s="159" t="s">
        <v>595</v>
      </c>
      <c r="K996" s="159" t="s">
        <v>595</v>
      </c>
      <c r="L996" s="140"/>
    </row>
    <row r="997" spans="1:12" x14ac:dyDescent="0.25">
      <c r="A997" s="14">
        <v>990</v>
      </c>
      <c r="B997" s="41" t="e">
        <f t="shared" si="112"/>
        <v>#VALUE!</v>
      </c>
      <c r="C997" s="42" t="e">
        <f t="shared" si="113"/>
        <v>#VALUE!</v>
      </c>
      <c r="D997" s="133" t="str">
        <f t="shared" si="114"/>
        <v>10/01/2012</v>
      </c>
      <c r="E997" s="134" t="str">
        <f t="shared" si="115"/>
        <v/>
      </c>
      <c r="F997" s="134" t="str">
        <f t="shared" si="116"/>
        <v/>
      </c>
      <c r="G997" s="182"/>
      <c r="H997" s="159"/>
      <c r="I997" s="133" t="s">
        <v>702</v>
      </c>
      <c r="J997" s="159" t="s">
        <v>702</v>
      </c>
      <c r="K997" s="159" t="s">
        <v>702</v>
      </c>
      <c r="L997" s="140"/>
    </row>
    <row r="998" spans="1:12" x14ac:dyDescent="0.25">
      <c r="A998" s="14">
        <v>991</v>
      </c>
      <c r="B998" s="41" t="e">
        <f t="shared" si="112"/>
        <v>#VALUE!</v>
      </c>
      <c r="C998" s="42" t="e">
        <f t="shared" si="113"/>
        <v>#VALUE!</v>
      </c>
      <c r="D998" s="133" t="str">
        <f t="shared" si="114"/>
        <v>24/02/2012</v>
      </c>
      <c r="E998" s="134" t="str">
        <f t="shared" si="115"/>
        <v/>
      </c>
      <c r="F998" s="134" t="str">
        <f t="shared" si="116"/>
        <v/>
      </c>
      <c r="G998" s="182"/>
      <c r="H998" s="159"/>
      <c r="I998" s="133" t="s">
        <v>675</v>
      </c>
      <c r="J998" s="159" t="s">
        <v>675</v>
      </c>
      <c r="K998" s="159" t="s">
        <v>675</v>
      </c>
      <c r="L998" s="140"/>
    </row>
    <row r="999" spans="1:12" x14ac:dyDescent="0.25">
      <c r="A999" s="14">
        <v>992</v>
      </c>
      <c r="B999" s="41" t="e">
        <f t="shared" si="112"/>
        <v>#VALUE!</v>
      </c>
      <c r="C999" s="42" t="e">
        <f t="shared" si="113"/>
        <v>#VALUE!</v>
      </c>
      <c r="D999" s="133" t="str">
        <f t="shared" si="114"/>
        <v>17/07/2012</v>
      </c>
      <c r="E999" s="134" t="str">
        <f t="shared" si="115"/>
        <v/>
      </c>
      <c r="F999" s="134" t="str">
        <f t="shared" si="116"/>
        <v/>
      </c>
      <c r="G999" s="182"/>
      <c r="H999" s="159"/>
      <c r="I999" s="133" t="s">
        <v>247</v>
      </c>
      <c r="J999" s="159" t="s">
        <v>247</v>
      </c>
      <c r="K999" s="159" t="s">
        <v>247</v>
      </c>
      <c r="L999" s="140"/>
    </row>
    <row r="1000" spans="1:12" x14ac:dyDescent="0.25">
      <c r="A1000" s="14">
        <v>993</v>
      </c>
      <c r="B1000" s="41" t="e">
        <f t="shared" si="112"/>
        <v>#VALUE!</v>
      </c>
      <c r="C1000" s="42" t="e">
        <f t="shared" si="113"/>
        <v>#VALUE!</v>
      </c>
      <c r="D1000" s="133" t="str">
        <f t="shared" si="114"/>
        <v>09/08/2012</v>
      </c>
      <c r="E1000" s="134" t="str">
        <f t="shared" si="115"/>
        <v/>
      </c>
      <c r="F1000" s="134" t="str">
        <f t="shared" si="116"/>
        <v/>
      </c>
      <c r="G1000" s="182"/>
      <c r="H1000" s="159"/>
      <c r="I1000" s="133" t="s">
        <v>703</v>
      </c>
      <c r="J1000" s="159" t="s">
        <v>703</v>
      </c>
      <c r="K1000" s="159" t="s">
        <v>703</v>
      </c>
      <c r="L1000" s="140"/>
    </row>
    <row r="1001" spans="1:12" x14ac:dyDescent="0.25">
      <c r="A1001" s="14">
        <v>994</v>
      </c>
      <c r="B1001" s="41" t="e">
        <f t="shared" si="112"/>
        <v>#VALUE!</v>
      </c>
      <c r="C1001" s="42" t="e">
        <f t="shared" si="113"/>
        <v>#VALUE!</v>
      </c>
      <c r="D1001" s="133" t="str">
        <f t="shared" si="114"/>
        <v>08/08/2012</v>
      </c>
      <c r="E1001" s="134" t="str">
        <f t="shared" si="115"/>
        <v/>
      </c>
      <c r="F1001" s="134" t="str">
        <f t="shared" si="116"/>
        <v/>
      </c>
      <c r="G1001" s="182"/>
      <c r="H1001" s="159"/>
      <c r="I1001" s="133" t="s">
        <v>704</v>
      </c>
      <c r="J1001" s="159" t="s">
        <v>704</v>
      </c>
      <c r="K1001" s="159" t="s">
        <v>704</v>
      </c>
      <c r="L1001" s="140"/>
    </row>
    <row r="1002" spans="1:12" x14ac:dyDescent="0.25">
      <c r="A1002" s="14">
        <v>995</v>
      </c>
      <c r="B1002" s="41" t="e">
        <f t="shared" si="112"/>
        <v>#VALUE!</v>
      </c>
      <c r="C1002" s="42" t="e">
        <f t="shared" si="113"/>
        <v>#VALUE!</v>
      </c>
      <c r="D1002" s="133" t="str">
        <f t="shared" si="114"/>
        <v>19/07/2012</v>
      </c>
      <c r="E1002" s="134" t="str">
        <f t="shared" si="115"/>
        <v/>
      </c>
      <c r="F1002" s="134" t="str">
        <f t="shared" si="116"/>
        <v/>
      </c>
      <c r="G1002" s="182"/>
      <c r="H1002" s="159"/>
      <c r="I1002" s="133" t="s">
        <v>629</v>
      </c>
      <c r="J1002" s="159" t="s">
        <v>629</v>
      </c>
      <c r="K1002" s="159" t="s">
        <v>629</v>
      </c>
      <c r="L1002" s="140"/>
    </row>
    <row r="1003" spans="1:12" x14ac:dyDescent="0.25">
      <c r="A1003" s="14">
        <v>996</v>
      </c>
      <c r="B1003" s="41" t="e">
        <f t="shared" si="112"/>
        <v>#VALUE!</v>
      </c>
      <c r="C1003" s="42" t="e">
        <f t="shared" si="113"/>
        <v>#VALUE!</v>
      </c>
      <c r="D1003" s="133" t="str">
        <f t="shared" si="114"/>
        <v>16/04/2012</v>
      </c>
      <c r="E1003" s="134" t="str">
        <f t="shared" si="115"/>
        <v/>
      </c>
      <c r="F1003" s="134" t="str">
        <f t="shared" si="116"/>
        <v/>
      </c>
      <c r="G1003" s="182"/>
      <c r="H1003" s="159"/>
      <c r="I1003" s="133" t="s">
        <v>622</v>
      </c>
      <c r="J1003" s="159" t="s">
        <v>622</v>
      </c>
      <c r="K1003" s="159" t="s">
        <v>622</v>
      </c>
      <c r="L1003" s="140"/>
    </row>
    <row r="1004" spans="1:12" x14ac:dyDescent="0.25">
      <c r="A1004" s="14">
        <v>997</v>
      </c>
      <c r="B1004" s="41" t="e">
        <f t="shared" si="112"/>
        <v>#VALUE!</v>
      </c>
      <c r="C1004" s="42" t="e">
        <f t="shared" si="113"/>
        <v>#VALUE!</v>
      </c>
      <c r="D1004" s="133" t="str">
        <f t="shared" si="114"/>
        <v>18/01/2012</v>
      </c>
      <c r="E1004" s="134" t="str">
        <f t="shared" si="115"/>
        <v/>
      </c>
      <c r="F1004" s="134" t="str">
        <f t="shared" si="116"/>
        <v/>
      </c>
      <c r="G1004" s="182"/>
      <c r="H1004" s="159"/>
      <c r="I1004" s="133" t="s">
        <v>524</v>
      </c>
      <c r="J1004" s="159" t="s">
        <v>524</v>
      </c>
      <c r="K1004" s="159" t="s">
        <v>524</v>
      </c>
      <c r="L1004" s="140"/>
    </row>
    <row r="1005" spans="1:12" x14ac:dyDescent="0.25">
      <c r="A1005" s="14">
        <v>998</v>
      </c>
      <c r="B1005" s="41" t="e">
        <f t="shared" si="112"/>
        <v>#VALUE!</v>
      </c>
      <c r="C1005" s="42" t="e">
        <f t="shared" si="113"/>
        <v>#VALUE!</v>
      </c>
      <c r="D1005" s="133" t="str">
        <f t="shared" si="114"/>
        <v>28/08/2012</v>
      </c>
      <c r="E1005" s="134" t="str">
        <f t="shared" si="115"/>
        <v/>
      </c>
      <c r="F1005" s="134" t="str">
        <f t="shared" si="116"/>
        <v/>
      </c>
      <c r="G1005" s="182"/>
      <c r="H1005" s="159"/>
      <c r="I1005" s="133" t="s">
        <v>597</v>
      </c>
      <c r="J1005" s="159" t="s">
        <v>597</v>
      </c>
      <c r="K1005" s="159" t="s">
        <v>597</v>
      </c>
      <c r="L1005" s="140"/>
    </row>
    <row r="1006" spans="1:12" x14ac:dyDescent="0.25">
      <c r="A1006" s="14">
        <v>999</v>
      </c>
      <c r="B1006" s="41" t="e">
        <f t="shared" si="112"/>
        <v>#VALUE!</v>
      </c>
      <c r="C1006" s="42" t="e">
        <f t="shared" si="113"/>
        <v>#VALUE!</v>
      </c>
      <c r="D1006" s="133" t="str">
        <f t="shared" si="114"/>
        <v>08/05/2012</v>
      </c>
      <c r="E1006" s="134" t="str">
        <f t="shared" si="115"/>
        <v/>
      </c>
      <c r="F1006" s="134" t="str">
        <f t="shared" si="116"/>
        <v/>
      </c>
      <c r="G1006" s="182"/>
      <c r="H1006" s="159"/>
      <c r="I1006" s="133" t="s">
        <v>533</v>
      </c>
      <c r="J1006" s="159" t="s">
        <v>533</v>
      </c>
      <c r="K1006" s="159" t="s">
        <v>533</v>
      </c>
      <c r="L1006" s="140"/>
    </row>
    <row r="1007" spans="1:12" x14ac:dyDescent="0.25">
      <c r="A1007" s="14">
        <v>1000</v>
      </c>
      <c r="B1007" s="41" t="e">
        <f t="shared" si="112"/>
        <v>#VALUE!</v>
      </c>
      <c r="C1007" s="42" t="e">
        <f t="shared" si="113"/>
        <v>#VALUE!</v>
      </c>
      <c r="D1007" s="133" t="str">
        <f t="shared" si="114"/>
        <v>12/04/2012</v>
      </c>
      <c r="E1007" s="134" t="str">
        <f t="shared" si="115"/>
        <v/>
      </c>
      <c r="F1007" s="134" t="str">
        <f t="shared" si="116"/>
        <v/>
      </c>
      <c r="G1007" s="182"/>
      <c r="H1007" s="159"/>
      <c r="I1007" s="133" t="s">
        <v>705</v>
      </c>
      <c r="J1007" s="159" t="s">
        <v>705</v>
      </c>
      <c r="K1007" s="159" t="s">
        <v>705</v>
      </c>
      <c r="L1007" s="140"/>
    </row>
    <row r="1008" spans="1:12" x14ac:dyDescent="0.25">
      <c r="A1008" s="14">
        <v>1001</v>
      </c>
      <c r="B1008" s="41" t="e">
        <f t="shared" si="112"/>
        <v>#VALUE!</v>
      </c>
      <c r="C1008" s="42" t="e">
        <f t="shared" si="113"/>
        <v>#VALUE!</v>
      </c>
      <c r="D1008" s="133" t="str">
        <f t="shared" si="114"/>
        <v>26/03/2012</v>
      </c>
      <c r="E1008" s="134" t="str">
        <f t="shared" si="115"/>
        <v/>
      </c>
      <c r="F1008" s="134" t="str">
        <f t="shared" si="116"/>
        <v/>
      </c>
      <c r="G1008" s="182"/>
      <c r="H1008" s="159"/>
      <c r="I1008" s="133" t="s">
        <v>706</v>
      </c>
      <c r="J1008" s="159" t="s">
        <v>706</v>
      </c>
      <c r="K1008" s="159" t="s">
        <v>706</v>
      </c>
      <c r="L1008" s="140"/>
    </row>
    <row r="1009" spans="1:12" x14ac:dyDescent="0.25">
      <c r="A1009" s="14">
        <v>1002</v>
      </c>
      <c r="B1009" s="41" t="e">
        <f t="shared" si="112"/>
        <v>#VALUE!</v>
      </c>
      <c r="C1009" s="42" t="e">
        <f t="shared" si="113"/>
        <v>#VALUE!</v>
      </c>
      <c r="D1009" s="133" t="str">
        <f t="shared" si="114"/>
        <v>08/12/2012</v>
      </c>
      <c r="E1009" s="134" t="str">
        <f t="shared" si="115"/>
        <v/>
      </c>
      <c r="F1009" s="134" t="str">
        <f t="shared" si="116"/>
        <v/>
      </c>
      <c r="G1009" s="182"/>
      <c r="H1009" s="159"/>
      <c r="I1009" s="133" t="s">
        <v>619</v>
      </c>
      <c r="J1009" s="159" t="s">
        <v>619</v>
      </c>
      <c r="K1009" s="159" t="s">
        <v>619</v>
      </c>
      <c r="L1009" s="140"/>
    </row>
    <row r="1010" spans="1:12" x14ac:dyDescent="0.25">
      <c r="A1010" s="14">
        <v>1003</v>
      </c>
      <c r="B1010" s="41" t="e">
        <f t="shared" si="112"/>
        <v>#VALUE!</v>
      </c>
      <c r="C1010" s="42" t="e">
        <f t="shared" si="113"/>
        <v>#VALUE!</v>
      </c>
      <c r="D1010" s="133" t="str">
        <f t="shared" si="114"/>
        <v>31/10/2012</v>
      </c>
      <c r="E1010" s="134" t="str">
        <f t="shared" si="115"/>
        <v/>
      </c>
      <c r="F1010" s="134" t="str">
        <f t="shared" si="116"/>
        <v/>
      </c>
      <c r="G1010" s="182"/>
      <c r="H1010" s="159"/>
      <c r="I1010" s="133" t="s">
        <v>560</v>
      </c>
      <c r="J1010" s="159" t="s">
        <v>560</v>
      </c>
      <c r="K1010" s="159" t="s">
        <v>560</v>
      </c>
      <c r="L1010" s="140"/>
    </row>
    <row r="1011" spans="1:12" x14ac:dyDescent="0.25">
      <c r="A1011" s="14">
        <v>1004</v>
      </c>
      <c r="B1011" s="41" t="e">
        <f t="shared" si="112"/>
        <v>#VALUE!</v>
      </c>
      <c r="C1011" s="42" t="e">
        <f t="shared" si="113"/>
        <v>#VALUE!</v>
      </c>
      <c r="D1011" s="133" t="str">
        <f t="shared" si="114"/>
        <v>22/12/2012</v>
      </c>
      <c r="E1011" s="134" t="str">
        <f t="shared" si="115"/>
        <v/>
      </c>
      <c r="F1011" s="134" t="str">
        <f t="shared" si="116"/>
        <v/>
      </c>
      <c r="G1011" s="182"/>
      <c r="H1011" s="159"/>
      <c r="I1011" s="133" t="s">
        <v>707</v>
      </c>
      <c r="J1011" s="159" t="s">
        <v>707</v>
      </c>
      <c r="K1011" s="159" t="s">
        <v>707</v>
      </c>
      <c r="L1011" s="140"/>
    </row>
    <row r="1012" spans="1:12" x14ac:dyDescent="0.25">
      <c r="A1012" s="14">
        <v>1005</v>
      </c>
      <c r="B1012" s="41" t="e">
        <f t="shared" si="112"/>
        <v>#VALUE!</v>
      </c>
      <c r="C1012" s="42" t="e">
        <f t="shared" si="113"/>
        <v>#VALUE!</v>
      </c>
      <c r="D1012" s="133" t="str">
        <f t="shared" si="114"/>
        <v>13/07/2012</v>
      </c>
      <c r="E1012" s="134" t="str">
        <f t="shared" si="115"/>
        <v/>
      </c>
      <c r="F1012" s="134" t="str">
        <f t="shared" si="116"/>
        <v/>
      </c>
      <c r="G1012" s="182"/>
      <c r="H1012" s="159"/>
      <c r="I1012" s="133" t="s">
        <v>514</v>
      </c>
      <c r="J1012" s="159" t="s">
        <v>514</v>
      </c>
      <c r="K1012" s="159" t="s">
        <v>514</v>
      </c>
      <c r="L1012" s="140"/>
    </row>
    <row r="1013" spans="1:12" x14ac:dyDescent="0.25">
      <c r="A1013" s="14">
        <v>1006</v>
      </c>
      <c r="B1013" s="41" t="e">
        <f t="shared" si="112"/>
        <v>#VALUE!</v>
      </c>
      <c r="C1013" s="42" t="e">
        <f t="shared" si="113"/>
        <v>#VALUE!</v>
      </c>
      <c r="D1013" s="133" t="str">
        <f t="shared" si="114"/>
        <v>11/08/2012</v>
      </c>
      <c r="E1013" s="134" t="str">
        <f t="shared" si="115"/>
        <v/>
      </c>
      <c r="F1013" s="134" t="str">
        <f t="shared" si="116"/>
        <v/>
      </c>
      <c r="G1013" s="182"/>
      <c r="H1013" s="159"/>
      <c r="I1013" s="133" t="s">
        <v>708</v>
      </c>
      <c r="J1013" s="159" t="s">
        <v>708</v>
      </c>
      <c r="K1013" s="159" t="s">
        <v>708</v>
      </c>
      <c r="L1013" s="140"/>
    </row>
    <row r="1014" spans="1:12" x14ac:dyDescent="0.25">
      <c r="A1014" s="14">
        <v>1007</v>
      </c>
      <c r="B1014" s="41" t="e">
        <f t="shared" si="112"/>
        <v>#VALUE!</v>
      </c>
      <c r="C1014" s="42" t="e">
        <f t="shared" si="113"/>
        <v>#VALUE!</v>
      </c>
      <c r="D1014" s="133" t="str">
        <f t="shared" si="114"/>
        <v>02/01/2012</v>
      </c>
      <c r="E1014" s="134" t="str">
        <f t="shared" si="115"/>
        <v/>
      </c>
      <c r="F1014" s="134" t="str">
        <f t="shared" si="116"/>
        <v/>
      </c>
      <c r="G1014" s="182"/>
      <c r="H1014" s="164"/>
      <c r="I1014" s="133" t="s">
        <v>481</v>
      </c>
      <c r="J1014" s="164" t="s">
        <v>481</v>
      </c>
      <c r="K1014" s="164" t="s">
        <v>481</v>
      </c>
      <c r="L1014" s="140"/>
    </row>
    <row r="1015" spans="1:12" x14ac:dyDescent="0.25">
      <c r="A1015" s="14">
        <v>1008</v>
      </c>
      <c r="B1015" s="41" t="e">
        <f t="shared" si="112"/>
        <v>#VALUE!</v>
      </c>
      <c r="C1015" s="42" t="e">
        <f t="shared" si="113"/>
        <v>#VALUE!</v>
      </c>
      <c r="D1015" s="133" t="str">
        <f t="shared" si="114"/>
        <v>29/04/2012</v>
      </c>
      <c r="E1015" s="134" t="str">
        <f t="shared" si="115"/>
        <v/>
      </c>
      <c r="F1015" s="134" t="str">
        <f t="shared" si="116"/>
        <v/>
      </c>
      <c r="G1015" s="182"/>
      <c r="H1015" s="164"/>
      <c r="I1015" s="133" t="s">
        <v>576</v>
      </c>
      <c r="J1015" s="164" t="s">
        <v>576</v>
      </c>
      <c r="K1015" s="164" t="s">
        <v>576</v>
      </c>
      <c r="L1015" s="140"/>
    </row>
    <row r="1016" spans="1:12" x14ac:dyDescent="0.25">
      <c r="A1016" s="14">
        <v>1009</v>
      </c>
      <c r="B1016" s="41" t="e">
        <f t="shared" si="112"/>
        <v>#VALUE!</v>
      </c>
      <c r="C1016" s="42" t="e">
        <f t="shared" si="113"/>
        <v>#VALUE!</v>
      </c>
      <c r="D1016" s="133" t="str">
        <f t="shared" si="114"/>
        <v>06/05/2012</v>
      </c>
      <c r="E1016" s="134" t="str">
        <f t="shared" si="115"/>
        <v/>
      </c>
      <c r="F1016" s="134" t="str">
        <f t="shared" si="116"/>
        <v/>
      </c>
      <c r="G1016" s="182"/>
      <c r="H1016" s="164"/>
      <c r="I1016" s="133" t="s">
        <v>686</v>
      </c>
      <c r="J1016" s="164" t="s">
        <v>686</v>
      </c>
      <c r="K1016" s="164" t="s">
        <v>686</v>
      </c>
      <c r="L1016" s="140"/>
    </row>
    <row r="1017" spans="1:12" x14ac:dyDescent="0.25">
      <c r="A1017" s="14">
        <v>1010</v>
      </c>
      <c r="B1017" s="41" t="e">
        <f t="shared" si="112"/>
        <v>#VALUE!</v>
      </c>
      <c r="C1017" s="42" t="e">
        <f t="shared" si="113"/>
        <v>#VALUE!</v>
      </c>
      <c r="D1017" s="133" t="str">
        <f t="shared" si="114"/>
        <v>25/10/2012</v>
      </c>
      <c r="E1017" s="134" t="str">
        <f t="shared" si="115"/>
        <v/>
      </c>
      <c r="F1017" s="134" t="str">
        <f t="shared" si="116"/>
        <v/>
      </c>
      <c r="G1017" s="182"/>
      <c r="H1017" s="164"/>
      <c r="I1017" s="133" t="s">
        <v>496</v>
      </c>
      <c r="J1017" s="164" t="s">
        <v>496</v>
      </c>
      <c r="K1017" s="164" t="s">
        <v>496</v>
      </c>
      <c r="L1017" s="140"/>
    </row>
    <row r="1018" spans="1:12" x14ac:dyDescent="0.25">
      <c r="A1018" s="14">
        <v>1011</v>
      </c>
      <c r="B1018" s="41" t="e">
        <f t="shared" si="112"/>
        <v>#VALUE!</v>
      </c>
      <c r="C1018" s="42" t="e">
        <f t="shared" si="113"/>
        <v>#VALUE!</v>
      </c>
      <c r="D1018" s="133" t="str">
        <f t="shared" si="114"/>
        <v>01/05/2012</v>
      </c>
      <c r="E1018" s="134" t="str">
        <f t="shared" si="115"/>
        <v/>
      </c>
      <c r="F1018" s="134" t="str">
        <f t="shared" si="116"/>
        <v/>
      </c>
      <c r="G1018" s="182"/>
      <c r="H1018" s="164"/>
      <c r="I1018" s="133" t="s">
        <v>553</v>
      </c>
      <c r="J1018" s="164" t="s">
        <v>553</v>
      </c>
      <c r="K1018" s="164" t="s">
        <v>553</v>
      </c>
      <c r="L1018" s="140"/>
    </row>
    <row r="1019" spans="1:12" x14ac:dyDescent="0.25">
      <c r="A1019" s="14">
        <v>1012</v>
      </c>
      <c r="B1019" s="41" t="e">
        <f t="shared" si="112"/>
        <v>#VALUE!</v>
      </c>
      <c r="C1019" s="42" t="e">
        <f t="shared" si="113"/>
        <v>#VALUE!</v>
      </c>
      <c r="D1019" s="133" t="str">
        <f t="shared" si="114"/>
        <v>30/06/2012</v>
      </c>
      <c r="E1019" s="134" t="str">
        <f t="shared" si="115"/>
        <v/>
      </c>
      <c r="F1019" s="134" t="str">
        <f t="shared" si="116"/>
        <v/>
      </c>
      <c r="G1019" s="182"/>
      <c r="H1019" s="164"/>
      <c r="I1019" s="133" t="s">
        <v>656</v>
      </c>
      <c r="J1019" s="164" t="s">
        <v>656</v>
      </c>
      <c r="K1019" s="164" t="s">
        <v>656</v>
      </c>
      <c r="L1019" s="140"/>
    </row>
    <row r="1020" spans="1:12" x14ac:dyDescent="0.25">
      <c r="A1020" s="14">
        <v>1013</v>
      </c>
      <c r="B1020" s="41" t="e">
        <f t="shared" si="112"/>
        <v>#VALUE!</v>
      </c>
      <c r="C1020" s="42" t="e">
        <f t="shared" si="113"/>
        <v>#VALUE!</v>
      </c>
      <c r="D1020" s="133" t="str">
        <f t="shared" si="114"/>
        <v>02/07/2012</v>
      </c>
      <c r="E1020" s="134" t="str">
        <f t="shared" si="115"/>
        <v/>
      </c>
      <c r="F1020" s="134" t="str">
        <f t="shared" si="116"/>
        <v/>
      </c>
      <c r="G1020" s="182"/>
      <c r="H1020" s="164"/>
      <c r="I1020" s="133" t="s">
        <v>709</v>
      </c>
      <c r="J1020" s="164" t="s">
        <v>709</v>
      </c>
      <c r="K1020" s="164" t="s">
        <v>709</v>
      </c>
      <c r="L1020" s="140"/>
    </row>
    <row r="1021" spans="1:12" x14ac:dyDescent="0.25">
      <c r="A1021" s="14">
        <v>1014</v>
      </c>
      <c r="B1021" s="41" t="e">
        <f t="shared" si="112"/>
        <v>#VALUE!</v>
      </c>
      <c r="C1021" s="42" t="e">
        <f t="shared" si="113"/>
        <v>#VALUE!</v>
      </c>
      <c r="D1021" s="133" t="str">
        <f t="shared" si="114"/>
        <v>02/12/2012</v>
      </c>
      <c r="E1021" s="134" t="str">
        <f t="shared" si="115"/>
        <v/>
      </c>
      <c r="F1021" s="134" t="str">
        <f t="shared" si="116"/>
        <v/>
      </c>
      <c r="G1021" s="182"/>
      <c r="H1021" s="164"/>
      <c r="I1021" s="133" t="s">
        <v>710</v>
      </c>
      <c r="J1021" s="164" t="s">
        <v>710</v>
      </c>
      <c r="K1021" s="164" t="s">
        <v>710</v>
      </c>
      <c r="L1021" s="140"/>
    </row>
    <row r="1022" spans="1:12" x14ac:dyDescent="0.25">
      <c r="A1022" s="14">
        <v>1015</v>
      </c>
      <c r="B1022" s="41" t="e">
        <f t="shared" si="112"/>
        <v>#VALUE!</v>
      </c>
      <c r="C1022" s="42" t="e">
        <f t="shared" si="113"/>
        <v>#VALUE!</v>
      </c>
      <c r="D1022" s="133" t="str">
        <f t="shared" si="114"/>
        <v>22/05/2012</v>
      </c>
      <c r="E1022" s="134" t="str">
        <f t="shared" si="115"/>
        <v/>
      </c>
      <c r="F1022" s="134" t="str">
        <f t="shared" si="116"/>
        <v/>
      </c>
      <c r="G1022" s="182"/>
      <c r="H1022" s="164"/>
      <c r="I1022" s="133" t="s">
        <v>483</v>
      </c>
      <c r="J1022" s="164" t="s">
        <v>483</v>
      </c>
      <c r="K1022" s="164" t="s">
        <v>483</v>
      </c>
      <c r="L1022" s="140"/>
    </row>
    <row r="1023" spans="1:12" x14ac:dyDescent="0.25">
      <c r="A1023" s="14">
        <v>1016</v>
      </c>
      <c r="B1023" s="41" t="e">
        <f t="shared" si="112"/>
        <v>#VALUE!</v>
      </c>
      <c r="C1023" s="42" t="e">
        <f t="shared" si="113"/>
        <v>#VALUE!</v>
      </c>
      <c r="D1023" s="133" t="str">
        <f t="shared" si="114"/>
        <v>12/11/2011</v>
      </c>
      <c r="E1023" s="134" t="str">
        <f t="shared" si="115"/>
        <v/>
      </c>
      <c r="F1023" s="134" t="str">
        <f t="shared" si="116"/>
        <v/>
      </c>
      <c r="G1023" s="182"/>
      <c r="H1023" s="164"/>
      <c r="I1023" s="133" t="s">
        <v>711</v>
      </c>
      <c r="J1023" s="164" t="s">
        <v>711</v>
      </c>
      <c r="K1023" s="164" t="s">
        <v>711</v>
      </c>
      <c r="L1023" s="140"/>
    </row>
    <row r="1024" spans="1:12" x14ac:dyDescent="0.25">
      <c r="A1024" s="14">
        <v>1017</v>
      </c>
      <c r="B1024" s="41" t="e">
        <f t="shared" si="112"/>
        <v>#VALUE!</v>
      </c>
      <c r="C1024" s="42" t="e">
        <f t="shared" si="113"/>
        <v>#VALUE!</v>
      </c>
      <c r="D1024" s="133" t="str">
        <f t="shared" si="114"/>
        <v>14/11/2012</v>
      </c>
      <c r="E1024" s="134" t="str">
        <f t="shared" si="115"/>
        <v/>
      </c>
      <c r="F1024" s="134" t="str">
        <f t="shared" si="116"/>
        <v/>
      </c>
      <c r="G1024" s="182"/>
      <c r="H1024" s="164"/>
      <c r="I1024" s="133" t="s">
        <v>632</v>
      </c>
      <c r="J1024" s="164" t="s">
        <v>632</v>
      </c>
      <c r="K1024" s="164" t="s">
        <v>632</v>
      </c>
      <c r="L1024" s="140"/>
    </row>
    <row r="1025" spans="1:12" x14ac:dyDescent="0.25">
      <c r="A1025" s="14">
        <v>1018</v>
      </c>
      <c r="B1025" s="41" t="e">
        <f t="shared" si="112"/>
        <v>#VALUE!</v>
      </c>
      <c r="C1025" s="42" t="e">
        <f t="shared" si="113"/>
        <v>#VALUE!</v>
      </c>
      <c r="D1025" s="133" t="str">
        <f t="shared" si="114"/>
        <v>12/09/2012</v>
      </c>
      <c r="E1025" s="134" t="str">
        <f t="shared" si="115"/>
        <v/>
      </c>
      <c r="F1025" s="134" t="str">
        <f t="shared" si="116"/>
        <v/>
      </c>
      <c r="G1025" s="182"/>
      <c r="H1025" s="164"/>
      <c r="I1025" s="133" t="s">
        <v>712</v>
      </c>
      <c r="J1025" s="164" t="s">
        <v>712</v>
      </c>
      <c r="K1025" s="164" t="s">
        <v>712</v>
      </c>
      <c r="L1025" s="140"/>
    </row>
    <row r="1026" spans="1:12" x14ac:dyDescent="0.25">
      <c r="A1026" s="14">
        <v>1019</v>
      </c>
      <c r="B1026" s="41" t="e">
        <f t="shared" si="112"/>
        <v>#VALUE!</v>
      </c>
      <c r="C1026" s="42" t="e">
        <f t="shared" si="113"/>
        <v>#VALUE!</v>
      </c>
      <c r="D1026" s="133" t="str">
        <f t="shared" si="114"/>
        <v>16/02/2012</v>
      </c>
      <c r="E1026" s="134" t="str">
        <f t="shared" si="115"/>
        <v/>
      </c>
      <c r="F1026" s="134" t="str">
        <f t="shared" si="116"/>
        <v/>
      </c>
      <c r="G1026" s="182"/>
      <c r="H1026" s="164"/>
      <c r="I1026" s="133" t="s">
        <v>604</v>
      </c>
      <c r="J1026" s="164" t="s">
        <v>604</v>
      </c>
      <c r="K1026" s="164" t="s">
        <v>604</v>
      </c>
      <c r="L1026" s="140"/>
    </row>
    <row r="1027" spans="1:12" x14ac:dyDescent="0.25">
      <c r="A1027" s="14">
        <v>1020</v>
      </c>
      <c r="B1027" s="41" t="e">
        <f t="shared" si="112"/>
        <v>#VALUE!</v>
      </c>
      <c r="C1027" s="42" t="e">
        <f t="shared" si="113"/>
        <v>#VALUE!</v>
      </c>
      <c r="D1027" s="133" t="str">
        <f t="shared" si="114"/>
        <v>12/08/2012</v>
      </c>
      <c r="E1027" s="134" t="str">
        <f t="shared" si="115"/>
        <v/>
      </c>
      <c r="F1027" s="134" t="str">
        <f t="shared" si="116"/>
        <v/>
      </c>
      <c r="G1027" s="182"/>
      <c r="H1027" s="164"/>
      <c r="I1027" s="133" t="s">
        <v>713</v>
      </c>
      <c r="J1027" s="164" t="s">
        <v>713</v>
      </c>
      <c r="K1027" s="164" t="s">
        <v>713</v>
      </c>
      <c r="L1027" s="140"/>
    </row>
    <row r="1028" spans="1:12" x14ac:dyDescent="0.25">
      <c r="A1028" s="14">
        <v>1021</v>
      </c>
      <c r="B1028" s="41" t="e">
        <f t="shared" si="112"/>
        <v>#VALUE!</v>
      </c>
      <c r="C1028" s="42" t="e">
        <f t="shared" si="113"/>
        <v>#VALUE!</v>
      </c>
      <c r="D1028" s="133" t="str">
        <f t="shared" si="114"/>
        <v>30/07/2011</v>
      </c>
      <c r="E1028" s="134" t="str">
        <f t="shared" si="115"/>
        <v/>
      </c>
      <c r="F1028" s="134" t="str">
        <f t="shared" si="116"/>
        <v/>
      </c>
      <c r="G1028" s="182"/>
      <c r="H1028" s="164"/>
      <c r="I1028" s="133" t="s">
        <v>714</v>
      </c>
      <c r="J1028" s="164" t="s">
        <v>714</v>
      </c>
      <c r="K1028" s="164" t="s">
        <v>714</v>
      </c>
      <c r="L1028" s="140"/>
    </row>
    <row r="1029" spans="1:12" x14ac:dyDescent="0.25">
      <c r="A1029" s="14">
        <v>1022</v>
      </c>
      <c r="B1029" s="41" t="e">
        <f t="shared" si="112"/>
        <v>#VALUE!</v>
      </c>
      <c r="C1029" s="42" t="e">
        <f t="shared" si="113"/>
        <v>#VALUE!</v>
      </c>
      <c r="D1029" s="133" t="str">
        <f t="shared" si="114"/>
        <v>26/06/2012</v>
      </c>
      <c r="E1029" s="134" t="str">
        <f t="shared" si="115"/>
        <v/>
      </c>
      <c r="F1029" s="134" t="str">
        <f t="shared" si="116"/>
        <v/>
      </c>
      <c r="G1029" s="182"/>
      <c r="H1029" s="164"/>
      <c r="I1029" s="133" t="s">
        <v>565</v>
      </c>
      <c r="J1029" s="164" t="s">
        <v>565</v>
      </c>
      <c r="K1029" s="164" t="s">
        <v>565</v>
      </c>
      <c r="L1029" s="140"/>
    </row>
    <row r="1030" spans="1:12" x14ac:dyDescent="0.25">
      <c r="A1030" s="14">
        <v>1023</v>
      </c>
      <c r="B1030" s="41" t="e">
        <f t="shared" si="112"/>
        <v>#VALUE!</v>
      </c>
      <c r="C1030" s="42" t="e">
        <f t="shared" si="113"/>
        <v>#VALUE!</v>
      </c>
      <c r="D1030" s="133" t="str">
        <f t="shared" si="114"/>
        <v>17/11/2012</v>
      </c>
      <c r="E1030" s="134" t="str">
        <f t="shared" si="115"/>
        <v/>
      </c>
      <c r="F1030" s="134" t="str">
        <f t="shared" si="116"/>
        <v/>
      </c>
      <c r="G1030" s="182"/>
      <c r="H1030" s="164"/>
      <c r="I1030" s="133" t="s">
        <v>715</v>
      </c>
      <c r="J1030" s="164" t="s">
        <v>715</v>
      </c>
      <c r="K1030" s="164" t="s">
        <v>715</v>
      </c>
      <c r="L1030" s="140"/>
    </row>
    <row r="1031" spans="1:12" x14ac:dyDescent="0.25">
      <c r="A1031" s="14">
        <v>1024</v>
      </c>
      <c r="B1031" s="41" t="e">
        <f t="shared" si="112"/>
        <v>#VALUE!</v>
      </c>
      <c r="C1031" s="42" t="e">
        <f t="shared" si="113"/>
        <v>#VALUE!</v>
      </c>
      <c r="D1031" s="133" t="str">
        <f t="shared" si="114"/>
        <v>26/02/2012</v>
      </c>
      <c r="E1031" s="134" t="str">
        <f t="shared" si="115"/>
        <v/>
      </c>
      <c r="F1031" s="134" t="str">
        <f t="shared" si="116"/>
        <v/>
      </c>
      <c r="G1031" s="182"/>
      <c r="H1031" s="164"/>
      <c r="I1031" s="133" t="s">
        <v>534</v>
      </c>
      <c r="J1031" s="164" t="s">
        <v>534</v>
      </c>
      <c r="K1031" s="164" t="s">
        <v>534</v>
      </c>
      <c r="L1031" s="140"/>
    </row>
    <row r="1032" spans="1:12" x14ac:dyDescent="0.25">
      <c r="A1032" s="14">
        <v>1025</v>
      </c>
      <c r="B1032" s="41" t="e">
        <f t="shared" si="112"/>
        <v>#VALUE!</v>
      </c>
      <c r="C1032" s="42" t="e">
        <f t="shared" si="113"/>
        <v>#VALUE!</v>
      </c>
      <c r="D1032" s="133" t="str">
        <f t="shared" si="114"/>
        <v>28/06/2012</v>
      </c>
      <c r="E1032" s="134" t="str">
        <f t="shared" si="115"/>
        <v/>
      </c>
      <c r="F1032" s="134" t="str">
        <f t="shared" si="116"/>
        <v/>
      </c>
      <c r="G1032" s="182"/>
      <c r="H1032" s="164"/>
      <c r="I1032" s="133" t="s">
        <v>593</v>
      </c>
      <c r="J1032" s="164" t="s">
        <v>593</v>
      </c>
      <c r="K1032" s="164" t="s">
        <v>593</v>
      </c>
      <c r="L1032" s="140"/>
    </row>
    <row r="1033" spans="1:12" x14ac:dyDescent="0.25">
      <c r="A1033" s="14">
        <v>1026</v>
      </c>
      <c r="B1033" s="41" t="e">
        <f t="shared" ref="B1033:B1096" si="117">LEFT(H1033,LEN(H1033)-LEN(C1033))</f>
        <v>#VALUE!</v>
      </c>
      <c r="C1033" s="42" t="e">
        <f t="shared" ref="C1033:C1096" si="118">RIGHT(H1033,LEN(H1033)-FIND("@",SUBSTITUTE(H1033," ","@",LEN(H1033)-LEN(SUBSTITUTE(H1033," ","")))))</f>
        <v>#VALUE!</v>
      </c>
      <c r="D1033" s="133" t="str">
        <f t="shared" ref="D1033:D1096" si="119">TEXT(J1033,"DD/MM/YYYY")</f>
        <v>26/09/2012</v>
      </c>
      <c r="E1033" s="134" t="str">
        <f t="shared" ref="E1033:E1096" si="120">IF(TRIM(L1033)="Nam","X","")</f>
        <v/>
      </c>
      <c r="F1033" s="134" t="str">
        <f t="shared" ref="F1033:F1096" si="121">IF(TRIM(L1033)="Nữ","X","")</f>
        <v/>
      </c>
      <c r="G1033" s="182"/>
      <c r="H1033" s="164"/>
      <c r="I1033" s="133" t="s">
        <v>501</v>
      </c>
      <c r="J1033" s="164" t="s">
        <v>501</v>
      </c>
      <c r="K1033" s="164" t="s">
        <v>501</v>
      </c>
      <c r="L1033" s="140"/>
    </row>
    <row r="1034" spans="1:12" x14ac:dyDescent="0.25">
      <c r="A1034" s="14">
        <v>1027</v>
      </c>
      <c r="B1034" s="41" t="e">
        <f t="shared" si="117"/>
        <v>#VALUE!</v>
      </c>
      <c r="C1034" s="42" t="e">
        <f t="shared" si="118"/>
        <v>#VALUE!</v>
      </c>
      <c r="D1034" s="133" t="str">
        <f t="shared" si="119"/>
        <v>29/11/2012</v>
      </c>
      <c r="E1034" s="134" t="str">
        <f t="shared" si="120"/>
        <v/>
      </c>
      <c r="F1034" s="134" t="str">
        <f t="shared" si="121"/>
        <v/>
      </c>
      <c r="G1034" s="182"/>
      <c r="H1034" s="164"/>
      <c r="I1034" s="133" t="s">
        <v>716</v>
      </c>
      <c r="J1034" s="164" t="s">
        <v>716</v>
      </c>
      <c r="K1034" s="164" t="s">
        <v>716</v>
      </c>
      <c r="L1034" s="140"/>
    </row>
    <row r="1035" spans="1:12" x14ac:dyDescent="0.25">
      <c r="A1035" s="14">
        <v>1028</v>
      </c>
      <c r="B1035" s="41" t="e">
        <f t="shared" si="117"/>
        <v>#VALUE!</v>
      </c>
      <c r="C1035" s="42" t="e">
        <f t="shared" si="118"/>
        <v>#VALUE!</v>
      </c>
      <c r="D1035" s="133" t="str">
        <f t="shared" si="119"/>
        <v>01/01/2012</v>
      </c>
      <c r="E1035" s="134" t="str">
        <f t="shared" si="120"/>
        <v/>
      </c>
      <c r="F1035" s="134" t="str">
        <f t="shared" si="121"/>
        <v/>
      </c>
      <c r="G1035" s="182"/>
      <c r="H1035" s="164"/>
      <c r="I1035" s="133" t="s">
        <v>717</v>
      </c>
      <c r="J1035" s="164" t="s">
        <v>717</v>
      </c>
      <c r="K1035" s="164" t="s">
        <v>717</v>
      </c>
      <c r="L1035" s="140"/>
    </row>
    <row r="1036" spans="1:12" x14ac:dyDescent="0.25">
      <c r="A1036" s="14">
        <v>1029</v>
      </c>
      <c r="B1036" s="41" t="e">
        <f t="shared" si="117"/>
        <v>#VALUE!</v>
      </c>
      <c r="C1036" s="42" t="e">
        <f t="shared" si="118"/>
        <v>#VALUE!</v>
      </c>
      <c r="D1036" s="133" t="str">
        <f t="shared" si="119"/>
        <v>11/06/2012</v>
      </c>
      <c r="E1036" s="134" t="str">
        <f t="shared" si="120"/>
        <v/>
      </c>
      <c r="F1036" s="134" t="str">
        <f t="shared" si="121"/>
        <v/>
      </c>
      <c r="G1036" s="182"/>
      <c r="H1036" s="164"/>
      <c r="I1036" s="133" t="s">
        <v>490</v>
      </c>
      <c r="J1036" s="164" t="s">
        <v>490</v>
      </c>
      <c r="K1036" s="164" t="s">
        <v>490</v>
      </c>
      <c r="L1036" s="140"/>
    </row>
    <row r="1037" spans="1:12" x14ac:dyDescent="0.25">
      <c r="A1037" s="14">
        <v>1030</v>
      </c>
      <c r="B1037" s="41" t="e">
        <f t="shared" si="117"/>
        <v>#VALUE!</v>
      </c>
      <c r="C1037" s="42" t="e">
        <f t="shared" si="118"/>
        <v>#VALUE!</v>
      </c>
      <c r="D1037" s="133" t="str">
        <f t="shared" si="119"/>
        <v>14/12/2012</v>
      </c>
      <c r="E1037" s="134" t="str">
        <f t="shared" si="120"/>
        <v/>
      </c>
      <c r="F1037" s="134" t="str">
        <f t="shared" si="121"/>
        <v/>
      </c>
      <c r="G1037" s="182"/>
      <c r="H1037" s="164"/>
      <c r="I1037" s="133" t="s">
        <v>474</v>
      </c>
      <c r="J1037" s="164" t="s">
        <v>474</v>
      </c>
      <c r="K1037" s="164" t="s">
        <v>474</v>
      </c>
      <c r="L1037" s="140"/>
    </row>
    <row r="1038" spans="1:12" x14ac:dyDescent="0.25">
      <c r="A1038" s="14">
        <v>1031</v>
      </c>
      <c r="B1038" s="41" t="e">
        <f t="shared" si="117"/>
        <v>#VALUE!</v>
      </c>
      <c r="C1038" s="42" t="e">
        <f t="shared" si="118"/>
        <v>#VALUE!</v>
      </c>
      <c r="D1038" s="133" t="str">
        <f t="shared" si="119"/>
        <v>09/04/2012</v>
      </c>
      <c r="E1038" s="134" t="str">
        <f t="shared" si="120"/>
        <v/>
      </c>
      <c r="F1038" s="134" t="str">
        <f t="shared" si="121"/>
        <v/>
      </c>
      <c r="G1038" s="182"/>
      <c r="H1038" s="164"/>
      <c r="I1038" s="133" t="s">
        <v>577</v>
      </c>
      <c r="J1038" s="164" t="s">
        <v>577</v>
      </c>
      <c r="K1038" s="164" t="s">
        <v>577</v>
      </c>
      <c r="L1038" s="140"/>
    </row>
    <row r="1039" spans="1:12" x14ac:dyDescent="0.25">
      <c r="A1039" s="14">
        <v>1032</v>
      </c>
      <c r="B1039" s="41" t="e">
        <f t="shared" si="117"/>
        <v>#VALUE!</v>
      </c>
      <c r="C1039" s="42" t="e">
        <f t="shared" si="118"/>
        <v>#VALUE!</v>
      </c>
      <c r="D1039" s="133" t="str">
        <f t="shared" si="119"/>
        <v>25/10/2012</v>
      </c>
      <c r="E1039" s="134" t="str">
        <f t="shared" si="120"/>
        <v/>
      </c>
      <c r="F1039" s="134" t="str">
        <f t="shared" si="121"/>
        <v/>
      </c>
      <c r="G1039" s="182"/>
      <c r="H1039" s="164"/>
      <c r="I1039" s="133" t="s">
        <v>496</v>
      </c>
      <c r="J1039" s="164" t="s">
        <v>496</v>
      </c>
      <c r="K1039" s="164" t="s">
        <v>496</v>
      </c>
      <c r="L1039" s="140"/>
    </row>
    <row r="1040" spans="1:12" x14ac:dyDescent="0.25">
      <c r="A1040" s="14">
        <v>1033</v>
      </c>
      <c r="B1040" s="41" t="e">
        <f t="shared" si="117"/>
        <v>#VALUE!</v>
      </c>
      <c r="C1040" s="42" t="e">
        <f t="shared" si="118"/>
        <v>#VALUE!</v>
      </c>
      <c r="D1040" s="133" t="str">
        <f t="shared" si="119"/>
        <v>21/02/2012</v>
      </c>
      <c r="E1040" s="134" t="str">
        <f t="shared" si="120"/>
        <v/>
      </c>
      <c r="F1040" s="134" t="str">
        <f t="shared" si="121"/>
        <v/>
      </c>
      <c r="G1040" s="182"/>
      <c r="H1040" s="164"/>
      <c r="I1040" s="133" t="s">
        <v>523</v>
      </c>
      <c r="J1040" s="164" t="s">
        <v>523</v>
      </c>
      <c r="K1040" s="164" t="s">
        <v>523</v>
      </c>
      <c r="L1040" s="140"/>
    </row>
    <row r="1041" spans="1:12" x14ac:dyDescent="0.25">
      <c r="A1041" s="14">
        <v>1034</v>
      </c>
      <c r="B1041" s="41" t="e">
        <f t="shared" si="117"/>
        <v>#VALUE!</v>
      </c>
      <c r="C1041" s="42" t="e">
        <f t="shared" si="118"/>
        <v>#VALUE!</v>
      </c>
      <c r="D1041" s="133" t="str">
        <f t="shared" si="119"/>
        <v>30/10/2012</v>
      </c>
      <c r="E1041" s="134" t="str">
        <f t="shared" si="120"/>
        <v/>
      </c>
      <c r="F1041" s="134" t="str">
        <f t="shared" si="121"/>
        <v/>
      </c>
      <c r="G1041" s="182"/>
      <c r="H1041" s="164"/>
      <c r="I1041" s="133" t="s">
        <v>621</v>
      </c>
      <c r="J1041" s="164" t="s">
        <v>621</v>
      </c>
      <c r="K1041" s="164" t="s">
        <v>621</v>
      </c>
      <c r="L1041" s="140"/>
    </row>
    <row r="1042" spans="1:12" x14ac:dyDescent="0.25">
      <c r="A1042" s="14">
        <v>1035</v>
      </c>
      <c r="B1042" s="41" t="e">
        <f t="shared" si="117"/>
        <v>#VALUE!</v>
      </c>
      <c r="C1042" s="42" t="e">
        <f t="shared" si="118"/>
        <v>#VALUE!</v>
      </c>
      <c r="D1042" s="133" t="str">
        <f t="shared" si="119"/>
        <v>19/10/2012</v>
      </c>
      <c r="E1042" s="134" t="str">
        <f t="shared" si="120"/>
        <v/>
      </c>
      <c r="F1042" s="134" t="str">
        <f t="shared" si="121"/>
        <v/>
      </c>
      <c r="G1042" s="182"/>
      <c r="H1042" s="164"/>
      <c r="I1042" s="133" t="s">
        <v>719</v>
      </c>
      <c r="J1042" s="164" t="s">
        <v>719</v>
      </c>
      <c r="K1042" s="164" t="s">
        <v>719</v>
      </c>
      <c r="L1042" s="140"/>
    </row>
    <row r="1043" spans="1:12" x14ac:dyDescent="0.25">
      <c r="A1043" s="14">
        <v>1036</v>
      </c>
      <c r="B1043" s="41" t="e">
        <f t="shared" si="117"/>
        <v>#VALUE!</v>
      </c>
      <c r="C1043" s="42" t="e">
        <f t="shared" si="118"/>
        <v>#VALUE!</v>
      </c>
      <c r="D1043" s="133" t="str">
        <f t="shared" si="119"/>
        <v>18/06/2012</v>
      </c>
      <c r="E1043" s="134" t="str">
        <f t="shared" si="120"/>
        <v/>
      </c>
      <c r="F1043" s="134" t="str">
        <f t="shared" si="121"/>
        <v/>
      </c>
      <c r="G1043" s="182"/>
      <c r="H1043" s="164"/>
      <c r="I1043" s="133" t="s">
        <v>720</v>
      </c>
      <c r="J1043" s="164" t="s">
        <v>720</v>
      </c>
      <c r="K1043" s="164" t="s">
        <v>720</v>
      </c>
      <c r="L1043" s="140"/>
    </row>
    <row r="1044" spans="1:12" x14ac:dyDescent="0.25">
      <c r="A1044" s="14">
        <v>1037</v>
      </c>
      <c r="B1044" s="41" t="e">
        <f t="shared" si="117"/>
        <v>#VALUE!</v>
      </c>
      <c r="C1044" s="42" t="e">
        <f t="shared" si="118"/>
        <v>#VALUE!</v>
      </c>
      <c r="D1044" s="133" t="str">
        <f t="shared" si="119"/>
        <v>05/04/2012</v>
      </c>
      <c r="E1044" s="134" t="str">
        <f t="shared" si="120"/>
        <v/>
      </c>
      <c r="F1044" s="134" t="str">
        <f t="shared" si="121"/>
        <v/>
      </c>
      <c r="G1044" s="182"/>
      <c r="H1044" s="164"/>
      <c r="I1044" s="133" t="s">
        <v>547</v>
      </c>
      <c r="J1044" s="164" t="s">
        <v>547</v>
      </c>
      <c r="K1044" s="164" t="s">
        <v>547</v>
      </c>
      <c r="L1044" s="140"/>
    </row>
    <row r="1045" spans="1:12" x14ac:dyDescent="0.25">
      <c r="A1045" s="14">
        <v>1038</v>
      </c>
      <c r="B1045" s="41" t="e">
        <f t="shared" si="117"/>
        <v>#VALUE!</v>
      </c>
      <c r="C1045" s="42" t="e">
        <f t="shared" si="118"/>
        <v>#VALUE!</v>
      </c>
      <c r="D1045" s="133" t="str">
        <f t="shared" si="119"/>
        <v>09/02/2012</v>
      </c>
      <c r="E1045" s="134" t="str">
        <f t="shared" si="120"/>
        <v/>
      </c>
      <c r="F1045" s="134" t="str">
        <f t="shared" si="121"/>
        <v/>
      </c>
      <c r="G1045" s="182"/>
      <c r="H1045" s="164"/>
      <c r="I1045" s="133" t="s">
        <v>522</v>
      </c>
      <c r="J1045" s="164" t="s">
        <v>522</v>
      </c>
      <c r="K1045" s="164" t="s">
        <v>522</v>
      </c>
      <c r="L1045" s="140"/>
    </row>
    <row r="1046" spans="1:12" x14ac:dyDescent="0.25">
      <c r="A1046" s="14">
        <v>1039</v>
      </c>
      <c r="B1046" s="41" t="e">
        <f t="shared" si="117"/>
        <v>#VALUE!</v>
      </c>
      <c r="C1046" s="42" t="e">
        <f t="shared" si="118"/>
        <v>#VALUE!</v>
      </c>
      <c r="D1046" s="133" t="str">
        <f t="shared" si="119"/>
        <v>03/09/2012</v>
      </c>
      <c r="E1046" s="134" t="str">
        <f t="shared" si="120"/>
        <v/>
      </c>
      <c r="F1046" s="134" t="str">
        <f t="shared" si="121"/>
        <v/>
      </c>
      <c r="G1046" s="182"/>
      <c r="H1046" s="164"/>
      <c r="I1046" s="133" t="s">
        <v>495</v>
      </c>
      <c r="J1046" s="164" t="s">
        <v>495</v>
      </c>
      <c r="K1046" s="164" t="s">
        <v>495</v>
      </c>
      <c r="L1046" s="140"/>
    </row>
    <row r="1047" spans="1:12" x14ac:dyDescent="0.25">
      <c r="A1047" s="14">
        <v>1040</v>
      </c>
      <c r="B1047" s="41" t="e">
        <f t="shared" si="117"/>
        <v>#VALUE!</v>
      </c>
      <c r="C1047" s="42" t="e">
        <f t="shared" si="118"/>
        <v>#VALUE!</v>
      </c>
      <c r="D1047" s="133" t="str">
        <f t="shared" si="119"/>
        <v>12/10/2012</v>
      </c>
      <c r="E1047" s="134" t="str">
        <f t="shared" si="120"/>
        <v/>
      </c>
      <c r="F1047" s="134" t="str">
        <f t="shared" si="121"/>
        <v/>
      </c>
      <c r="G1047" s="182"/>
      <c r="H1047" s="164"/>
      <c r="I1047" s="133" t="s">
        <v>638</v>
      </c>
      <c r="J1047" s="164" t="s">
        <v>638</v>
      </c>
      <c r="K1047" s="164" t="s">
        <v>638</v>
      </c>
      <c r="L1047" s="140"/>
    </row>
    <row r="1048" spans="1:12" x14ac:dyDescent="0.25">
      <c r="A1048" s="14">
        <v>1041</v>
      </c>
      <c r="B1048" s="41" t="e">
        <f t="shared" si="117"/>
        <v>#VALUE!</v>
      </c>
      <c r="C1048" s="42" t="e">
        <f t="shared" si="118"/>
        <v>#VALUE!</v>
      </c>
      <c r="D1048" s="133" t="str">
        <f t="shared" si="119"/>
        <v>25/02/2012</v>
      </c>
      <c r="E1048" s="134" t="str">
        <f t="shared" si="120"/>
        <v/>
      </c>
      <c r="F1048" s="134" t="str">
        <f t="shared" si="121"/>
        <v/>
      </c>
      <c r="G1048" s="182"/>
      <c r="H1048" s="164"/>
      <c r="I1048" s="133" t="s">
        <v>457</v>
      </c>
      <c r="J1048" s="164" t="s">
        <v>457</v>
      </c>
      <c r="K1048" s="164" t="s">
        <v>457</v>
      </c>
      <c r="L1048" s="140"/>
    </row>
    <row r="1049" spans="1:12" x14ac:dyDescent="0.25">
      <c r="A1049" s="14">
        <v>1042</v>
      </c>
      <c r="B1049" s="41" t="e">
        <f t="shared" si="117"/>
        <v>#VALUE!</v>
      </c>
      <c r="C1049" s="42" t="e">
        <f t="shared" si="118"/>
        <v>#VALUE!</v>
      </c>
      <c r="D1049" s="133" t="str">
        <f t="shared" si="119"/>
        <v>20/07/2012</v>
      </c>
      <c r="E1049" s="134" t="str">
        <f t="shared" si="120"/>
        <v/>
      </c>
      <c r="F1049" s="134" t="str">
        <f t="shared" si="121"/>
        <v/>
      </c>
      <c r="G1049" s="182"/>
      <c r="H1049" s="164"/>
      <c r="I1049" s="133" t="s">
        <v>721</v>
      </c>
      <c r="J1049" s="164" t="s">
        <v>721</v>
      </c>
      <c r="K1049" s="164" t="s">
        <v>721</v>
      </c>
      <c r="L1049" s="140"/>
    </row>
    <row r="1050" spans="1:12" x14ac:dyDescent="0.25">
      <c r="A1050" s="14">
        <v>1043</v>
      </c>
      <c r="B1050" s="41" t="e">
        <f t="shared" si="117"/>
        <v>#VALUE!</v>
      </c>
      <c r="C1050" s="42" t="e">
        <f t="shared" si="118"/>
        <v>#VALUE!</v>
      </c>
      <c r="D1050" s="133" t="str">
        <f t="shared" si="119"/>
        <v>06/08/2012</v>
      </c>
      <c r="E1050" s="134" t="str">
        <f t="shared" si="120"/>
        <v/>
      </c>
      <c r="F1050" s="134" t="str">
        <f t="shared" si="121"/>
        <v/>
      </c>
      <c r="G1050" s="182"/>
      <c r="H1050" s="164"/>
      <c r="I1050" s="133" t="s">
        <v>647</v>
      </c>
      <c r="J1050" s="164" t="s">
        <v>647</v>
      </c>
      <c r="K1050" s="164" t="s">
        <v>647</v>
      </c>
      <c r="L1050" s="140"/>
    </row>
    <row r="1051" spans="1:12" x14ac:dyDescent="0.25">
      <c r="A1051" s="14">
        <v>1044</v>
      </c>
      <c r="B1051" s="41" t="e">
        <f t="shared" si="117"/>
        <v>#VALUE!</v>
      </c>
      <c r="C1051" s="42" t="e">
        <f t="shared" si="118"/>
        <v>#VALUE!</v>
      </c>
      <c r="D1051" s="133" t="str">
        <f t="shared" si="119"/>
        <v>04/07/2012</v>
      </c>
      <c r="E1051" s="134" t="str">
        <f t="shared" si="120"/>
        <v/>
      </c>
      <c r="F1051" s="134" t="str">
        <f t="shared" si="121"/>
        <v/>
      </c>
      <c r="G1051" s="182"/>
      <c r="H1051" s="164"/>
      <c r="I1051" s="133" t="s">
        <v>500</v>
      </c>
      <c r="J1051" s="164" t="s">
        <v>500</v>
      </c>
      <c r="K1051" s="164" t="s">
        <v>500</v>
      </c>
      <c r="L1051" s="140"/>
    </row>
    <row r="1052" spans="1:12" x14ac:dyDescent="0.25">
      <c r="A1052" s="14">
        <v>1045</v>
      </c>
      <c r="B1052" s="41" t="e">
        <f t="shared" si="117"/>
        <v>#VALUE!</v>
      </c>
      <c r="C1052" s="42" t="e">
        <f t="shared" si="118"/>
        <v>#VALUE!</v>
      </c>
      <c r="D1052" s="133" t="str">
        <f t="shared" si="119"/>
        <v>29/08/2012</v>
      </c>
      <c r="E1052" s="134" t="str">
        <f t="shared" si="120"/>
        <v/>
      </c>
      <c r="F1052" s="134" t="str">
        <f t="shared" si="121"/>
        <v/>
      </c>
      <c r="G1052" s="182"/>
      <c r="H1052" s="164"/>
      <c r="I1052" s="133" t="s">
        <v>649</v>
      </c>
      <c r="J1052" s="164" t="s">
        <v>649</v>
      </c>
      <c r="K1052" s="164" t="s">
        <v>649</v>
      </c>
      <c r="L1052" s="140"/>
    </row>
    <row r="1053" spans="1:12" x14ac:dyDescent="0.25">
      <c r="A1053" s="14">
        <v>1046</v>
      </c>
      <c r="B1053" s="41" t="e">
        <f t="shared" si="117"/>
        <v>#VALUE!</v>
      </c>
      <c r="C1053" s="42" t="e">
        <f t="shared" si="118"/>
        <v>#VALUE!</v>
      </c>
      <c r="D1053" s="133" t="str">
        <f t="shared" si="119"/>
        <v>27/08/2012</v>
      </c>
      <c r="E1053" s="134" t="str">
        <f t="shared" si="120"/>
        <v/>
      </c>
      <c r="F1053" s="134" t="str">
        <f t="shared" si="121"/>
        <v/>
      </c>
      <c r="G1053" s="182"/>
      <c r="H1053" s="164"/>
      <c r="I1053" s="133" t="s">
        <v>722</v>
      </c>
      <c r="J1053" s="164" t="s">
        <v>722</v>
      </c>
      <c r="K1053" s="164" t="s">
        <v>722</v>
      </c>
      <c r="L1053" s="140"/>
    </row>
    <row r="1054" spans="1:12" x14ac:dyDescent="0.25">
      <c r="A1054" s="14">
        <v>1047</v>
      </c>
      <c r="B1054" s="41" t="e">
        <f t="shared" si="117"/>
        <v>#VALUE!</v>
      </c>
      <c r="C1054" s="42" t="e">
        <f t="shared" si="118"/>
        <v>#VALUE!</v>
      </c>
      <c r="D1054" s="133" t="str">
        <f t="shared" si="119"/>
        <v>12/01/2012</v>
      </c>
      <c r="E1054" s="134" t="str">
        <f t="shared" si="120"/>
        <v/>
      </c>
      <c r="F1054" s="134" t="str">
        <f t="shared" si="121"/>
        <v/>
      </c>
      <c r="G1054" s="182"/>
      <c r="H1054" s="164"/>
      <c r="I1054" s="133" t="s">
        <v>556</v>
      </c>
      <c r="J1054" s="164" t="s">
        <v>556</v>
      </c>
      <c r="K1054" s="164" t="s">
        <v>556</v>
      </c>
      <c r="L1054" s="140"/>
    </row>
    <row r="1055" spans="1:12" x14ac:dyDescent="0.25">
      <c r="A1055" s="14">
        <v>1048</v>
      </c>
      <c r="B1055" s="41" t="e">
        <f t="shared" si="117"/>
        <v>#VALUE!</v>
      </c>
      <c r="C1055" s="42" t="e">
        <f t="shared" si="118"/>
        <v>#VALUE!</v>
      </c>
      <c r="D1055" s="133" t="str">
        <f t="shared" si="119"/>
        <v>07/12/2012</v>
      </c>
      <c r="E1055" s="134" t="str">
        <f t="shared" si="120"/>
        <v/>
      </c>
      <c r="F1055" s="134" t="str">
        <f t="shared" si="121"/>
        <v/>
      </c>
      <c r="G1055" s="182"/>
      <c r="H1055" s="164"/>
      <c r="I1055" s="133" t="s">
        <v>653</v>
      </c>
      <c r="J1055" s="164" t="s">
        <v>653</v>
      </c>
      <c r="K1055" s="164" t="s">
        <v>653</v>
      </c>
      <c r="L1055" s="140"/>
    </row>
    <row r="1056" spans="1:12" x14ac:dyDescent="0.25">
      <c r="A1056" s="14">
        <v>1049</v>
      </c>
      <c r="B1056" s="41" t="e">
        <f t="shared" si="117"/>
        <v>#VALUE!</v>
      </c>
      <c r="C1056" s="42" t="e">
        <f t="shared" si="118"/>
        <v>#VALUE!</v>
      </c>
      <c r="D1056" s="133" t="str">
        <f t="shared" si="119"/>
        <v>29/07/2011</v>
      </c>
      <c r="E1056" s="134" t="str">
        <f t="shared" si="120"/>
        <v/>
      </c>
      <c r="F1056" s="134" t="str">
        <f t="shared" si="121"/>
        <v/>
      </c>
      <c r="G1056" s="182"/>
      <c r="H1056" s="164"/>
      <c r="I1056" s="133" t="s">
        <v>723</v>
      </c>
      <c r="J1056" s="164" t="s">
        <v>723</v>
      </c>
      <c r="K1056" s="164" t="s">
        <v>723</v>
      </c>
      <c r="L1056" s="140"/>
    </row>
    <row r="1057" spans="1:12" x14ac:dyDescent="0.25">
      <c r="A1057" s="14">
        <v>1050</v>
      </c>
      <c r="B1057" s="41" t="e">
        <f t="shared" si="117"/>
        <v>#VALUE!</v>
      </c>
      <c r="C1057" s="42" t="e">
        <f t="shared" si="118"/>
        <v>#VALUE!</v>
      </c>
      <c r="D1057" s="133" t="str">
        <f t="shared" si="119"/>
        <v>28/10/2012</v>
      </c>
      <c r="E1057" s="134" t="str">
        <f t="shared" si="120"/>
        <v/>
      </c>
      <c r="F1057" s="134" t="str">
        <f t="shared" si="121"/>
        <v/>
      </c>
      <c r="G1057" s="182"/>
      <c r="H1057" s="164"/>
      <c r="I1057" s="133" t="s">
        <v>566</v>
      </c>
      <c r="J1057" s="164" t="s">
        <v>566</v>
      </c>
      <c r="K1057" s="164" t="s">
        <v>566</v>
      </c>
      <c r="L1057" s="140"/>
    </row>
    <row r="1058" spans="1:12" x14ac:dyDescent="0.25">
      <c r="A1058" s="14">
        <v>1051</v>
      </c>
      <c r="B1058" s="41" t="e">
        <f t="shared" si="117"/>
        <v>#VALUE!</v>
      </c>
      <c r="C1058" s="42" t="e">
        <f t="shared" si="118"/>
        <v>#VALUE!</v>
      </c>
      <c r="D1058" s="133" t="str">
        <f t="shared" si="119"/>
        <v>31/07/2012</v>
      </c>
      <c r="E1058" s="134" t="str">
        <f t="shared" si="120"/>
        <v/>
      </c>
      <c r="F1058" s="134" t="str">
        <f t="shared" si="121"/>
        <v/>
      </c>
      <c r="G1058" s="182"/>
      <c r="H1058" s="160"/>
      <c r="I1058" s="133" t="s">
        <v>355</v>
      </c>
      <c r="J1058" s="160" t="s">
        <v>355</v>
      </c>
      <c r="K1058" s="160" t="s">
        <v>355</v>
      </c>
      <c r="L1058" s="140"/>
    </row>
    <row r="1059" spans="1:12" x14ac:dyDescent="0.25">
      <c r="A1059" s="14">
        <v>1052</v>
      </c>
      <c r="B1059" s="41" t="e">
        <f t="shared" si="117"/>
        <v>#VALUE!</v>
      </c>
      <c r="C1059" s="42" t="e">
        <f t="shared" si="118"/>
        <v>#VALUE!</v>
      </c>
      <c r="D1059" s="133" t="str">
        <f t="shared" si="119"/>
        <v>28/02/2012</v>
      </c>
      <c r="E1059" s="134" t="str">
        <f t="shared" si="120"/>
        <v/>
      </c>
      <c r="F1059" s="134" t="str">
        <f t="shared" si="121"/>
        <v/>
      </c>
      <c r="G1059" s="182"/>
      <c r="H1059" s="160"/>
      <c r="I1059" s="133" t="s">
        <v>544</v>
      </c>
      <c r="J1059" s="160" t="s">
        <v>544</v>
      </c>
      <c r="K1059" s="160" t="s">
        <v>544</v>
      </c>
      <c r="L1059" s="140"/>
    </row>
    <row r="1060" spans="1:12" x14ac:dyDescent="0.25">
      <c r="A1060" s="14">
        <v>1053</v>
      </c>
      <c r="B1060" s="41" t="e">
        <f t="shared" si="117"/>
        <v>#VALUE!</v>
      </c>
      <c r="C1060" s="42" t="e">
        <f t="shared" si="118"/>
        <v>#VALUE!</v>
      </c>
      <c r="D1060" s="133" t="str">
        <f t="shared" si="119"/>
        <v>10/12/2012</v>
      </c>
      <c r="E1060" s="134" t="str">
        <f t="shared" si="120"/>
        <v/>
      </c>
      <c r="F1060" s="134" t="str">
        <f t="shared" si="121"/>
        <v/>
      </c>
      <c r="G1060" s="182"/>
      <c r="H1060" s="160"/>
      <c r="I1060" s="133" t="s">
        <v>724</v>
      </c>
      <c r="J1060" s="160" t="s">
        <v>724</v>
      </c>
      <c r="K1060" s="160" t="s">
        <v>724</v>
      </c>
      <c r="L1060" s="140"/>
    </row>
    <row r="1061" spans="1:12" x14ac:dyDescent="0.25">
      <c r="A1061" s="14">
        <v>1054</v>
      </c>
      <c r="B1061" s="41" t="e">
        <f t="shared" si="117"/>
        <v>#VALUE!</v>
      </c>
      <c r="C1061" s="42" t="e">
        <f t="shared" si="118"/>
        <v>#VALUE!</v>
      </c>
      <c r="D1061" s="133" t="str">
        <f t="shared" si="119"/>
        <v>09/08/2012</v>
      </c>
      <c r="E1061" s="134" t="str">
        <f t="shared" si="120"/>
        <v/>
      </c>
      <c r="F1061" s="134" t="str">
        <f t="shared" si="121"/>
        <v/>
      </c>
      <c r="G1061" s="182"/>
      <c r="H1061" s="160"/>
      <c r="I1061" s="133" t="s">
        <v>703</v>
      </c>
      <c r="J1061" s="160" t="s">
        <v>703</v>
      </c>
      <c r="K1061" s="160" t="s">
        <v>703</v>
      </c>
      <c r="L1061" s="140"/>
    </row>
    <row r="1062" spans="1:12" x14ac:dyDescent="0.25">
      <c r="A1062" s="14">
        <v>1055</v>
      </c>
      <c r="B1062" s="41" t="e">
        <f t="shared" si="117"/>
        <v>#VALUE!</v>
      </c>
      <c r="C1062" s="42" t="e">
        <f t="shared" si="118"/>
        <v>#VALUE!</v>
      </c>
      <c r="D1062" s="133" t="str">
        <f t="shared" si="119"/>
        <v>05/07/2012</v>
      </c>
      <c r="E1062" s="134" t="str">
        <f t="shared" si="120"/>
        <v/>
      </c>
      <c r="F1062" s="134" t="str">
        <f t="shared" si="121"/>
        <v/>
      </c>
      <c r="G1062" s="182"/>
      <c r="H1062" s="160"/>
      <c r="I1062" s="133" t="s">
        <v>488</v>
      </c>
      <c r="J1062" s="160" t="s">
        <v>488</v>
      </c>
      <c r="K1062" s="160" t="s">
        <v>488</v>
      </c>
      <c r="L1062" s="140"/>
    </row>
    <row r="1063" spans="1:12" x14ac:dyDescent="0.25">
      <c r="A1063" s="14">
        <v>1056</v>
      </c>
      <c r="B1063" s="41" t="e">
        <f t="shared" si="117"/>
        <v>#VALUE!</v>
      </c>
      <c r="C1063" s="42" t="e">
        <f t="shared" si="118"/>
        <v>#VALUE!</v>
      </c>
      <c r="D1063" s="133" t="str">
        <f t="shared" si="119"/>
        <v>03/07/2012</v>
      </c>
      <c r="E1063" s="134" t="str">
        <f t="shared" si="120"/>
        <v/>
      </c>
      <c r="F1063" s="134" t="str">
        <f t="shared" si="121"/>
        <v/>
      </c>
      <c r="G1063" s="182"/>
      <c r="H1063" s="160"/>
      <c r="I1063" s="133" t="s">
        <v>725</v>
      </c>
      <c r="J1063" s="160" t="s">
        <v>725</v>
      </c>
      <c r="K1063" s="160" t="s">
        <v>725</v>
      </c>
      <c r="L1063" s="140"/>
    </row>
    <row r="1064" spans="1:12" x14ac:dyDescent="0.25">
      <c r="A1064" s="14">
        <v>1057</v>
      </c>
      <c r="B1064" s="41" t="e">
        <f t="shared" si="117"/>
        <v>#VALUE!</v>
      </c>
      <c r="C1064" s="42" t="e">
        <f t="shared" si="118"/>
        <v>#VALUE!</v>
      </c>
      <c r="D1064" s="133" t="str">
        <f t="shared" si="119"/>
        <v>08/08/2012</v>
      </c>
      <c r="E1064" s="134" t="str">
        <f t="shared" si="120"/>
        <v/>
      </c>
      <c r="F1064" s="134" t="str">
        <f t="shared" si="121"/>
        <v/>
      </c>
      <c r="G1064" s="182"/>
      <c r="H1064" s="160"/>
      <c r="I1064" s="133" t="s">
        <v>704</v>
      </c>
      <c r="J1064" s="160" t="s">
        <v>704</v>
      </c>
      <c r="K1064" s="160" t="s">
        <v>704</v>
      </c>
      <c r="L1064" s="140"/>
    </row>
    <row r="1065" spans="1:12" x14ac:dyDescent="0.25">
      <c r="A1065" s="14">
        <v>1058</v>
      </c>
      <c r="B1065" s="41" t="e">
        <f t="shared" si="117"/>
        <v>#VALUE!</v>
      </c>
      <c r="C1065" s="42" t="e">
        <f t="shared" si="118"/>
        <v>#VALUE!</v>
      </c>
      <c r="D1065" s="133" t="str">
        <f t="shared" si="119"/>
        <v>28/06/2012</v>
      </c>
      <c r="E1065" s="134" t="str">
        <f t="shared" si="120"/>
        <v/>
      </c>
      <c r="F1065" s="134" t="str">
        <f t="shared" si="121"/>
        <v/>
      </c>
      <c r="G1065" s="182"/>
      <c r="H1065" s="160"/>
      <c r="I1065" s="133" t="s">
        <v>593</v>
      </c>
      <c r="J1065" s="160" t="s">
        <v>593</v>
      </c>
      <c r="K1065" s="160" t="s">
        <v>593</v>
      </c>
      <c r="L1065" s="140"/>
    </row>
    <row r="1066" spans="1:12" x14ac:dyDescent="0.25">
      <c r="A1066" s="14">
        <v>1059</v>
      </c>
      <c r="B1066" s="41" t="e">
        <f t="shared" si="117"/>
        <v>#VALUE!</v>
      </c>
      <c r="C1066" s="42" t="e">
        <f t="shared" si="118"/>
        <v>#VALUE!</v>
      </c>
      <c r="D1066" s="133" t="str">
        <f t="shared" si="119"/>
        <v>11/07/2012</v>
      </c>
      <c r="E1066" s="134" t="str">
        <f t="shared" si="120"/>
        <v/>
      </c>
      <c r="F1066" s="134" t="str">
        <f t="shared" si="121"/>
        <v/>
      </c>
      <c r="G1066" s="182"/>
      <c r="H1066" s="160"/>
      <c r="I1066" s="133" t="s">
        <v>726</v>
      </c>
      <c r="J1066" s="160" t="s">
        <v>726</v>
      </c>
      <c r="K1066" s="160" t="s">
        <v>726</v>
      </c>
      <c r="L1066" s="140"/>
    </row>
    <row r="1067" spans="1:12" x14ac:dyDescent="0.25">
      <c r="A1067" s="14">
        <v>1060</v>
      </c>
      <c r="B1067" s="41" t="e">
        <f t="shared" si="117"/>
        <v>#VALUE!</v>
      </c>
      <c r="C1067" s="42" t="e">
        <f t="shared" si="118"/>
        <v>#VALUE!</v>
      </c>
      <c r="D1067" s="133" t="str">
        <f t="shared" si="119"/>
        <v>16/01/2012</v>
      </c>
      <c r="E1067" s="134" t="str">
        <f t="shared" si="120"/>
        <v/>
      </c>
      <c r="F1067" s="134" t="str">
        <f t="shared" si="121"/>
        <v/>
      </c>
      <c r="G1067" s="182"/>
      <c r="H1067" s="160"/>
      <c r="I1067" s="133" t="s">
        <v>526</v>
      </c>
      <c r="J1067" s="160" t="s">
        <v>526</v>
      </c>
      <c r="K1067" s="160" t="s">
        <v>526</v>
      </c>
      <c r="L1067" s="140"/>
    </row>
    <row r="1068" spans="1:12" x14ac:dyDescent="0.25">
      <c r="A1068" s="14">
        <v>1061</v>
      </c>
      <c r="B1068" s="41" t="e">
        <f t="shared" si="117"/>
        <v>#VALUE!</v>
      </c>
      <c r="C1068" s="42" t="e">
        <f t="shared" si="118"/>
        <v>#VALUE!</v>
      </c>
      <c r="D1068" s="133" t="str">
        <f t="shared" si="119"/>
        <v>04/06/2012</v>
      </c>
      <c r="E1068" s="134" t="str">
        <f t="shared" si="120"/>
        <v/>
      </c>
      <c r="F1068" s="134" t="str">
        <f t="shared" si="121"/>
        <v/>
      </c>
      <c r="G1068" s="182"/>
      <c r="H1068" s="160"/>
      <c r="I1068" s="133" t="s">
        <v>727</v>
      </c>
      <c r="J1068" s="160" t="s">
        <v>727</v>
      </c>
      <c r="K1068" s="160" t="s">
        <v>727</v>
      </c>
      <c r="L1068" s="140"/>
    </row>
    <row r="1069" spans="1:12" x14ac:dyDescent="0.25">
      <c r="A1069" s="14">
        <v>1062</v>
      </c>
      <c r="B1069" s="41" t="e">
        <f t="shared" si="117"/>
        <v>#VALUE!</v>
      </c>
      <c r="C1069" s="42" t="e">
        <f t="shared" si="118"/>
        <v>#VALUE!</v>
      </c>
      <c r="D1069" s="133" t="str">
        <f t="shared" si="119"/>
        <v>29/10/2012</v>
      </c>
      <c r="E1069" s="134" t="str">
        <f t="shared" si="120"/>
        <v/>
      </c>
      <c r="F1069" s="134" t="str">
        <f t="shared" si="121"/>
        <v/>
      </c>
      <c r="G1069" s="182"/>
      <c r="H1069" s="160"/>
      <c r="I1069" s="133" t="s">
        <v>491</v>
      </c>
      <c r="J1069" s="160" t="s">
        <v>491</v>
      </c>
      <c r="K1069" s="160" t="s">
        <v>491</v>
      </c>
      <c r="L1069" s="140"/>
    </row>
    <row r="1070" spans="1:12" x14ac:dyDescent="0.25">
      <c r="A1070" s="14">
        <v>1063</v>
      </c>
      <c r="B1070" s="41" t="e">
        <f t="shared" si="117"/>
        <v>#VALUE!</v>
      </c>
      <c r="C1070" s="42" t="e">
        <f t="shared" si="118"/>
        <v>#VALUE!</v>
      </c>
      <c r="D1070" s="133" t="str">
        <f t="shared" si="119"/>
        <v>17/11/2012</v>
      </c>
      <c r="E1070" s="134" t="str">
        <f t="shared" si="120"/>
        <v/>
      </c>
      <c r="F1070" s="134" t="str">
        <f t="shared" si="121"/>
        <v/>
      </c>
      <c r="G1070" s="182"/>
      <c r="H1070" s="160"/>
      <c r="I1070" s="133" t="s">
        <v>715</v>
      </c>
      <c r="J1070" s="160" t="s">
        <v>715</v>
      </c>
      <c r="K1070" s="160" t="s">
        <v>715</v>
      </c>
      <c r="L1070" s="140"/>
    </row>
    <row r="1071" spans="1:12" x14ac:dyDescent="0.25">
      <c r="A1071" s="14">
        <v>1064</v>
      </c>
      <c r="B1071" s="41" t="e">
        <f t="shared" si="117"/>
        <v>#VALUE!</v>
      </c>
      <c r="C1071" s="42" t="e">
        <f t="shared" si="118"/>
        <v>#VALUE!</v>
      </c>
      <c r="D1071" s="133" t="str">
        <f t="shared" si="119"/>
        <v>04/01/2012</v>
      </c>
      <c r="E1071" s="134" t="str">
        <f t="shared" si="120"/>
        <v/>
      </c>
      <c r="F1071" s="134" t="str">
        <f t="shared" si="121"/>
        <v/>
      </c>
      <c r="G1071" s="182"/>
      <c r="H1071" s="160"/>
      <c r="I1071" s="133" t="s">
        <v>505</v>
      </c>
      <c r="J1071" s="160" t="s">
        <v>505</v>
      </c>
      <c r="K1071" s="160" t="s">
        <v>505</v>
      </c>
      <c r="L1071" s="140"/>
    </row>
    <row r="1072" spans="1:12" x14ac:dyDescent="0.25">
      <c r="A1072" s="14">
        <v>1065</v>
      </c>
      <c r="B1072" s="41" t="e">
        <f t="shared" si="117"/>
        <v>#VALUE!</v>
      </c>
      <c r="C1072" s="42" t="e">
        <f t="shared" si="118"/>
        <v>#VALUE!</v>
      </c>
      <c r="D1072" s="133" t="str">
        <f t="shared" si="119"/>
        <v>07/03/2012</v>
      </c>
      <c r="E1072" s="134" t="str">
        <f t="shared" si="120"/>
        <v/>
      </c>
      <c r="F1072" s="134" t="str">
        <f t="shared" si="121"/>
        <v/>
      </c>
      <c r="G1072" s="182"/>
      <c r="H1072" s="160"/>
      <c r="I1072" s="133" t="s">
        <v>484</v>
      </c>
      <c r="J1072" s="160" t="s">
        <v>484</v>
      </c>
      <c r="K1072" s="160" t="s">
        <v>484</v>
      </c>
      <c r="L1072" s="140"/>
    </row>
    <row r="1073" spans="1:12" x14ac:dyDescent="0.25">
      <c r="A1073" s="14">
        <v>1066</v>
      </c>
      <c r="B1073" s="41" t="e">
        <f t="shared" si="117"/>
        <v>#VALUE!</v>
      </c>
      <c r="C1073" s="42" t="e">
        <f t="shared" si="118"/>
        <v>#VALUE!</v>
      </c>
      <c r="D1073" s="133" t="str">
        <f t="shared" si="119"/>
        <v>29/04/2012</v>
      </c>
      <c r="E1073" s="134" t="str">
        <f t="shared" si="120"/>
        <v/>
      </c>
      <c r="F1073" s="134" t="str">
        <f t="shared" si="121"/>
        <v/>
      </c>
      <c r="G1073" s="182"/>
      <c r="H1073" s="160"/>
      <c r="I1073" s="133" t="s">
        <v>576</v>
      </c>
      <c r="J1073" s="160" t="s">
        <v>576</v>
      </c>
      <c r="K1073" s="160" t="s">
        <v>576</v>
      </c>
      <c r="L1073" s="140"/>
    </row>
    <row r="1074" spans="1:12" x14ac:dyDescent="0.25">
      <c r="A1074" s="14">
        <v>1067</v>
      </c>
      <c r="B1074" s="41" t="e">
        <f t="shared" si="117"/>
        <v>#VALUE!</v>
      </c>
      <c r="C1074" s="42" t="e">
        <f t="shared" si="118"/>
        <v>#VALUE!</v>
      </c>
      <c r="D1074" s="133" t="str">
        <f t="shared" si="119"/>
        <v>23/02/2012</v>
      </c>
      <c r="E1074" s="134" t="str">
        <f t="shared" si="120"/>
        <v/>
      </c>
      <c r="F1074" s="134" t="str">
        <f t="shared" si="121"/>
        <v/>
      </c>
      <c r="G1074" s="182"/>
      <c r="H1074" s="160"/>
      <c r="I1074" s="133" t="s">
        <v>728</v>
      </c>
      <c r="J1074" s="160" t="s">
        <v>728</v>
      </c>
      <c r="K1074" s="160" t="s">
        <v>728</v>
      </c>
      <c r="L1074" s="140"/>
    </row>
    <row r="1075" spans="1:12" x14ac:dyDescent="0.25">
      <c r="A1075" s="14">
        <v>1068</v>
      </c>
      <c r="B1075" s="41" t="e">
        <f t="shared" si="117"/>
        <v>#VALUE!</v>
      </c>
      <c r="C1075" s="42" t="e">
        <f t="shared" si="118"/>
        <v>#VALUE!</v>
      </c>
      <c r="D1075" s="133" t="str">
        <f t="shared" si="119"/>
        <v>19/10/2012</v>
      </c>
      <c r="E1075" s="134" t="str">
        <f t="shared" si="120"/>
        <v/>
      </c>
      <c r="F1075" s="134" t="str">
        <f t="shared" si="121"/>
        <v/>
      </c>
      <c r="G1075" s="182"/>
      <c r="H1075" s="160"/>
      <c r="I1075" s="133" t="s">
        <v>719</v>
      </c>
      <c r="J1075" s="160" t="s">
        <v>719</v>
      </c>
      <c r="K1075" s="160" t="s">
        <v>719</v>
      </c>
      <c r="L1075" s="140"/>
    </row>
    <row r="1076" spans="1:12" x14ac:dyDescent="0.25">
      <c r="A1076" s="14">
        <v>1069</v>
      </c>
      <c r="B1076" s="41" t="e">
        <f t="shared" si="117"/>
        <v>#VALUE!</v>
      </c>
      <c r="C1076" s="42" t="e">
        <f t="shared" si="118"/>
        <v>#VALUE!</v>
      </c>
      <c r="D1076" s="133" t="str">
        <f t="shared" si="119"/>
        <v>23/04/2012</v>
      </c>
      <c r="E1076" s="134" t="str">
        <f t="shared" si="120"/>
        <v/>
      </c>
      <c r="F1076" s="134" t="str">
        <f t="shared" si="121"/>
        <v/>
      </c>
      <c r="G1076" s="182"/>
      <c r="H1076" s="160"/>
      <c r="I1076" s="133" t="s">
        <v>530</v>
      </c>
      <c r="J1076" s="160" t="s">
        <v>530</v>
      </c>
      <c r="K1076" s="160" t="s">
        <v>530</v>
      </c>
      <c r="L1076" s="140"/>
    </row>
    <row r="1077" spans="1:12" x14ac:dyDescent="0.25">
      <c r="A1077" s="14">
        <v>1070</v>
      </c>
      <c r="B1077" s="41" t="e">
        <f t="shared" si="117"/>
        <v>#VALUE!</v>
      </c>
      <c r="C1077" s="42" t="e">
        <f t="shared" si="118"/>
        <v>#VALUE!</v>
      </c>
      <c r="D1077" s="133" t="str">
        <f t="shared" si="119"/>
        <v>23/10/2012</v>
      </c>
      <c r="E1077" s="134" t="str">
        <f t="shared" si="120"/>
        <v/>
      </c>
      <c r="F1077" s="134" t="str">
        <f t="shared" si="121"/>
        <v/>
      </c>
      <c r="G1077" s="182"/>
      <c r="H1077" s="160"/>
      <c r="I1077" s="133" t="s">
        <v>729</v>
      </c>
      <c r="J1077" s="160" t="s">
        <v>729</v>
      </c>
      <c r="K1077" s="160" t="s">
        <v>729</v>
      </c>
      <c r="L1077" s="140"/>
    </row>
    <row r="1078" spans="1:12" x14ac:dyDescent="0.25">
      <c r="A1078" s="14">
        <v>1071</v>
      </c>
      <c r="B1078" s="41" t="e">
        <f t="shared" si="117"/>
        <v>#VALUE!</v>
      </c>
      <c r="C1078" s="42" t="e">
        <f t="shared" si="118"/>
        <v>#VALUE!</v>
      </c>
      <c r="D1078" s="133" t="str">
        <f t="shared" si="119"/>
        <v>29/12/2011</v>
      </c>
      <c r="E1078" s="134" t="str">
        <f t="shared" si="120"/>
        <v/>
      </c>
      <c r="F1078" s="134" t="str">
        <f t="shared" si="121"/>
        <v/>
      </c>
      <c r="G1078" s="182"/>
      <c r="H1078" s="160"/>
      <c r="I1078" s="133" t="s">
        <v>701</v>
      </c>
      <c r="J1078" s="160" t="s">
        <v>701</v>
      </c>
      <c r="K1078" s="160" t="s">
        <v>701</v>
      </c>
      <c r="L1078" s="140"/>
    </row>
    <row r="1079" spans="1:12" x14ac:dyDescent="0.25">
      <c r="A1079" s="14">
        <v>1072</v>
      </c>
      <c r="B1079" s="41" t="e">
        <f t="shared" si="117"/>
        <v>#VALUE!</v>
      </c>
      <c r="C1079" s="42" t="e">
        <f t="shared" si="118"/>
        <v>#VALUE!</v>
      </c>
      <c r="D1079" s="133" t="str">
        <f t="shared" si="119"/>
        <v>13/11/2012</v>
      </c>
      <c r="E1079" s="134" t="str">
        <f t="shared" si="120"/>
        <v/>
      </c>
      <c r="F1079" s="134" t="str">
        <f t="shared" si="121"/>
        <v/>
      </c>
      <c r="G1079" s="182"/>
      <c r="H1079" s="160"/>
      <c r="I1079" s="133" t="s">
        <v>699</v>
      </c>
      <c r="J1079" s="160" t="s">
        <v>699</v>
      </c>
      <c r="K1079" s="160" t="s">
        <v>699</v>
      </c>
      <c r="L1079" s="140"/>
    </row>
    <row r="1080" spans="1:12" x14ac:dyDescent="0.25">
      <c r="A1080" s="14">
        <v>1073</v>
      </c>
      <c r="B1080" s="41" t="e">
        <f t="shared" si="117"/>
        <v>#VALUE!</v>
      </c>
      <c r="C1080" s="42" t="e">
        <f t="shared" si="118"/>
        <v>#VALUE!</v>
      </c>
      <c r="D1080" s="133" t="str">
        <f t="shared" si="119"/>
        <v>08/03/2012</v>
      </c>
      <c r="E1080" s="134" t="str">
        <f t="shared" si="120"/>
        <v/>
      </c>
      <c r="F1080" s="134" t="str">
        <f t="shared" si="121"/>
        <v/>
      </c>
      <c r="G1080" s="182"/>
      <c r="H1080" s="160"/>
      <c r="I1080" s="133" t="s">
        <v>648</v>
      </c>
      <c r="J1080" s="160" t="s">
        <v>648</v>
      </c>
      <c r="K1080" s="160" t="s">
        <v>648</v>
      </c>
      <c r="L1080" s="140"/>
    </row>
    <row r="1081" spans="1:12" x14ac:dyDescent="0.25">
      <c r="A1081" s="14">
        <v>1074</v>
      </c>
      <c r="B1081" s="41" t="e">
        <f t="shared" si="117"/>
        <v>#VALUE!</v>
      </c>
      <c r="C1081" s="42" t="e">
        <f t="shared" si="118"/>
        <v>#VALUE!</v>
      </c>
      <c r="D1081" s="133" t="str">
        <f t="shared" si="119"/>
        <v>26/10/2012</v>
      </c>
      <c r="E1081" s="134" t="str">
        <f t="shared" si="120"/>
        <v/>
      </c>
      <c r="F1081" s="134" t="str">
        <f t="shared" si="121"/>
        <v/>
      </c>
      <c r="G1081" s="182"/>
      <c r="H1081" s="160"/>
      <c r="I1081" s="133" t="s">
        <v>515</v>
      </c>
      <c r="J1081" s="160" t="s">
        <v>515</v>
      </c>
      <c r="K1081" s="160" t="s">
        <v>515</v>
      </c>
      <c r="L1081" s="140"/>
    </row>
    <row r="1082" spans="1:12" x14ac:dyDescent="0.25">
      <c r="A1082" s="14">
        <v>1075</v>
      </c>
      <c r="B1082" s="41" t="e">
        <f t="shared" si="117"/>
        <v>#VALUE!</v>
      </c>
      <c r="C1082" s="42" t="e">
        <f t="shared" si="118"/>
        <v>#VALUE!</v>
      </c>
      <c r="D1082" s="133" t="str">
        <f t="shared" si="119"/>
        <v>28/02/2012</v>
      </c>
      <c r="E1082" s="134" t="str">
        <f t="shared" si="120"/>
        <v/>
      </c>
      <c r="F1082" s="134" t="str">
        <f t="shared" si="121"/>
        <v/>
      </c>
      <c r="G1082" s="182"/>
      <c r="H1082" s="160"/>
      <c r="I1082" s="133" t="s">
        <v>544</v>
      </c>
      <c r="J1082" s="160" t="s">
        <v>544</v>
      </c>
      <c r="K1082" s="160" t="s">
        <v>544</v>
      </c>
      <c r="L1082" s="140"/>
    </row>
    <row r="1083" spans="1:12" x14ac:dyDescent="0.25">
      <c r="A1083" s="14">
        <v>1076</v>
      </c>
      <c r="B1083" s="41" t="e">
        <f t="shared" si="117"/>
        <v>#VALUE!</v>
      </c>
      <c r="C1083" s="42" t="e">
        <f t="shared" si="118"/>
        <v>#VALUE!</v>
      </c>
      <c r="D1083" s="133" t="str">
        <f t="shared" si="119"/>
        <v>04/12/2012</v>
      </c>
      <c r="E1083" s="134" t="str">
        <f t="shared" si="120"/>
        <v/>
      </c>
      <c r="F1083" s="134" t="str">
        <f t="shared" si="121"/>
        <v/>
      </c>
      <c r="G1083" s="182"/>
      <c r="H1083" s="160"/>
      <c r="I1083" s="133" t="s">
        <v>458</v>
      </c>
      <c r="J1083" s="160" t="s">
        <v>458</v>
      </c>
      <c r="K1083" s="160" t="s">
        <v>458</v>
      </c>
      <c r="L1083" s="140"/>
    </row>
    <row r="1084" spans="1:12" x14ac:dyDescent="0.25">
      <c r="A1084" s="14">
        <v>1077</v>
      </c>
      <c r="B1084" s="41" t="e">
        <f t="shared" si="117"/>
        <v>#VALUE!</v>
      </c>
      <c r="C1084" s="42" t="e">
        <f t="shared" si="118"/>
        <v>#VALUE!</v>
      </c>
      <c r="D1084" s="133" t="str">
        <f t="shared" si="119"/>
        <v>07/04/2012</v>
      </c>
      <c r="E1084" s="134" t="str">
        <f t="shared" si="120"/>
        <v/>
      </c>
      <c r="F1084" s="134" t="str">
        <f t="shared" si="121"/>
        <v/>
      </c>
      <c r="G1084" s="182"/>
      <c r="H1084" s="160"/>
      <c r="I1084" s="133" t="s">
        <v>379</v>
      </c>
      <c r="J1084" s="160" t="s">
        <v>379</v>
      </c>
      <c r="K1084" s="160" t="s">
        <v>379</v>
      </c>
      <c r="L1084" s="140"/>
    </row>
    <row r="1085" spans="1:12" x14ac:dyDescent="0.25">
      <c r="A1085" s="14">
        <v>1078</v>
      </c>
      <c r="B1085" s="41" t="e">
        <f t="shared" si="117"/>
        <v>#VALUE!</v>
      </c>
      <c r="C1085" s="42" t="e">
        <f t="shared" si="118"/>
        <v>#VALUE!</v>
      </c>
      <c r="D1085" s="133" t="str">
        <f t="shared" si="119"/>
        <v>11/08/2012</v>
      </c>
      <c r="E1085" s="134" t="str">
        <f t="shared" si="120"/>
        <v/>
      </c>
      <c r="F1085" s="134" t="str">
        <f t="shared" si="121"/>
        <v/>
      </c>
      <c r="G1085" s="182"/>
      <c r="H1085" s="160"/>
      <c r="I1085" s="133" t="s">
        <v>708</v>
      </c>
      <c r="J1085" s="160" t="s">
        <v>708</v>
      </c>
      <c r="K1085" s="160" t="s">
        <v>708</v>
      </c>
      <c r="L1085" s="140"/>
    </row>
    <row r="1086" spans="1:12" x14ac:dyDescent="0.25">
      <c r="A1086" s="14">
        <v>1079</v>
      </c>
      <c r="B1086" s="41" t="e">
        <f t="shared" si="117"/>
        <v>#VALUE!</v>
      </c>
      <c r="C1086" s="42" t="e">
        <f t="shared" si="118"/>
        <v>#VALUE!</v>
      </c>
      <c r="D1086" s="133" t="str">
        <f t="shared" si="119"/>
        <v>21/10/2012</v>
      </c>
      <c r="E1086" s="134" t="str">
        <f t="shared" si="120"/>
        <v/>
      </c>
      <c r="F1086" s="134" t="str">
        <f t="shared" si="121"/>
        <v/>
      </c>
      <c r="G1086" s="182"/>
      <c r="H1086" s="160"/>
      <c r="I1086" s="133" t="s">
        <v>551</v>
      </c>
      <c r="J1086" s="160" t="s">
        <v>551</v>
      </c>
      <c r="K1086" s="160" t="s">
        <v>551</v>
      </c>
      <c r="L1086" s="140"/>
    </row>
    <row r="1087" spans="1:12" x14ac:dyDescent="0.25">
      <c r="A1087" s="14">
        <v>1080</v>
      </c>
      <c r="B1087" s="41" t="e">
        <f t="shared" si="117"/>
        <v>#VALUE!</v>
      </c>
      <c r="C1087" s="42" t="e">
        <f t="shared" si="118"/>
        <v>#VALUE!</v>
      </c>
      <c r="D1087" s="133" t="str">
        <f t="shared" si="119"/>
        <v>16/08/2012</v>
      </c>
      <c r="E1087" s="134" t="str">
        <f t="shared" si="120"/>
        <v/>
      </c>
      <c r="F1087" s="134" t="str">
        <f t="shared" si="121"/>
        <v/>
      </c>
      <c r="G1087" s="182"/>
      <c r="H1087" s="160"/>
      <c r="I1087" s="133" t="s">
        <v>506</v>
      </c>
      <c r="J1087" s="160" t="s">
        <v>506</v>
      </c>
      <c r="K1087" s="160" t="s">
        <v>506</v>
      </c>
      <c r="L1087" s="140"/>
    </row>
    <row r="1088" spans="1:12" x14ac:dyDescent="0.25">
      <c r="A1088" s="14">
        <v>1081</v>
      </c>
      <c r="B1088" s="41" t="e">
        <f t="shared" si="117"/>
        <v>#VALUE!</v>
      </c>
      <c r="C1088" s="42" t="e">
        <f t="shared" si="118"/>
        <v>#VALUE!</v>
      </c>
      <c r="D1088" s="133" t="str">
        <f t="shared" si="119"/>
        <v>11/06/2012</v>
      </c>
      <c r="E1088" s="134" t="str">
        <f t="shared" si="120"/>
        <v/>
      </c>
      <c r="F1088" s="134" t="str">
        <f t="shared" si="121"/>
        <v/>
      </c>
      <c r="G1088" s="182"/>
      <c r="H1088" s="160"/>
      <c r="I1088" s="133" t="s">
        <v>490</v>
      </c>
      <c r="J1088" s="160" t="s">
        <v>490</v>
      </c>
      <c r="K1088" s="160" t="s">
        <v>490</v>
      </c>
      <c r="L1088" s="140"/>
    </row>
    <row r="1089" spans="1:12" x14ac:dyDescent="0.25">
      <c r="A1089" s="14">
        <v>1082</v>
      </c>
      <c r="B1089" s="41" t="e">
        <f t="shared" si="117"/>
        <v>#VALUE!</v>
      </c>
      <c r="C1089" s="42" t="e">
        <f t="shared" si="118"/>
        <v>#VALUE!</v>
      </c>
      <c r="D1089" s="133" t="str">
        <f t="shared" si="119"/>
        <v>18/10/2012</v>
      </c>
      <c r="E1089" s="134" t="str">
        <f t="shared" si="120"/>
        <v/>
      </c>
      <c r="F1089" s="134" t="str">
        <f t="shared" si="121"/>
        <v/>
      </c>
      <c r="G1089" s="182"/>
      <c r="H1089" s="160"/>
      <c r="I1089" s="133" t="s">
        <v>462</v>
      </c>
      <c r="J1089" s="160" t="s">
        <v>462</v>
      </c>
      <c r="K1089" s="160" t="s">
        <v>462</v>
      </c>
      <c r="L1089" s="140"/>
    </row>
    <row r="1090" spans="1:12" x14ac:dyDescent="0.25">
      <c r="A1090" s="14">
        <v>1083</v>
      </c>
      <c r="B1090" s="41" t="e">
        <f t="shared" si="117"/>
        <v>#VALUE!</v>
      </c>
      <c r="C1090" s="42" t="e">
        <f t="shared" si="118"/>
        <v>#VALUE!</v>
      </c>
      <c r="D1090" s="133" t="str">
        <f t="shared" si="119"/>
        <v>18/06/2012</v>
      </c>
      <c r="E1090" s="134" t="str">
        <f t="shared" si="120"/>
        <v/>
      </c>
      <c r="F1090" s="134" t="str">
        <f t="shared" si="121"/>
        <v/>
      </c>
      <c r="G1090" s="182"/>
      <c r="H1090" s="160"/>
      <c r="I1090" s="133" t="s">
        <v>720</v>
      </c>
      <c r="J1090" s="160" t="s">
        <v>720</v>
      </c>
      <c r="K1090" s="160" t="s">
        <v>720</v>
      </c>
      <c r="L1090" s="140"/>
    </row>
    <row r="1091" spans="1:12" x14ac:dyDescent="0.25">
      <c r="A1091" s="14">
        <v>1084</v>
      </c>
      <c r="B1091" s="41" t="e">
        <f t="shared" si="117"/>
        <v>#VALUE!</v>
      </c>
      <c r="C1091" s="42" t="e">
        <f t="shared" si="118"/>
        <v>#VALUE!</v>
      </c>
      <c r="D1091" s="133" t="str">
        <f t="shared" si="119"/>
        <v>31/01/2012</v>
      </c>
      <c r="E1091" s="134" t="str">
        <f t="shared" si="120"/>
        <v/>
      </c>
      <c r="F1091" s="134" t="str">
        <f t="shared" si="121"/>
        <v/>
      </c>
      <c r="G1091" s="182"/>
      <c r="H1091" s="160"/>
      <c r="I1091" s="133" t="s">
        <v>730</v>
      </c>
      <c r="J1091" s="160" t="s">
        <v>730</v>
      </c>
      <c r="K1091" s="160" t="s">
        <v>730</v>
      </c>
      <c r="L1091" s="140"/>
    </row>
    <row r="1092" spans="1:12" x14ac:dyDescent="0.25">
      <c r="A1092" s="14">
        <v>1085</v>
      </c>
      <c r="B1092" s="41" t="e">
        <f t="shared" si="117"/>
        <v>#VALUE!</v>
      </c>
      <c r="C1092" s="42" t="e">
        <f t="shared" si="118"/>
        <v>#VALUE!</v>
      </c>
      <c r="D1092" s="133" t="str">
        <f t="shared" si="119"/>
        <v>30/01/2012</v>
      </c>
      <c r="E1092" s="134" t="str">
        <f t="shared" si="120"/>
        <v/>
      </c>
      <c r="F1092" s="134" t="str">
        <f t="shared" si="121"/>
        <v/>
      </c>
      <c r="G1092" s="182"/>
      <c r="H1092" s="160"/>
      <c r="I1092" s="133" t="s">
        <v>731</v>
      </c>
      <c r="J1092" s="160" t="s">
        <v>731</v>
      </c>
      <c r="K1092" s="160" t="s">
        <v>731</v>
      </c>
      <c r="L1092" s="140"/>
    </row>
    <row r="1093" spans="1:12" x14ac:dyDescent="0.25">
      <c r="A1093" s="14">
        <v>1086</v>
      </c>
      <c r="B1093" s="41" t="e">
        <f t="shared" si="117"/>
        <v>#VALUE!</v>
      </c>
      <c r="C1093" s="42" t="e">
        <f t="shared" si="118"/>
        <v>#VALUE!</v>
      </c>
      <c r="D1093" s="133" t="str">
        <f t="shared" si="119"/>
        <v>18/02/2012</v>
      </c>
      <c r="E1093" s="134" t="str">
        <f t="shared" si="120"/>
        <v/>
      </c>
      <c r="F1093" s="134" t="str">
        <f t="shared" si="121"/>
        <v/>
      </c>
      <c r="G1093" s="182"/>
      <c r="H1093" s="160"/>
      <c r="I1093" s="133" t="s">
        <v>589</v>
      </c>
      <c r="J1093" s="160" t="s">
        <v>589</v>
      </c>
      <c r="K1093" s="160" t="s">
        <v>589</v>
      </c>
      <c r="L1093" s="140"/>
    </row>
    <row r="1094" spans="1:12" x14ac:dyDescent="0.25">
      <c r="A1094" s="14">
        <v>1087</v>
      </c>
      <c r="B1094" s="41" t="e">
        <f t="shared" si="117"/>
        <v>#VALUE!</v>
      </c>
      <c r="C1094" s="42" t="e">
        <f t="shared" si="118"/>
        <v>#VALUE!</v>
      </c>
      <c r="D1094" s="133" t="str">
        <f t="shared" si="119"/>
        <v>06/10/2012</v>
      </c>
      <c r="E1094" s="134" t="str">
        <f t="shared" si="120"/>
        <v/>
      </c>
      <c r="F1094" s="134" t="str">
        <f t="shared" si="121"/>
        <v/>
      </c>
      <c r="G1094" s="182"/>
      <c r="H1094" s="160"/>
      <c r="I1094" s="133" t="s">
        <v>521</v>
      </c>
      <c r="J1094" s="160" t="s">
        <v>521</v>
      </c>
      <c r="K1094" s="160" t="s">
        <v>521</v>
      </c>
      <c r="L1094" s="140"/>
    </row>
    <row r="1095" spans="1:12" x14ac:dyDescent="0.25">
      <c r="A1095" s="14">
        <v>1088</v>
      </c>
      <c r="B1095" s="41" t="e">
        <f t="shared" si="117"/>
        <v>#VALUE!</v>
      </c>
      <c r="C1095" s="42" t="e">
        <f t="shared" si="118"/>
        <v>#VALUE!</v>
      </c>
      <c r="D1095" s="133" t="str">
        <f t="shared" si="119"/>
        <v>19/03/2012</v>
      </c>
      <c r="E1095" s="134" t="str">
        <f t="shared" si="120"/>
        <v/>
      </c>
      <c r="F1095" s="134" t="str">
        <f t="shared" si="121"/>
        <v/>
      </c>
      <c r="G1095" s="182"/>
      <c r="H1095" s="160"/>
      <c r="I1095" s="133" t="s">
        <v>688</v>
      </c>
      <c r="J1095" s="160" t="s">
        <v>688</v>
      </c>
      <c r="K1095" s="160" t="s">
        <v>688</v>
      </c>
      <c r="L1095" s="140"/>
    </row>
    <row r="1096" spans="1:12" x14ac:dyDescent="0.25">
      <c r="A1096" s="14">
        <v>1089</v>
      </c>
      <c r="B1096" s="41" t="e">
        <f t="shared" si="117"/>
        <v>#VALUE!</v>
      </c>
      <c r="C1096" s="42" t="e">
        <f t="shared" si="118"/>
        <v>#VALUE!</v>
      </c>
      <c r="D1096" s="133" t="str">
        <f t="shared" si="119"/>
        <v>25/09/2012</v>
      </c>
      <c r="E1096" s="134" t="str">
        <f t="shared" si="120"/>
        <v/>
      </c>
      <c r="F1096" s="134" t="str">
        <f t="shared" si="121"/>
        <v/>
      </c>
      <c r="G1096" s="182"/>
      <c r="H1096" s="160"/>
      <c r="I1096" s="133" t="s">
        <v>630</v>
      </c>
      <c r="J1096" s="160" t="s">
        <v>630</v>
      </c>
      <c r="K1096" s="160" t="s">
        <v>630</v>
      </c>
      <c r="L1096" s="140"/>
    </row>
    <row r="1097" spans="1:12" x14ac:dyDescent="0.25">
      <c r="A1097" s="14">
        <v>1090</v>
      </c>
      <c r="B1097" s="41" t="e">
        <f t="shared" ref="B1097:B1160" si="122">LEFT(H1097,LEN(H1097)-LEN(C1097))</f>
        <v>#VALUE!</v>
      </c>
      <c r="C1097" s="42" t="e">
        <f t="shared" ref="C1097:C1160" si="123">RIGHT(H1097,LEN(H1097)-FIND("@",SUBSTITUTE(H1097," ","@",LEN(H1097)-LEN(SUBSTITUTE(H1097," ","")))))</f>
        <v>#VALUE!</v>
      </c>
      <c r="D1097" s="133" t="str">
        <f t="shared" ref="D1097:D1160" si="124">TEXT(J1097,"DD/MM/YYYY")</f>
        <v>10/03/2012</v>
      </c>
      <c r="E1097" s="134" t="str">
        <f t="shared" ref="E1097:E1160" si="125">IF(TRIM(L1097)="Nam","X","")</f>
        <v/>
      </c>
      <c r="F1097" s="134" t="str">
        <f t="shared" ref="F1097:F1160" si="126">IF(TRIM(L1097)="Nữ","X","")</f>
        <v/>
      </c>
      <c r="G1097" s="182"/>
      <c r="H1097" s="160"/>
      <c r="I1097" s="133" t="s">
        <v>579</v>
      </c>
      <c r="J1097" s="160" t="s">
        <v>579</v>
      </c>
      <c r="K1097" s="160" t="s">
        <v>579</v>
      </c>
      <c r="L1097" s="140"/>
    </row>
    <row r="1098" spans="1:12" x14ac:dyDescent="0.25">
      <c r="A1098" s="14">
        <v>1091</v>
      </c>
      <c r="B1098" s="41" t="e">
        <f t="shared" si="122"/>
        <v>#VALUE!</v>
      </c>
      <c r="C1098" s="42" t="e">
        <f t="shared" si="123"/>
        <v>#VALUE!</v>
      </c>
      <c r="D1098" s="133" t="str">
        <f t="shared" si="124"/>
        <v>23/12/2012</v>
      </c>
      <c r="E1098" s="134" t="str">
        <f t="shared" si="125"/>
        <v/>
      </c>
      <c r="F1098" s="134" t="str">
        <f t="shared" si="126"/>
        <v/>
      </c>
      <c r="G1098" s="182"/>
      <c r="H1098" s="160"/>
      <c r="I1098" s="133" t="s">
        <v>512</v>
      </c>
      <c r="J1098" s="160" t="s">
        <v>512</v>
      </c>
      <c r="K1098" s="160" t="s">
        <v>512</v>
      </c>
      <c r="L1098" s="140"/>
    </row>
    <row r="1099" spans="1:12" x14ac:dyDescent="0.25">
      <c r="A1099" s="14">
        <v>1092</v>
      </c>
      <c r="B1099" s="41" t="e">
        <f t="shared" si="122"/>
        <v>#VALUE!</v>
      </c>
      <c r="C1099" s="42" t="e">
        <f t="shared" si="123"/>
        <v>#VALUE!</v>
      </c>
      <c r="D1099" s="133" t="str">
        <f t="shared" si="124"/>
        <v>09/08/2011</v>
      </c>
      <c r="E1099" s="134" t="str">
        <f t="shared" si="125"/>
        <v/>
      </c>
      <c r="F1099" s="134" t="str">
        <f t="shared" si="126"/>
        <v/>
      </c>
      <c r="G1099" s="182"/>
      <c r="H1099" s="160"/>
      <c r="I1099" s="133" t="s">
        <v>732</v>
      </c>
      <c r="J1099" s="160" t="s">
        <v>732</v>
      </c>
      <c r="K1099" s="160" t="s">
        <v>732</v>
      </c>
      <c r="L1099" s="140"/>
    </row>
    <row r="1100" spans="1:12" x14ac:dyDescent="0.25">
      <c r="A1100" s="14">
        <v>1093</v>
      </c>
      <c r="B1100" s="41" t="e">
        <f t="shared" si="122"/>
        <v>#VALUE!</v>
      </c>
      <c r="C1100" s="42" t="e">
        <f t="shared" si="123"/>
        <v>#VALUE!</v>
      </c>
      <c r="D1100" s="133" t="str">
        <f t="shared" si="124"/>
        <v>18/08/2012</v>
      </c>
      <c r="E1100" s="134" t="str">
        <f t="shared" si="125"/>
        <v/>
      </c>
      <c r="F1100" s="134" t="str">
        <f t="shared" si="126"/>
        <v/>
      </c>
      <c r="G1100" s="182"/>
      <c r="H1100" s="160"/>
      <c r="I1100" s="133" t="s">
        <v>733</v>
      </c>
      <c r="J1100" s="160" t="s">
        <v>733</v>
      </c>
      <c r="K1100" s="160" t="s">
        <v>733</v>
      </c>
      <c r="L1100" s="140"/>
    </row>
    <row r="1101" spans="1:12" x14ac:dyDescent="0.25">
      <c r="A1101" s="14">
        <v>1094</v>
      </c>
      <c r="B1101" s="41" t="e">
        <f t="shared" si="122"/>
        <v>#VALUE!</v>
      </c>
      <c r="C1101" s="42" t="e">
        <f t="shared" si="123"/>
        <v>#VALUE!</v>
      </c>
      <c r="D1101" s="133" t="str">
        <f t="shared" si="124"/>
        <v>26/03/2012</v>
      </c>
      <c r="E1101" s="134" t="str">
        <f t="shared" si="125"/>
        <v/>
      </c>
      <c r="F1101" s="134" t="str">
        <f t="shared" si="126"/>
        <v/>
      </c>
      <c r="G1101" s="182"/>
      <c r="H1101" s="160"/>
      <c r="I1101" s="133" t="s">
        <v>706</v>
      </c>
      <c r="J1101" s="160" t="s">
        <v>706</v>
      </c>
      <c r="K1101" s="160" t="s">
        <v>706</v>
      </c>
      <c r="L1101" s="140"/>
    </row>
    <row r="1102" spans="1:12" x14ac:dyDescent="0.25">
      <c r="A1102" s="14">
        <v>1095</v>
      </c>
      <c r="B1102" s="41" t="e">
        <f t="shared" si="122"/>
        <v>#VALUE!</v>
      </c>
      <c r="C1102" s="42" t="e">
        <f t="shared" si="123"/>
        <v>#VALUE!</v>
      </c>
      <c r="D1102" s="133" t="str">
        <f t="shared" si="124"/>
        <v>13/04/2012</v>
      </c>
      <c r="E1102" s="134" t="str">
        <f t="shared" si="125"/>
        <v/>
      </c>
      <c r="F1102" s="134" t="str">
        <f t="shared" si="126"/>
        <v/>
      </c>
      <c r="G1102" s="182"/>
      <c r="H1102" s="159"/>
      <c r="I1102" s="133" t="s">
        <v>575</v>
      </c>
      <c r="J1102" s="159" t="s">
        <v>575</v>
      </c>
      <c r="K1102" s="159" t="s">
        <v>575</v>
      </c>
      <c r="L1102" s="140"/>
    </row>
    <row r="1103" spans="1:12" x14ac:dyDescent="0.25">
      <c r="A1103" s="14">
        <v>1096</v>
      </c>
      <c r="B1103" s="41" t="e">
        <f t="shared" si="122"/>
        <v>#VALUE!</v>
      </c>
      <c r="C1103" s="42" t="e">
        <f t="shared" si="123"/>
        <v>#VALUE!</v>
      </c>
      <c r="D1103" s="133" t="str">
        <f t="shared" si="124"/>
        <v>09/08/2012</v>
      </c>
      <c r="E1103" s="134" t="str">
        <f t="shared" si="125"/>
        <v/>
      </c>
      <c r="F1103" s="134" t="str">
        <f t="shared" si="126"/>
        <v/>
      </c>
      <c r="G1103" s="182"/>
      <c r="H1103" s="159"/>
      <c r="I1103" s="133" t="s">
        <v>703</v>
      </c>
      <c r="J1103" s="159" t="s">
        <v>703</v>
      </c>
      <c r="K1103" s="159" t="s">
        <v>703</v>
      </c>
      <c r="L1103" s="140"/>
    </row>
    <row r="1104" spans="1:12" x14ac:dyDescent="0.25">
      <c r="A1104" s="14">
        <v>1097</v>
      </c>
      <c r="B1104" s="41" t="e">
        <f t="shared" si="122"/>
        <v>#VALUE!</v>
      </c>
      <c r="C1104" s="42" t="e">
        <f t="shared" si="123"/>
        <v>#VALUE!</v>
      </c>
      <c r="D1104" s="133" t="str">
        <f t="shared" si="124"/>
        <v>13/10/2012</v>
      </c>
      <c r="E1104" s="134" t="str">
        <f t="shared" si="125"/>
        <v/>
      </c>
      <c r="F1104" s="134" t="str">
        <f t="shared" si="126"/>
        <v/>
      </c>
      <c r="G1104" s="182"/>
      <c r="H1104" s="159"/>
      <c r="I1104" s="133" t="s">
        <v>734</v>
      </c>
      <c r="J1104" s="159" t="s">
        <v>734</v>
      </c>
      <c r="K1104" s="159" t="s">
        <v>734</v>
      </c>
      <c r="L1104" s="140"/>
    </row>
    <row r="1105" spans="1:12" x14ac:dyDescent="0.25">
      <c r="A1105" s="14">
        <v>1098</v>
      </c>
      <c r="B1105" s="41" t="e">
        <f t="shared" si="122"/>
        <v>#VALUE!</v>
      </c>
      <c r="C1105" s="42" t="e">
        <f t="shared" si="123"/>
        <v>#VALUE!</v>
      </c>
      <c r="D1105" s="133" t="str">
        <f t="shared" si="124"/>
        <v>06/05/2012</v>
      </c>
      <c r="E1105" s="134" t="str">
        <f t="shared" si="125"/>
        <v/>
      </c>
      <c r="F1105" s="134" t="str">
        <f t="shared" si="126"/>
        <v/>
      </c>
      <c r="G1105" s="182"/>
      <c r="H1105" s="159"/>
      <c r="I1105" s="133" t="s">
        <v>686</v>
      </c>
      <c r="J1105" s="159" t="s">
        <v>686</v>
      </c>
      <c r="K1105" s="159" t="s">
        <v>686</v>
      </c>
      <c r="L1105" s="140"/>
    </row>
    <row r="1106" spans="1:12" x14ac:dyDescent="0.25">
      <c r="A1106" s="14">
        <v>1099</v>
      </c>
      <c r="B1106" s="41" t="e">
        <f t="shared" si="122"/>
        <v>#VALUE!</v>
      </c>
      <c r="C1106" s="42" t="e">
        <f t="shared" si="123"/>
        <v>#VALUE!</v>
      </c>
      <c r="D1106" s="133" t="str">
        <f t="shared" si="124"/>
        <v>04/04/2011</v>
      </c>
      <c r="E1106" s="134" t="str">
        <f t="shared" si="125"/>
        <v/>
      </c>
      <c r="F1106" s="134" t="str">
        <f t="shared" si="126"/>
        <v/>
      </c>
      <c r="G1106" s="182"/>
      <c r="H1106" s="159"/>
      <c r="I1106" s="133" t="s">
        <v>735</v>
      </c>
      <c r="J1106" s="159" t="s">
        <v>735</v>
      </c>
      <c r="K1106" s="159" t="s">
        <v>735</v>
      </c>
      <c r="L1106" s="140"/>
    </row>
    <row r="1107" spans="1:12" x14ac:dyDescent="0.25">
      <c r="A1107" s="14">
        <v>1100</v>
      </c>
      <c r="B1107" s="41" t="e">
        <f t="shared" si="122"/>
        <v>#VALUE!</v>
      </c>
      <c r="C1107" s="42" t="e">
        <f t="shared" si="123"/>
        <v>#VALUE!</v>
      </c>
      <c r="D1107" s="133" t="str">
        <f t="shared" si="124"/>
        <v>10/02/2012</v>
      </c>
      <c r="E1107" s="134" t="str">
        <f t="shared" si="125"/>
        <v/>
      </c>
      <c r="F1107" s="134" t="str">
        <f t="shared" si="126"/>
        <v/>
      </c>
      <c r="G1107" s="182"/>
      <c r="H1107" s="159"/>
      <c r="I1107" s="133" t="s">
        <v>616</v>
      </c>
      <c r="J1107" s="159" t="s">
        <v>616</v>
      </c>
      <c r="K1107" s="159" t="s">
        <v>616</v>
      </c>
      <c r="L1107" s="140"/>
    </row>
    <row r="1108" spans="1:12" x14ac:dyDescent="0.25">
      <c r="A1108" s="14">
        <v>1101</v>
      </c>
      <c r="B1108" s="41" t="e">
        <f t="shared" si="122"/>
        <v>#VALUE!</v>
      </c>
      <c r="C1108" s="42" t="e">
        <f t="shared" si="123"/>
        <v>#VALUE!</v>
      </c>
      <c r="D1108" s="133" t="str">
        <f t="shared" si="124"/>
        <v>02/09/2012</v>
      </c>
      <c r="E1108" s="134" t="str">
        <f t="shared" si="125"/>
        <v/>
      </c>
      <c r="F1108" s="134" t="str">
        <f t="shared" si="126"/>
        <v/>
      </c>
      <c r="G1108" s="182"/>
      <c r="H1108" s="159"/>
      <c r="I1108" s="133" t="s">
        <v>635</v>
      </c>
      <c r="J1108" s="159" t="s">
        <v>635</v>
      </c>
      <c r="K1108" s="159" t="s">
        <v>635</v>
      </c>
      <c r="L1108" s="140"/>
    </row>
    <row r="1109" spans="1:12" x14ac:dyDescent="0.25">
      <c r="A1109" s="14">
        <v>1102</v>
      </c>
      <c r="B1109" s="41" t="e">
        <f t="shared" si="122"/>
        <v>#VALUE!</v>
      </c>
      <c r="C1109" s="42" t="e">
        <f t="shared" si="123"/>
        <v>#VALUE!</v>
      </c>
      <c r="D1109" s="133" t="str">
        <f t="shared" si="124"/>
        <v>11/03/2012</v>
      </c>
      <c r="E1109" s="134" t="str">
        <f t="shared" si="125"/>
        <v/>
      </c>
      <c r="F1109" s="134" t="str">
        <f t="shared" si="126"/>
        <v/>
      </c>
      <c r="G1109" s="182"/>
      <c r="H1109" s="159"/>
      <c r="I1109" s="133" t="s">
        <v>682</v>
      </c>
      <c r="J1109" s="159" t="s">
        <v>682</v>
      </c>
      <c r="K1109" s="159" t="s">
        <v>682</v>
      </c>
      <c r="L1109" s="140"/>
    </row>
    <row r="1110" spans="1:12" x14ac:dyDescent="0.25">
      <c r="A1110" s="14">
        <v>1103</v>
      </c>
      <c r="B1110" s="41" t="e">
        <f t="shared" si="122"/>
        <v>#VALUE!</v>
      </c>
      <c r="C1110" s="42" t="e">
        <f t="shared" si="123"/>
        <v>#VALUE!</v>
      </c>
      <c r="D1110" s="133" t="str">
        <f t="shared" si="124"/>
        <v>17/03/2012</v>
      </c>
      <c r="E1110" s="134" t="str">
        <f t="shared" si="125"/>
        <v/>
      </c>
      <c r="F1110" s="134" t="str">
        <f t="shared" si="126"/>
        <v/>
      </c>
      <c r="G1110" s="182"/>
      <c r="H1110" s="159"/>
      <c r="I1110" s="133" t="s">
        <v>438</v>
      </c>
      <c r="J1110" s="159" t="s">
        <v>438</v>
      </c>
      <c r="K1110" s="159" t="s">
        <v>438</v>
      </c>
      <c r="L1110" s="140"/>
    </row>
    <row r="1111" spans="1:12" x14ac:dyDescent="0.25">
      <c r="A1111" s="14">
        <v>1104</v>
      </c>
      <c r="B1111" s="41" t="e">
        <f t="shared" si="122"/>
        <v>#VALUE!</v>
      </c>
      <c r="C1111" s="42" t="e">
        <f t="shared" si="123"/>
        <v>#VALUE!</v>
      </c>
      <c r="D1111" s="133" t="str">
        <f t="shared" si="124"/>
        <v>25/12/2012</v>
      </c>
      <c r="E1111" s="134" t="str">
        <f t="shared" si="125"/>
        <v/>
      </c>
      <c r="F1111" s="134" t="str">
        <f t="shared" si="126"/>
        <v/>
      </c>
      <c r="G1111" s="182"/>
      <c r="H1111" s="159"/>
      <c r="I1111" s="133" t="s">
        <v>591</v>
      </c>
      <c r="J1111" s="159" t="s">
        <v>591</v>
      </c>
      <c r="K1111" s="159" t="s">
        <v>591</v>
      </c>
      <c r="L1111" s="140"/>
    </row>
    <row r="1112" spans="1:12" x14ac:dyDescent="0.25">
      <c r="A1112" s="14">
        <v>1105</v>
      </c>
      <c r="B1112" s="41" t="e">
        <f t="shared" si="122"/>
        <v>#VALUE!</v>
      </c>
      <c r="C1112" s="42" t="e">
        <f t="shared" si="123"/>
        <v>#VALUE!</v>
      </c>
      <c r="D1112" s="133" t="str">
        <f t="shared" si="124"/>
        <v>25/02/2012</v>
      </c>
      <c r="E1112" s="134" t="str">
        <f t="shared" si="125"/>
        <v/>
      </c>
      <c r="F1112" s="134" t="str">
        <f t="shared" si="126"/>
        <v/>
      </c>
      <c r="G1112" s="182"/>
      <c r="H1112" s="159"/>
      <c r="I1112" s="133" t="s">
        <v>457</v>
      </c>
      <c r="J1112" s="159" t="s">
        <v>457</v>
      </c>
      <c r="K1112" s="159" t="s">
        <v>457</v>
      </c>
      <c r="L1112" s="140"/>
    </row>
    <row r="1113" spans="1:12" x14ac:dyDescent="0.25">
      <c r="A1113" s="14">
        <v>1106</v>
      </c>
      <c r="B1113" s="41" t="e">
        <f t="shared" si="122"/>
        <v>#VALUE!</v>
      </c>
      <c r="C1113" s="42" t="e">
        <f t="shared" si="123"/>
        <v>#VALUE!</v>
      </c>
      <c r="D1113" s="133" t="str">
        <f t="shared" si="124"/>
        <v>29/11/2012</v>
      </c>
      <c r="E1113" s="134" t="str">
        <f t="shared" si="125"/>
        <v/>
      </c>
      <c r="F1113" s="134" t="str">
        <f t="shared" si="126"/>
        <v/>
      </c>
      <c r="G1113" s="182"/>
      <c r="H1113" s="159"/>
      <c r="I1113" s="133" t="s">
        <v>716</v>
      </c>
      <c r="J1113" s="159" t="s">
        <v>716</v>
      </c>
      <c r="K1113" s="159" t="s">
        <v>716</v>
      </c>
      <c r="L1113" s="140"/>
    </row>
    <row r="1114" spans="1:12" x14ac:dyDescent="0.25">
      <c r="A1114" s="14">
        <v>1107</v>
      </c>
      <c r="B1114" s="41" t="e">
        <f t="shared" si="122"/>
        <v>#VALUE!</v>
      </c>
      <c r="C1114" s="42" t="e">
        <f t="shared" si="123"/>
        <v>#VALUE!</v>
      </c>
      <c r="D1114" s="133" t="str">
        <f t="shared" si="124"/>
        <v>09/01/2012</v>
      </c>
      <c r="E1114" s="134" t="str">
        <f t="shared" si="125"/>
        <v/>
      </c>
      <c r="F1114" s="134" t="str">
        <f t="shared" si="126"/>
        <v/>
      </c>
      <c r="G1114" s="182"/>
      <c r="H1114" s="159"/>
      <c r="I1114" s="133" t="s">
        <v>487</v>
      </c>
      <c r="J1114" s="159" t="s">
        <v>487</v>
      </c>
      <c r="K1114" s="159" t="s">
        <v>487</v>
      </c>
      <c r="L1114" s="140"/>
    </row>
    <row r="1115" spans="1:12" x14ac:dyDescent="0.25">
      <c r="A1115" s="14">
        <v>1108</v>
      </c>
      <c r="B1115" s="41" t="e">
        <f t="shared" si="122"/>
        <v>#VALUE!</v>
      </c>
      <c r="C1115" s="42" t="e">
        <f t="shared" si="123"/>
        <v>#VALUE!</v>
      </c>
      <c r="D1115" s="133" t="str">
        <f t="shared" si="124"/>
        <v>06/04/2012</v>
      </c>
      <c r="E1115" s="134" t="str">
        <f t="shared" si="125"/>
        <v/>
      </c>
      <c r="F1115" s="134" t="str">
        <f t="shared" si="126"/>
        <v/>
      </c>
      <c r="G1115" s="182"/>
      <c r="H1115" s="159"/>
      <c r="I1115" s="133" t="s">
        <v>736</v>
      </c>
      <c r="J1115" s="159" t="s">
        <v>736</v>
      </c>
      <c r="K1115" s="159" t="s">
        <v>736</v>
      </c>
      <c r="L1115" s="140"/>
    </row>
    <row r="1116" spans="1:12" x14ac:dyDescent="0.25">
      <c r="A1116" s="14">
        <v>1109</v>
      </c>
      <c r="B1116" s="41" t="e">
        <f t="shared" si="122"/>
        <v>#VALUE!</v>
      </c>
      <c r="C1116" s="42" t="e">
        <f t="shared" si="123"/>
        <v>#VALUE!</v>
      </c>
      <c r="D1116" s="133" t="str">
        <f t="shared" si="124"/>
        <v>12/08/2012</v>
      </c>
      <c r="E1116" s="134" t="str">
        <f t="shared" si="125"/>
        <v/>
      </c>
      <c r="F1116" s="134" t="str">
        <f t="shared" si="126"/>
        <v/>
      </c>
      <c r="G1116" s="182"/>
      <c r="H1116" s="159"/>
      <c r="I1116" s="133" t="s">
        <v>713</v>
      </c>
      <c r="J1116" s="159" t="s">
        <v>713</v>
      </c>
      <c r="K1116" s="159" t="s">
        <v>713</v>
      </c>
      <c r="L1116" s="140"/>
    </row>
    <row r="1117" spans="1:12" x14ac:dyDescent="0.25">
      <c r="A1117" s="14">
        <v>1110</v>
      </c>
      <c r="B1117" s="41" t="e">
        <f t="shared" si="122"/>
        <v>#VALUE!</v>
      </c>
      <c r="C1117" s="42" t="e">
        <f t="shared" si="123"/>
        <v>#VALUE!</v>
      </c>
      <c r="D1117" s="133" t="str">
        <f t="shared" si="124"/>
        <v>21/09/2012</v>
      </c>
      <c r="E1117" s="134" t="str">
        <f t="shared" si="125"/>
        <v/>
      </c>
      <c r="F1117" s="134" t="str">
        <f t="shared" si="126"/>
        <v/>
      </c>
      <c r="G1117" s="182"/>
      <c r="H1117" s="159"/>
      <c r="I1117" s="133" t="s">
        <v>513</v>
      </c>
      <c r="J1117" s="159" t="s">
        <v>513</v>
      </c>
      <c r="K1117" s="159" t="s">
        <v>513</v>
      </c>
      <c r="L1117" s="140"/>
    </row>
    <row r="1118" spans="1:12" x14ac:dyDescent="0.25">
      <c r="A1118" s="14">
        <v>1111</v>
      </c>
      <c r="B1118" s="41" t="e">
        <f t="shared" si="122"/>
        <v>#VALUE!</v>
      </c>
      <c r="C1118" s="42" t="e">
        <f t="shared" si="123"/>
        <v>#VALUE!</v>
      </c>
      <c r="D1118" s="133" t="str">
        <f t="shared" si="124"/>
        <v>29/09/2011</v>
      </c>
      <c r="E1118" s="134" t="str">
        <f t="shared" si="125"/>
        <v/>
      </c>
      <c r="F1118" s="134" t="str">
        <f t="shared" si="126"/>
        <v/>
      </c>
      <c r="G1118" s="182"/>
      <c r="H1118" s="159"/>
      <c r="I1118" s="133" t="s">
        <v>737</v>
      </c>
      <c r="J1118" s="159" t="s">
        <v>737</v>
      </c>
      <c r="K1118" s="159" t="s">
        <v>737</v>
      </c>
      <c r="L1118" s="140"/>
    </row>
    <row r="1119" spans="1:12" x14ac:dyDescent="0.25">
      <c r="A1119" s="14">
        <v>1112</v>
      </c>
      <c r="B1119" s="41" t="e">
        <f t="shared" si="122"/>
        <v>#VALUE!</v>
      </c>
      <c r="C1119" s="42" t="e">
        <f t="shared" si="123"/>
        <v>#VALUE!</v>
      </c>
      <c r="D1119" s="133" t="str">
        <f t="shared" si="124"/>
        <v>01/08/2012</v>
      </c>
      <c r="E1119" s="134" t="str">
        <f t="shared" si="125"/>
        <v/>
      </c>
      <c r="F1119" s="134" t="str">
        <f t="shared" si="126"/>
        <v/>
      </c>
      <c r="G1119" s="182"/>
      <c r="H1119" s="159"/>
      <c r="I1119" s="133" t="s">
        <v>633</v>
      </c>
      <c r="J1119" s="159" t="s">
        <v>633</v>
      </c>
      <c r="K1119" s="159" t="s">
        <v>633</v>
      </c>
      <c r="L1119" s="140"/>
    </row>
    <row r="1120" spans="1:12" x14ac:dyDescent="0.25">
      <c r="A1120" s="14">
        <v>1113</v>
      </c>
      <c r="B1120" s="41" t="e">
        <f t="shared" si="122"/>
        <v>#VALUE!</v>
      </c>
      <c r="C1120" s="42" t="e">
        <f t="shared" si="123"/>
        <v>#VALUE!</v>
      </c>
      <c r="D1120" s="133" t="str">
        <f t="shared" si="124"/>
        <v>20/11/2012</v>
      </c>
      <c r="E1120" s="134" t="str">
        <f t="shared" si="125"/>
        <v/>
      </c>
      <c r="F1120" s="134" t="str">
        <f t="shared" si="126"/>
        <v/>
      </c>
      <c r="G1120" s="182"/>
      <c r="H1120" s="159"/>
      <c r="I1120" s="133" t="s">
        <v>516</v>
      </c>
      <c r="J1120" s="159" t="s">
        <v>516</v>
      </c>
      <c r="K1120" s="159" t="s">
        <v>516</v>
      </c>
      <c r="L1120" s="140"/>
    </row>
    <row r="1121" spans="1:12" x14ac:dyDescent="0.25">
      <c r="A1121" s="14">
        <v>1114</v>
      </c>
      <c r="B1121" s="41" t="e">
        <f t="shared" si="122"/>
        <v>#VALUE!</v>
      </c>
      <c r="C1121" s="42" t="e">
        <f t="shared" si="123"/>
        <v>#VALUE!</v>
      </c>
      <c r="D1121" s="133" t="str">
        <f t="shared" si="124"/>
        <v>08/03/2012</v>
      </c>
      <c r="E1121" s="134" t="str">
        <f t="shared" si="125"/>
        <v/>
      </c>
      <c r="F1121" s="134" t="str">
        <f t="shared" si="126"/>
        <v/>
      </c>
      <c r="G1121" s="182"/>
      <c r="H1121" s="159"/>
      <c r="I1121" s="133" t="s">
        <v>648</v>
      </c>
      <c r="J1121" s="159" t="s">
        <v>648</v>
      </c>
      <c r="K1121" s="159" t="s">
        <v>648</v>
      </c>
      <c r="L1121" s="140"/>
    </row>
    <row r="1122" spans="1:12" x14ac:dyDescent="0.25">
      <c r="A1122" s="14">
        <v>1115</v>
      </c>
      <c r="B1122" s="41" t="e">
        <f t="shared" si="122"/>
        <v>#VALUE!</v>
      </c>
      <c r="C1122" s="42" t="e">
        <f t="shared" si="123"/>
        <v>#VALUE!</v>
      </c>
      <c r="D1122" s="133" t="str">
        <f t="shared" si="124"/>
        <v>16/03/2012</v>
      </c>
      <c r="E1122" s="134" t="str">
        <f t="shared" si="125"/>
        <v/>
      </c>
      <c r="F1122" s="134" t="str">
        <f t="shared" si="126"/>
        <v/>
      </c>
      <c r="G1122" s="182"/>
      <c r="H1122" s="159"/>
      <c r="I1122" s="133" t="s">
        <v>678</v>
      </c>
      <c r="J1122" s="159" t="s">
        <v>678</v>
      </c>
      <c r="K1122" s="159" t="s">
        <v>678</v>
      </c>
      <c r="L1122" s="140"/>
    </row>
    <row r="1123" spans="1:12" x14ac:dyDescent="0.25">
      <c r="A1123" s="14">
        <v>1116</v>
      </c>
      <c r="B1123" s="41" t="e">
        <f t="shared" si="122"/>
        <v>#VALUE!</v>
      </c>
      <c r="C1123" s="42" t="e">
        <f t="shared" si="123"/>
        <v>#VALUE!</v>
      </c>
      <c r="D1123" s="133" t="str">
        <f t="shared" si="124"/>
        <v>26/06/2012</v>
      </c>
      <c r="E1123" s="134" t="str">
        <f t="shared" si="125"/>
        <v/>
      </c>
      <c r="F1123" s="134" t="str">
        <f t="shared" si="126"/>
        <v/>
      </c>
      <c r="G1123" s="182"/>
      <c r="H1123" s="159"/>
      <c r="I1123" s="133" t="s">
        <v>565</v>
      </c>
      <c r="J1123" s="159" t="s">
        <v>565</v>
      </c>
      <c r="K1123" s="159" t="s">
        <v>565</v>
      </c>
      <c r="L1123" s="140"/>
    </row>
    <row r="1124" spans="1:12" x14ac:dyDescent="0.25">
      <c r="A1124" s="14">
        <v>1117</v>
      </c>
      <c r="B1124" s="41" t="e">
        <f t="shared" si="122"/>
        <v>#VALUE!</v>
      </c>
      <c r="C1124" s="42" t="e">
        <f t="shared" si="123"/>
        <v>#VALUE!</v>
      </c>
      <c r="D1124" s="133" t="str">
        <f t="shared" si="124"/>
        <v>09/06/2012</v>
      </c>
      <c r="E1124" s="134" t="str">
        <f t="shared" si="125"/>
        <v/>
      </c>
      <c r="F1124" s="134" t="str">
        <f t="shared" si="126"/>
        <v/>
      </c>
      <c r="G1124" s="182"/>
      <c r="H1124" s="159"/>
      <c r="I1124" s="133" t="s">
        <v>563</v>
      </c>
      <c r="J1124" s="159" t="s">
        <v>563</v>
      </c>
      <c r="K1124" s="159" t="s">
        <v>563</v>
      </c>
      <c r="L1124" s="140"/>
    </row>
    <row r="1125" spans="1:12" x14ac:dyDescent="0.25">
      <c r="A1125" s="14">
        <v>1118</v>
      </c>
      <c r="B1125" s="41" t="e">
        <f t="shared" si="122"/>
        <v>#VALUE!</v>
      </c>
      <c r="C1125" s="42" t="e">
        <f t="shared" si="123"/>
        <v>#VALUE!</v>
      </c>
      <c r="D1125" s="133" t="str">
        <f t="shared" si="124"/>
        <v>04/10/2012</v>
      </c>
      <c r="E1125" s="134" t="str">
        <f t="shared" si="125"/>
        <v/>
      </c>
      <c r="F1125" s="134" t="str">
        <f t="shared" si="126"/>
        <v/>
      </c>
      <c r="G1125" s="182"/>
      <c r="H1125" s="159"/>
      <c r="I1125" s="133" t="s">
        <v>738</v>
      </c>
      <c r="J1125" s="159" t="s">
        <v>738</v>
      </c>
      <c r="K1125" s="159" t="s">
        <v>738</v>
      </c>
      <c r="L1125" s="140"/>
    </row>
    <row r="1126" spans="1:12" x14ac:dyDescent="0.25">
      <c r="A1126" s="14">
        <v>1119</v>
      </c>
      <c r="B1126" s="41" t="e">
        <f t="shared" si="122"/>
        <v>#VALUE!</v>
      </c>
      <c r="C1126" s="42" t="e">
        <f t="shared" si="123"/>
        <v>#VALUE!</v>
      </c>
      <c r="D1126" s="133" t="str">
        <f t="shared" si="124"/>
        <v>11/06/2012</v>
      </c>
      <c r="E1126" s="134" t="str">
        <f t="shared" si="125"/>
        <v/>
      </c>
      <c r="F1126" s="134" t="str">
        <f t="shared" si="126"/>
        <v/>
      </c>
      <c r="G1126" s="182"/>
      <c r="H1126" s="159"/>
      <c r="I1126" s="133" t="s">
        <v>490</v>
      </c>
      <c r="J1126" s="159" t="s">
        <v>490</v>
      </c>
      <c r="K1126" s="159" t="s">
        <v>490</v>
      </c>
      <c r="L1126" s="140"/>
    </row>
    <row r="1127" spans="1:12" x14ac:dyDescent="0.25">
      <c r="A1127" s="14">
        <v>1120</v>
      </c>
      <c r="B1127" s="41" t="e">
        <f t="shared" si="122"/>
        <v>#VALUE!</v>
      </c>
      <c r="C1127" s="42" t="e">
        <f t="shared" si="123"/>
        <v>#VALUE!</v>
      </c>
      <c r="D1127" s="133" t="str">
        <f t="shared" si="124"/>
        <v>14/07/2012</v>
      </c>
      <c r="E1127" s="134" t="str">
        <f t="shared" si="125"/>
        <v/>
      </c>
      <c r="F1127" s="134" t="str">
        <f t="shared" si="126"/>
        <v/>
      </c>
      <c r="G1127" s="182"/>
      <c r="H1127" s="159"/>
      <c r="I1127" s="133" t="s">
        <v>599</v>
      </c>
      <c r="J1127" s="159" t="s">
        <v>599</v>
      </c>
      <c r="K1127" s="159" t="s">
        <v>599</v>
      </c>
      <c r="L1127" s="140"/>
    </row>
    <row r="1128" spans="1:12" x14ac:dyDescent="0.25">
      <c r="A1128" s="14">
        <v>1121</v>
      </c>
      <c r="B1128" s="41" t="e">
        <f t="shared" si="122"/>
        <v>#VALUE!</v>
      </c>
      <c r="C1128" s="42" t="e">
        <f t="shared" si="123"/>
        <v>#VALUE!</v>
      </c>
      <c r="D1128" s="133" t="str">
        <f t="shared" si="124"/>
        <v>11/08/2012</v>
      </c>
      <c r="E1128" s="134" t="str">
        <f t="shared" si="125"/>
        <v/>
      </c>
      <c r="F1128" s="134" t="str">
        <f t="shared" si="126"/>
        <v/>
      </c>
      <c r="G1128" s="182"/>
      <c r="H1128" s="159"/>
      <c r="I1128" s="133" t="s">
        <v>708</v>
      </c>
      <c r="J1128" s="159" t="s">
        <v>708</v>
      </c>
      <c r="K1128" s="159" t="s">
        <v>708</v>
      </c>
      <c r="L1128" s="140"/>
    </row>
    <row r="1129" spans="1:12" x14ac:dyDescent="0.25">
      <c r="A1129" s="14">
        <v>1122</v>
      </c>
      <c r="B1129" s="41" t="e">
        <f t="shared" si="122"/>
        <v>#VALUE!</v>
      </c>
      <c r="C1129" s="42" t="e">
        <f t="shared" si="123"/>
        <v>#VALUE!</v>
      </c>
      <c r="D1129" s="133" t="str">
        <f t="shared" si="124"/>
        <v>23/09/2012</v>
      </c>
      <c r="E1129" s="134" t="str">
        <f t="shared" si="125"/>
        <v/>
      </c>
      <c r="F1129" s="134" t="str">
        <f t="shared" si="126"/>
        <v/>
      </c>
      <c r="G1129" s="182"/>
      <c r="H1129" s="159"/>
      <c r="I1129" s="133" t="s">
        <v>569</v>
      </c>
      <c r="J1129" s="159" t="s">
        <v>569</v>
      </c>
      <c r="K1129" s="159" t="s">
        <v>569</v>
      </c>
      <c r="L1129" s="140"/>
    </row>
    <row r="1130" spans="1:12" x14ac:dyDescent="0.25">
      <c r="A1130" s="14">
        <v>1123</v>
      </c>
      <c r="B1130" s="41" t="e">
        <f t="shared" si="122"/>
        <v>#VALUE!</v>
      </c>
      <c r="C1130" s="42" t="e">
        <f t="shared" si="123"/>
        <v>#VALUE!</v>
      </c>
      <c r="D1130" s="133" t="str">
        <f t="shared" si="124"/>
        <v>22/01/2012</v>
      </c>
      <c r="E1130" s="134" t="str">
        <f t="shared" si="125"/>
        <v/>
      </c>
      <c r="F1130" s="134" t="str">
        <f t="shared" si="126"/>
        <v/>
      </c>
      <c r="G1130" s="182"/>
      <c r="H1130" s="159"/>
      <c r="I1130" s="133" t="s">
        <v>676</v>
      </c>
      <c r="J1130" s="159" t="s">
        <v>676</v>
      </c>
      <c r="K1130" s="159" t="s">
        <v>676</v>
      </c>
      <c r="L1130" s="140"/>
    </row>
    <row r="1131" spans="1:12" x14ac:dyDescent="0.25">
      <c r="A1131" s="14">
        <v>1124</v>
      </c>
      <c r="B1131" s="41" t="e">
        <f t="shared" si="122"/>
        <v>#VALUE!</v>
      </c>
      <c r="C1131" s="42" t="e">
        <f t="shared" si="123"/>
        <v>#VALUE!</v>
      </c>
      <c r="D1131" s="133" t="str">
        <f t="shared" si="124"/>
        <v>26/08/2012</v>
      </c>
      <c r="E1131" s="134" t="str">
        <f t="shared" si="125"/>
        <v/>
      </c>
      <c r="F1131" s="134" t="str">
        <f t="shared" si="126"/>
        <v/>
      </c>
      <c r="G1131" s="182"/>
      <c r="H1131" s="159"/>
      <c r="I1131" s="133" t="s">
        <v>739</v>
      </c>
      <c r="J1131" s="159" t="s">
        <v>739</v>
      </c>
      <c r="K1131" s="159" t="s">
        <v>739</v>
      </c>
      <c r="L1131" s="140"/>
    </row>
    <row r="1132" spans="1:12" x14ac:dyDescent="0.25">
      <c r="A1132" s="14">
        <v>1125</v>
      </c>
      <c r="B1132" s="41" t="e">
        <f t="shared" si="122"/>
        <v>#VALUE!</v>
      </c>
      <c r="C1132" s="42" t="e">
        <f t="shared" si="123"/>
        <v>#VALUE!</v>
      </c>
      <c r="D1132" s="133" t="str">
        <f t="shared" si="124"/>
        <v>23/02/2011</v>
      </c>
      <c r="E1132" s="134" t="str">
        <f t="shared" si="125"/>
        <v/>
      </c>
      <c r="F1132" s="134" t="str">
        <f t="shared" si="126"/>
        <v/>
      </c>
      <c r="G1132" s="182"/>
      <c r="H1132" s="159"/>
      <c r="I1132" s="133" t="s">
        <v>740</v>
      </c>
      <c r="J1132" s="159" t="s">
        <v>740</v>
      </c>
      <c r="K1132" s="159" t="s">
        <v>740</v>
      </c>
      <c r="L1132" s="140"/>
    </row>
    <row r="1133" spans="1:12" x14ac:dyDescent="0.25">
      <c r="A1133" s="14">
        <v>1126</v>
      </c>
      <c r="B1133" s="41" t="e">
        <f t="shared" si="122"/>
        <v>#VALUE!</v>
      </c>
      <c r="C1133" s="42" t="e">
        <f t="shared" si="123"/>
        <v>#VALUE!</v>
      </c>
      <c r="D1133" s="133" t="str">
        <f t="shared" si="124"/>
        <v>30/11/2012</v>
      </c>
      <c r="E1133" s="134" t="str">
        <f t="shared" si="125"/>
        <v/>
      </c>
      <c r="F1133" s="134" t="str">
        <f t="shared" si="126"/>
        <v/>
      </c>
      <c r="G1133" s="182"/>
      <c r="H1133" s="159"/>
      <c r="I1133" s="133" t="s">
        <v>643</v>
      </c>
      <c r="J1133" s="159" t="s">
        <v>643</v>
      </c>
      <c r="K1133" s="159" t="s">
        <v>643</v>
      </c>
      <c r="L1133" s="140"/>
    </row>
    <row r="1134" spans="1:12" x14ac:dyDescent="0.25">
      <c r="A1134" s="14">
        <v>1127</v>
      </c>
      <c r="B1134" s="41" t="e">
        <f t="shared" si="122"/>
        <v>#VALUE!</v>
      </c>
      <c r="C1134" s="42" t="e">
        <f t="shared" si="123"/>
        <v>#VALUE!</v>
      </c>
      <c r="D1134" s="133" t="str">
        <f t="shared" si="124"/>
        <v>01/02/2012</v>
      </c>
      <c r="E1134" s="134" t="str">
        <f t="shared" si="125"/>
        <v/>
      </c>
      <c r="F1134" s="134" t="str">
        <f t="shared" si="126"/>
        <v/>
      </c>
      <c r="G1134" s="182"/>
      <c r="H1134" s="159"/>
      <c r="I1134" s="133" t="s">
        <v>543</v>
      </c>
      <c r="J1134" s="159" t="s">
        <v>543</v>
      </c>
      <c r="K1134" s="159" t="s">
        <v>543</v>
      </c>
      <c r="L1134" s="140"/>
    </row>
    <row r="1135" spans="1:12" x14ac:dyDescent="0.25">
      <c r="A1135" s="14">
        <v>1128</v>
      </c>
      <c r="B1135" s="41" t="e">
        <f t="shared" si="122"/>
        <v>#VALUE!</v>
      </c>
      <c r="C1135" s="42" t="e">
        <f t="shared" si="123"/>
        <v>#VALUE!</v>
      </c>
      <c r="D1135" s="133" t="str">
        <f t="shared" si="124"/>
        <v>21/09/2012</v>
      </c>
      <c r="E1135" s="134" t="str">
        <f t="shared" si="125"/>
        <v/>
      </c>
      <c r="F1135" s="134" t="str">
        <f t="shared" si="126"/>
        <v/>
      </c>
      <c r="G1135" s="182"/>
      <c r="H1135" s="165"/>
      <c r="I1135" s="133" t="s">
        <v>513</v>
      </c>
      <c r="J1135" s="165" t="s">
        <v>513</v>
      </c>
      <c r="K1135" s="165" t="s">
        <v>513</v>
      </c>
      <c r="L1135" s="140"/>
    </row>
    <row r="1136" spans="1:12" x14ac:dyDescent="0.25">
      <c r="A1136" s="14">
        <v>1129</v>
      </c>
      <c r="B1136" s="41" t="e">
        <f t="shared" si="122"/>
        <v>#VALUE!</v>
      </c>
      <c r="C1136" s="42" t="e">
        <f t="shared" si="123"/>
        <v>#VALUE!</v>
      </c>
      <c r="D1136" s="133" t="str">
        <f t="shared" si="124"/>
        <v>24/06/2012</v>
      </c>
      <c r="E1136" s="134" t="str">
        <f t="shared" si="125"/>
        <v/>
      </c>
      <c r="F1136" s="134" t="str">
        <f t="shared" si="126"/>
        <v/>
      </c>
      <c r="G1136" s="182"/>
      <c r="H1136" s="166"/>
      <c r="I1136" s="133" t="s">
        <v>640</v>
      </c>
      <c r="J1136" s="166" t="s">
        <v>640</v>
      </c>
      <c r="K1136" s="166" t="s">
        <v>640</v>
      </c>
      <c r="L1136" s="140"/>
    </row>
    <row r="1137" spans="1:12" x14ac:dyDescent="0.25">
      <c r="A1137" s="14">
        <v>1130</v>
      </c>
      <c r="B1137" s="41" t="e">
        <f t="shared" si="122"/>
        <v>#VALUE!</v>
      </c>
      <c r="C1137" s="42" t="e">
        <f t="shared" si="123"/>
        <v>#VALUE!</v>
      </c>
      <c r="D1137" s="133" t="str">
        <f t="shared" si="124"/>
        <v>14/03/2012</v>
      </c>
      <c r="E1137" s="134" t="str">
        <f t="shared" si="125"/>
        <v/>
      </c>
      <c r="F1137" s="134" t="str">
        <f t="shared" si="126"/>
        <v/>
      </c>
      <c r="G1137" s="182"/>
      <c r="H1137" s="166"/>
      <c r="I1137" s="133" t="s">
        <v>598</v>
      </c>
      <c r="J1137" s="166" t="s">
        <v>598</v>
      </c>
      <c r="K1137" s="166" t="s">
        <v>598</v>
      </c>
      <c r="L1137" s="140"/>
    </row>
    <row r="1138" spans="1:12" x14ac:dyDescent="0.25">
      <c r="A1138" s="14">
        <v>1131</v>
      </c>
      <c r="B1138" s="41" t="e">
        <f t="shared" si="122"/>
        <v>#VALUE!</v>
      </c>
      <c r="C1138" s="42" t="e">
        <f t="shared" si="123"/>
        <v>#VALUE!</v>
      </c>
      <c r="D1138" s="133" t="str">
        <f t="shared" si="124"/>
        <v>13/05/2012</v>
      </c>
      <c r="E1138" s="134" t="str">
        <f t="shared" si="125"/>
        <v/>
      </c>
      <c r="F1138" s="134" t="str">
        <f t="shared" si="126"/>
        <v/>
      </c>
      <c r="G1138" s="182"/>
      <c r="H1138" s="166"/>
      <c r="I1138" s="133" t="s">
        <v>615</v>
      </c>
      <c r="J1138" s="166" t="s">
        <v>615</v>
      </c>
      <c r="K1138" s="166" t="s">
        <v>615</v>
      </c>
      <c r="L1138" s="140"/>
    </row>
    <row r="1139" spans="1:12" x14ac:dyDescent="0.25">
      <c r="A1139" s="14">
        <v>1132</v>
      </c>
      <c r="B1139" s="41" t="e">
        <f t="shared" si="122"/>
        <v>#VALUE!</v>
      </c>
      <c r="C1139" s="42" t="e">
        <f t="shared" si="123"/>
        <v>#VALUE!</v>
      </c>
      <c r="D1139" s="133" t="str">
        <f t="shared" si="124"/>
        <v>12/07/2012</v>
      </c>
      <c r="E1139" s="134" t="str">
        <f t="shared" si="125"/>
        <v/>
      </c>
      <c r="F1139" s="134" t="str">
        <f t="shared" si="126"/>
        <v/>
      </c>
      <c r="G1139" s="182"/>
      <c r="H1139" s="166"/>
      <c r="I1139" s="133" t="s">
        <v>741</v>
      </c>
      <c r="J1139" s="166" t="s">
        <v>741</v>
      </c>
      <c r="K1139" s="166" t="s">
        <v>741</v>
      </c>
      <c r="L1139" s="140"/>
    </row>
    <row r="1140" spans="1:12" x14ac:dyDescent="0.25">
      <c r="A1140" s="14">
        <v>1133</v>
      </c>
      <c r="B1140" s="41" t="e">
        <f t="shared" si="122"/>
        <v>#VALUE!</v>
      </c>
      <c r="C1140" s="42" t="e">
        <f t="shared" si="123"/>
        <v>#VALUE!</v>
      </c>
      <c r="D1140" s="133" t="str">
        <f t="shared" si="124"/>
        <v>24/09/2012</v>
      </c>
      <c r="E1140" s="134" t="str">
        <f t="shared" si="125"/>
        <v/>
      </c>
      <c r="F1140" s="134" t="str">
        <f t="shared" si="126"/>
        <v/>
      </c>
      <c r="G1140" s="182"/>
      <c r="H1140" s="166"/>
      <c r="I1140" s="133" t="s">
        <v>641</v>
      </c>
      <c r="J1140" s="166" t="s">
        <v>641</v>
      </c>
      <c r="K1140" s="166" t="s">
        <v>641</v>
      </c>
      <c r="L1140" s="140"/>
    </row>
    <row r="1141" spans="1:12" x14ac:dyDescent="0.25">
      <c r="A1141" s="14">
        <v>1134</v>
      </c>
      <c r="B1141" s="41" t="e">
        <f t="shared" si="122"/>
        <v>#VALUE!</v>
      </c>
      <c r="C1141" s="42" t="e">
        <f t="shared" si="123"/>
        <v>#VALUE!</v>
      </c>
      <c r="D1141" s="133" t="str">
        <f t="shared" si="124"/>
        <v>16/11/2012</v>
      </c>
      <c r="E1141" s="134" t="str">
        <f t="shared" si="125"/>
        <v/>
      </c>
      <c r="F1141" s="134" t="str">
        <f t="shared" si="126"/>
        <v/>
      </c>
      <c r="G1141" s="182"/>
      <c r="H1141" s="166"/>
      <c r="I1141" s="133" t="s">
        <v>742</v>
      </c>
      <c r="J1141" s="166" t="s">
        <v>742</v>
      </c>
      <c r="K1141" s="166" t="s">
        <v>742</v>
      </c>
      <c r="L1141" s="140"/>
    </row>
    <row r="1142" spans="1:12" x14ac:dyDescent="0.25">
      <c r="A1142" s="14">
        <v>1135</v>
      </c>
      <c r="B1142" s="41" t="e">
        <f t="shared" si="122"/>
        <v>#VALUE!</v>
      </c>
      <c r="C1142" s="42" t="e">
        <f t="shared" si="123"/>
        <v>#VALUE!</v>
      </c>
      <c r="D1142" s="133" t="str">
        <f t="shared" si="124"/>
        <v>10/04/2012</v>
      </c>
      <c r="E1142" s="134" t="str">
        <f t="shared" si="125"/>
        <v/>
      </c>
      <c r="F1142" s="134" t="str">
        <f t="shared" si="126"/>
        <v/>
      </c>
      <c r="G1142" s="182"/>
      <c r="H1142" s="166"/>
      <c r="I1142" s="133" t="s">
        <v>611</v>
      </c>
      <c r="J1142" s="166" t="s">
        <v>611</v>
      </c>
      <c r="K1142" s="166" t="s">
        <v>611</v>
      </c>
      <c r="L1142" s="140"/>
    </row>
    <row r="1143" spans="1:12" x14ac:dyDescent="0.25">
      <c r="A1143" s="14">
        <v>1136</v>
      </c>
      <c r="B1143" s="41" t="e">
        <f t="shared" si="122"/>
        <v>#VALUE!</v>
      </c>
      <c r="C1143" s="42" t="e">
        <f t="shared" si="123"/>
        <v>#VALUE!</v>
      </c>
      <c r="D1143" s="133" t="str">
        <f t="shared" si="124"/>
        <v>21/05/2012</v>
      </c>
      <c r="E1143" s="134" t="str">
        <f t="shared" si="125"/>
        <v/>
      </c>
      <c r="F1143" s="134" t="str">
        <f t="shared" si="126"/>
        <v/>
      </c>
      <c r="G1143" s="182"/>
      <c r="H1143" s="166"/>
      <c r="I1143" s="133" t="s">
        <v>743</v>
      </c>
      <c r="J1143" s="166" t="s">
        <v>743</v>
      </c>
      <c r="K1143" s="166" t="s">
        <v>743</v>
      </c>
      <c r="L1143" s="140"/>
    </row>
    <row r="1144" spans="1:12" x14ac:dyDescent="0.25">
      <c r="A1144" s="14">
        <v>1137</v>
      </c>
      <c r="B1144" s="41" t="e">
        <f t="shared" si="122"/>
        <v>#VALUE!</v>
      </c>
      <c r="C1144" s="42" t="e">
        <f t="shared" si="123"/>
        <v>#VALUE!</v>
      </c>
      <c r="D1144" s="133" t="str">
        <f t="shared" si="124"/>
        <v>14/10/2012</v>
      </c>
      <c r="E1144" s="134" t="str">
        <f t="shared" si="125"/>
        <v/>
      </c>
      <c r="F1144" s="134" t="str">
        <f t="shared" si="126"/>
        <v/>
      </c>
      <c r="G1144" s="182"/>
      <c r="H1144" s="166"/>
      <c r="I1144" s="133" t="s">
        <v>583</v>
      </c>
      <c r="J1144" s="166" t="s">
        <v>583</v>
      </c>
      <c r="K1144" s="166" t="s">
        <v>583</v>
      </c>
      <c r="L1144" s="140"/>
    </row>
    <row r="1145" spans="1:12" x14ac:dyDescent="0.25">
      <c r="A1145" s="14">
        <v>1138</v>
      </c>
      <c r="B1145" s="41" t="e">
        <f t="shared" si="122"/>
        <v>#VALUE!</v>
      </c>
      <c r="C1145" s="42" t="e">
        <f t="shared" si="123"/>
        <v>#VALUE!</v>
      </c>
      <c r="D1145" s="133" t="str">
        <f t="shared" si="124"/>
        <v>11/10/2012</v>
      </c>
      <c r="E1145" s="134" t="str">
        <f t="shared" si="125"/>
        <v/>
      </c>
      <c r="F1145" s="134" t="str">
        <f t="shared" si="126"/>
        <v/>
      </c>
      <c r="G1145" s="182"/>
      <c r="H1145" s="154"/>
      <c r="I1145" s="133" t="s">
        <v>587</v>
      </c>
      <c r="J1145" s="154" t="s">
        <v>587</v>
      </c>
      <c r="K1145" s="154" t="s">
        <v>587</v>
      </c>
      <c r="L1145" s="140"/>
    </row>
    <row r="1146" spans="1:12" x14ac:dyDescent="0.25">
      <c r="A1146" s="14">
        <v>1139</v>
      </c>
      <c r="B1146" s="41" t="e">
        <f t="shared" si="122"/>
        <v>#VALUE!</v>
      </c>
      <c r="C1146" s="42" t="e">
        <f t="shared" si="123"/>
        <v>#VALUE!</v>
      </c>
      <c r="D1146" s="133" t="str">
        <f t="shared" si="124"/>
        <v>08/09/2012</v>
      </c>
      <c r="E1146" s="134" t="str">
        <f t="shared" si="125"/>
        <v/>
      </c>
      <c r="F1146" s="134" t="str">
        <f t="shared" si="126"/>
        <v/>
      </c>
      <c r="G1146" s="182"/>
      <c r="H1146" s="154"/>
      <c r="I1146" s="133" t="s">
        <v>637</v>
      </c>
      <c r="J1146" s="154" t="s">
        <v>637</v>
      </c>
      <c r="K1146" s="154" t="s">
        <v>637</v>
      </c>
      <c r="L1146" s="140"/>
    </row>
    <row r="1147" spans="1:12" x14ac:dyDescent="0.25">
      <c r="A1147" s="14">
        <v>1140</v>
      </c>
      <c r="B1147" s="41" t="e">
        <f t="shared" si="122"/>
        <v>#VALUE!</v>
      </c>
      <c r="C1147" s="42" t="e">
        <f t="shared" si="123"/>
        <v>#VALUE!</v>
      </c>
      <c r="D1147" s="133" t="str">
        <f t="shared" si="124"/>
        <v>27/11/2012</v>
      </c>
      <c r="E1147" s="134" t="str">
        <f t="shared" si="125"/>
        <v/>
      </c>
      <c r="F1147" s="134" t="str">
        <f t="shared" si="126"/>
        <v/>
      </c>
      <c r="G1147" s="182"/>
      <c r="H1147" s="154"/>
      <c r="I1147" s="133" t="s">
        <v>265</v>
      </c>
      <c r="J1147" s="154" t="s">
        <v>265</v>
      </c>
      <c r="K1147" s="154" t="s">
        <v>265</v>
      </c>
      <c r="L1147" s="140"/>
    </row>
    <row r="1148" spans="1:12" x14ac:dyDescent="0.25">
      <c r="A1148" s="14">
        <v>1141</v>
      </c>
      <c r="B1148" s="41" t="e">
        <f t="shared" si="122"/>
        <v>#VALUE!</v>
      </c>
      <c r="C1148" s="42" t="e">
        <f t="shared" si="123"/>
        <v>#VALUE!</v>
      </c>
      <c r="D1148" s="133" t="str">
        <f t="shared" si="124"/>
        <v>01/11/2012</v>
      </c>
      <c r="E1148" s="134" t="str">
        <f t="shared" si="125"/>
        <v/>
      </c>
      <c r="F1148" s="134" t="str">
        <f t="shared" si="126"/>
        <v/>
      </c>
      <c r="G1148" s="182"/>
      <c r="H1148" s="154"/>
      <c r="I1148" s="133" t="s">
        <v>645</v>
      </c>
      <c r="J1148" s="154" t="s">
        <v>645</v>
      </c>
      <c r="K1148" s="154" t="s">
        <v>645</v>
      </c>
      <c r="L1148" s="140"/>
    </row>
    <row r="1149" spans="1:12" x14ac:dyDescent="0.25">
      <c r="A1149" s="14">
        <v>1142</v>
      </c>
      <c r="B1149" s="41" t="e">
        <f t="shared" si="122"/>
        <v>#VALUE!</v>
      </c>
      <c r="C1149" s="42" t="e">
        <f t="shared" si="123"/>
        <v>#VALUE!</v>
      </c>
      <c r="D1149" s="133" t="str">
        <f t="shared" si="124"/>
        <v>21/10/2012</v>
      </c>
      <c r="E1149" s="134" t="str">
        <f t="shared" si="125"/>
        <v/>
      </c>
      <c r="F1149" s="134" t="str">
        <f t="shared" si="126"/>
        <v/>
      </c>
      <c r="G1149" s="182"/>
      <c r="H1149" s="154"/>
      <c r="I1149" s="133" t="s">
        <v>551</v>
      </c>
      <c r="J1149" s="154" t="s">
        <v>551</v>
      </c>
      <c r="K1149" s="154" t="s">
        <v>551</v>
      </c>
      <c r="L1149" s="140"/>
    </row>
    <row r="1150" spans="1:12" x14ac:dyDescent="0.25">
      <c r="A1150" s="14">
        <v>1143</v>
      </c>
      <c r="B1150" s="41" t="e">
        <f t="shared" si="122"/>
        <v>#VALUE!</v>
      </c>
      <c r="C1150" s="42" t="e">
        <f t="shared" si="123"/>
        <v>#VALUE!</v>
      </c>
      <c r="D1150" s="133" t="str">
        <f t="shared" si="124"/>
        <v>23/10/2012</v>
      </c>
      <c r="E1150" s="134" t="str">
        <f t="shared" si="125"/>
        <v/>
      </c>
      <c r="F1150" s="134" t="str">
        <f t="shared" si="126"/>
        <v/>
      </c>
      <c r="G1150" s="182"/>
      <c r="H1150" s="154"/>
      <c r="I1150" s="133" t="s">
        <v>729</v>
      </c>
      <c r="J1150" s="154" t="s">
        <v>729</v>
      </c>
      <c r="K1150" s="154" t="s">
        <v>729</v>
      </c>
      <c r="L1150" s="140"/>
    </row>
    <row r="1151" spans="1:12" x14ac:dyDescent="0.25">
      <c r="A1151" s="14">
        <v>1144</v>
      </c>
      <c r="B1151" s="41" t="e">
        <f t="shared" si="122"/>
        <v>#VALUE!</v>
      </c>
      <c r="C1151" s="42" t="e">
        <f t="shared" si="123"/>
        <v>#VALUE!</v>
      </c>
      <c r="D1151" s="133" t="str">
        <f t="shared" si="124"/>
        <v>08/11/2012</v>
      </c>
      <c r="E1151" s="134" t="str">
        <f t="shared" si="125"/>
        <v/>
      </c>
      <c r="F1151" s="134" t="str">
        <f t="shared" si="126"/>
        <v/>
      </c>
      <c r="G1151" s="182"/>
      <c r="H1151" s="154"/>
      <c r="I1151" s="133" t="s">
        <v>595</v>
      </c>
      <c r="J1151" s="154" t="s">
        <v>595</v>
      </c>
      <c r="K1151" s="154" t="s">
        <v>595</v>
      </c>
      <c r="L1151" s="140"/>
    </row>
    <row r="1152" spans="1:12" x14ac:dyDescent="0.25">
      <c r="A1152" s="14">
        <v>1145</v>
      </c>
      <c r="B1152" s="41" t="e">
        <f t="shared" si="122"/>
        <v>#VALUE!</v>
      </c>
      <c r="C1152" s="42" t="e">
        <f t="shared" si="123"/>
        <v>#VALUE!</v>
      </c>
      <c r="D1152" s="133" t="str">
        <f t="shared" si="124"/>
        <v>23/11/2012</v>
      </c>
      <c r="E1152" s="134" t="str">
        <f t="shared" si="125"/>
        <v/>
      </c>
      <c r="F1152" s="134" t="str">
        <f t="shared" si="126"/>
        <v/>
      </c>
      <c r="G1152" s="182"/>
      <c r="H1152" s="154"/>
      <c r="I1152" s="133" t="s">
        <v>451</v>
      </c>
      <c r="J1152" s="154" t="s">
        <v>451</v>
      </c>
      <c r="K1152" s="154" t="s">
        <v>451</v>
      </c>
      <c r="L1152" s="140"/>
    </row>
    <row r="1153" spans="1:12" x14ac:dyDescent="0.25">
      <c r="A1153" s="14">
        <v>1146</v>
      </c>
      <c r="B1153" s="41" t="e">
        <f t="shared" si="122"/>
        <v>#VALUE!</v>
      </c>
      <c r="C1153" s="42" t="e">
        <f t="shared" si="123"/>
        <v>#VALUE!</v>
      </c>
      <c r="D1153" s="133" t="str">
        <f t="shared" si="124"/>
        <v>10/05/2012</v>
      </c>
      <c r="E1153" s="134" t="str">
        <f t="shared" si="125"/>
        <v/>
      </c>
      <c r="F1153" s="134" t="str">
        <f t="shared" si="126"/>
        <v/>
      </c>
      <c r="G1153" s="182"/>
      <c r="H1153" s="154"/>
      <c r="I1153" s="133" t="s">
        <v>744</v>
      </c>
      <c r="J1153" s="154" t="s">
        <v>744</v>
      </c>
      <c r="K1153" s="154" t="s">
        <v>744</v>
      </c>
      <c r="L1153" s="140"/>
    </row>
    <row r="1154" spans="1:12" x14ac:dyDescent="0.25">
      <c r="A1154" s="14">
        <v>1147</v>
      </c>
      <c r="B1154" s="41" t="e">
        <f t="shared" si="122"/>
        <v>#VALUE!</v>
      </c>
      <c r="C1154" s="42" t="e">
        <f t="shared" si="123"/>
        <v>#VALUE!</v>
      </c>
      <c r="D1154" s="133" t="str">
        <f t="shared" si="124"/>
        <v>25/04/2012</v>
      </c>
      <c r="E1154" s="134" t="str">
        <f t="shared" si="125"/>
        <v/>
      </c>
      <c r="F1154" s="134" t="str">
        <f t="shared" si="126"/>
        <v/>
      </c>
      <c r="G1154" s="182"/>
      <c r="H1154" s="154"/>
      <c r="I1154" s="133" t="s">
        <v>694</v>
      </c>
      <c r="J1154" s="154" t="s">
        <v>694</v>
      </c>
      <c r="K1154" s="154" t="s">
        <v>694</v>
      </c>
      <c r="L1154" s="140"/>
    </row>
    <row r="1155" spans="1:12" x14ac:dyDescent="0.25">
      <c r="A1155" s="14">
        <v>1148</v>
      </c>
      <c r="B1155" s="41" t="e">
        <f t="shared" si="122"/>
        <v>#VALUE!</v>
      </c>
      <c r="C1155" s="42" t="e">
        <f t="shared" si="123"/>
        <v>#VALUE!</v>
      </c>
      <c r="D1155" s="133" t="str">
        <f t="shared" si="124"/>
        <v>20/07/2012</v>
      </c>
      <c r="E1155" s="134" t="str">
        <f t="shared" si="125"/>
        <v/>
      </c>
      <c r="F1155" s="134" t="str">
        <f t="shared" si="126"/>
        <v/>
      </c>
      <c r="G1155" s="182"/>
      <c r="H1155" s="154"/>
      <c r="I1155" s="133" t="s">
        <v>721</v>
      </c>
      <c r="J1155" s="154" t="s">
        <v>721</v>
      </c>
      <c r="K1155" s="154" t="s">
        <v>721</v>
      </c>
      <c r="L1155" s="140"/>
    </row>
    <row r="1156" spans="1:12" x14ac:dyDescent="0.25">
      <c r="A1156" s="14">
        <v>1149</v>
      </c>
      <c r="B1156" s="41" t="e">
        <f t="shared" si="122"/>
        <v>#VALUE!</v>
      </c>
      <c r="C1156" s="42" t="e">
        <f t="shared" si="123"/>
        <v>#VALUE!</v>
      </c>
      <c r="D1156" s="133" t="str">
        <f t="shared" si="124"/>
        <v>08/01/2012</v>
      </c>
      <c r="E1156" s="134" t="str">
        <f t="shared" si="125"/>
        <v/>
      </c>
      <c r="F1156" s="134" t="str">
        <f t="shared" si="126"/>
        <v/>
      </c>
      <c r="G1156" s="182"/>
      <c r="H1156" s="154"/>
      <c r="I1156" s="133" t="s">
        <v>745</v>
      </c>
      <c r="J1156" s="154" t="s">
        <v>745</v>
      </c>
      <c r="K1156" s="154" t="s">
        <v>745</v>
      </c>
      <c r="L1156" s="140"/>
    </row>
    <row r="1157" spans="1:12" x14ac:dyDescent="0.25">
      <c r="A1157" s="14">
        <v>1150</v>
      </c>
      <c r="B1157" s="41" t="e">
        <f t="shared" si="122"/>
        <v>#VALUE!</v>
      </c>
      <c r="C1157" s="42" t="e">
        <f t="shared" si="123"/>
        <v>#VALUE!</v>
      </c>
      <c r="D1157" s="133" t="str">
        <f t="shared" si="124"/>
        <v>19/07/2012</v>
      </c>
      <c r="E1157" s="134" t="str">
        <f t="shared" si="125"/>
        <v/>
      </c>
      <c r="F1157" s="134" t="str">
        <f t="shared" si="126"/>
        <v/>
      </c>
      <c r="G1157" s="182"/>
      <c r="H1157" s="154"/>
      <c r="I1157" s="133" t="s">
        <v>629</v>
      </c>
      <c r="J1157" s="154" t="s">
        <v>629</v>
      </c>
      <c r="K1157" s="154" t="s">
        <v>629</v>
      </c>
      <c r="L1157" s="140"/>
    </row>
    <row r="1158" spans="1:12" x14ac:dyDescent="0.25">
      <c r="A1158" s="14">
        <v>1151</v>
      </c>
      <c r="B1158" s="41" t="e">
        <f t="shared" si="122"/>
        <v>#VALUE!</v>
      </c>
      <c r="C1158" s="42" t="e">
        <f t="shared" si="123"/>
        <v>#VALUE!</v>
      </c>
      <c r="D1158" s="133" t="str">
        <f t="shared" si="124"/>
        <v>23/01/2012</v>
      </c>
      <c r="E1158" s="134" t="str">
        <f t="shared" si="125"/>
        <v/>
      </c>
      <c r="F1158" s="134" t="str">
        <f t="shared" si="126"/>
        <v/>
      </c>
      <c r="G1158" s="182"/>
      <c r="H1158" s="154"/>
      <c r="I1158" s="133" t="s">
        <v>746</v>
      </c>
      <c r="J1158" s="154" t="s">
        <v>746</v>
      </c>
      <c r="K1158" s="154" t="s">
        <v>746</v>
      </c>
      <c r="L1158" s="140"/>
    </row>
    <row r="1159" spans="1:12" x14ac:dyDescent="0.25">
      <c r="A1159" s="14">
        <v>1152</v>
      </c>
      <c r="B1159" s="41" t="e">
        <f t="shared" si="122"/>
        <v>#VALUE!</v>
      </c>
      <c r="C1159" s="42" t="e">
        <f t="shared" si="123"/>
        <v>#VALUE!</v>
      </c>
      <c r="D1159" s="133" t="str">
        <f t="shared" si="124"/>
        <v>03/11/2012</v>
      </c>
      <c r="E1159" s="134" t="str">
        <f t="shared" si="125"/>
        <v/>
      </c>
      <c r="F1159" s="134" t="str">
        <f t="shared" si="126"/>
        <v/>
      </c>
      <c r="G1159" s="182"/>
      <c r="H1159" s="154"/>
      <c r="I1159" s="133" t="s">
        <v>607</v>
      </c>
      <c r="J1159" s="154" t="s">
        <v>607</v>
      </c>
      <c r="K1159" s="154" t="s">
        <v>607</v>
      </c>
      <c r="L1159" s="140"/>
    </row>
    <row r="1160" spans="1:12" x14ac:dyDescent="0.25">
      <c r="A1160" s="14">
        <v>1153</v>
      </c>
      <c r="B1160" s="41" t="e">
        <f t="shared" si="122"/>
        <v>#VALUE!</v>
      </c>
      <c r="C1160" s="42" t="e">
        <f t="shared" si="123"/>
        <v>#VALUE!</v>
      </c>
      <c r="D1160" s="133" t="str">
        <f t="shared" si="124"/>
        <v>05/04/2012</v>
      </c>
      <c r="E1160" s="134" t="str">
        <f t="shared" si="125"/>
        <v/>
      </c>
      <c r="F1160" s="134" t="str">
        <f t="shared" si="126"/>
        <v/>
      </c>
      <c r="G1160" s="182"/>
      <c r="H1160" s="154"/>
      <c r="I1160" s="133" t="s">
        <v>547</v>
      </c>
      <c r="J1160" s="154" t="s">
        <v>547</v>
      </c>
      <c r="K1160" s="154" t="s">
        <v>547</v>
      </c>
      <c r="L1160" s="140"/>
    </row>
    <row r="1161" spans="1:12" x14ac:dyDescent="0.25">
      <c r="A1161" s="14">
        <v>1154</v>
      </c>
      <c r="B1161" s="41" t="e">
        <f t="shared" ref="B1161:B1224" si="127">LEFT(H1161,LEN(H1161)-LEN(C1161))</f>
        <v>#VALUE!</v>
      </c>
      <c r="C1161" s="42" t="e">
        <f t="shared" ref="C1161:C1224" si="128">RIGHT(H1161,LEN(H1161)-FIND("@",SUBSTITUTE(H1161," ","@",LEN(H1161)-LEN(SUBSTITUTE(H1161," ","")))))</f>
        <v>#VALUE!</v>
      </c>
      <c r="D1161" s="133" t="str">
        <f t="shared" ref="D1161:D1224" si="129">TEXT(J1161,"DD/MM/YYYY")</f>
        <v>26/07/2012</v>
      </c>
      <c r="E1161" s="134" t="str">
        <f t="shared" ref="E1161:E1224" si="130">IF(TRIM(L1161)="Nam","X","")</f>
        <v/>
      </c>
      <c r="F1161" s="134" t="str">
        <f t="shared" ref="F1161:F1224" si="131">IF(TRIM(L1161)="Nữ","X","")</f>
        <v/>
      </c>
      <c r="G1161" s="182"/>
      <c r="H1161" s="154"/>
      <c r="I1161" s="133" t="s">
        <v>605</v>
      </c>
      <c r="J1161" s="154" t="s">
        <v>605</v>
      </c>
      <c r="K1161" s="154" t="s">
        <v>605</v>
      </c>
      <c r="L1161" s="140"/>
    </row>
    <row r="1162" spans="1:12" x14ac:dyDescent="0.25">
      <c r="A1162" s="14">
        <v>1155</v>
      </c>
      <c r="B1162" s="41" t="e">
        <f t="shared" si="127"/>
        <v>#VALUE!</v>
      </c>
      <c r="C1162" s="42" t="e">
        <f t="shared" si="128"/>
        <v>#VALUE!</v>
      </c>
      <c r="D1162" s="133" t="str">
        <f t="shared" si="129"/>
        <v>22/07/2012</v>
      </c>
      <c r="E1162" s="134" t="str">
        <f t="shared" si="130"/>
        <v/>
      </c>
      <c r="F1162" s="134" t="str">
        <f t="shared" si="131"/>
        <v/>
      </c>
      <c r="G1162" s="182"/>
      <c r="H1162" s="154"/>
      <c r="I1162" s="133" t="s">
        <v>689</v>
      </c>
      <c r="J1162" s="154" t="s">
        <v>689</v>
      </c>
      <c r="K1162" s="154" t="s">
        <v>689</v>
      </c>
      <c r="L1162" s="140"/>
    </row>
    <row r="1163" spans="1:12" x14ac:dyDescent="0.25">
      <c r="A1163" s="14">
        <v>1156</v>
      </c>
      <c r="B1163" s="41" t="e">
        <f t="shared" si="127"/>
        <v>#VALUE!</v>
      </c>
      <c r="C1163" s="42" t="e">
        <f t="shared" si="128"/>
        <v>#VALUE!</v>
      </c>
      <c r="D1163" s="133" t="str">
        <f t="shared" si="129"/>
        <v>12/08/2012</v>
      </c>
      <c r="E1163" s="134" t="str">
        <f t="shared" si="130"/>
        <v/>
      </c>
      <c r="F1163" s="134" t="str">
        <f t="shared" si="131"/>
        <v/>
      </c>
      <c r="G1163" s="182"/>
      <c r="H1163" s="154"/>
      <c r="I1163" s="133" t="s">
        <v>713</v>
      </c>
      <c r="J1163" s="154" t="s">
        <v>713</v>
      </c>
      <c r="K1163" s="154" t="s">
        <v>713</v>
      </c>
      <c r="L1163" s="140"/>
    </row>
    <row r="1164" spans="1:12" x14ac:dyDescent="0.25">
      <c r="A1164" s="14">
        <v>1157</v>
      </c>
      <c r="B1164" s="41" t="e">
        <f t="shared" si="127"/>
        <v>#VALUE!</v>
      </c>
      <c r="C1164" s="42" t="e">
        <f t="shared" si="128"/>
        <v>#VALUE!</v>
      </c>
      <c r="D1164" s="133" t="str">
        <f t="shared" si="129"/>
        <v>02/02/2012</v>
      </c>
      <c r="E1164" s="134" t="str">
        <f t="shared" si="130"/>
        <v/>
      </c>
      <c r="F1164" s="134" t="str">
        <f t="shared" si="131"/>
        <v/>
      </c>
      <c r="G1164" s="182"/>
      <c r="H1164" s="154"/>
      <c r="I1164" s="133" t="s">
        <v>623</v>
      </c>
      <c r="J1164" s="154" t="s">
        <v>623</v>
      </c>
      <c r="K1164" s="154" t="s">
        <v>623</v>
      </c>
      <c r="L1164" s="140"/>
    </row>
    <row r="1165" spans="1:12" x14ac:dyDescent="0.25">
      <c r="A1165" s="14">
        <v>1158</v>
      </c>
      <c r="B1165" s="41" t="e">
        <f t="shared" si="127"/>
        <v>#VALUE!</v>
      </c>
      <c r="C1165" s="42" t="e">
        <f t="shared" si="128"/>
        <v>#VALUE!</v>
      </c>
      <c r="D1165" s="133" t="str">
        <f t="shared" si="129"/>
        <v>31/01/2012</v>
      </c>
      <c r="E1165" s="134" t="str">
        <f t="shared" si="130"/>
        <v/>
      </c>
      <c r="F1165" s="134" t="str">
        <f t="shared" si="131"/>
        <v/>
      </c>
      <c r="G1165" s="182"/>
      <c r="H1165" s="154"/>
      <c r="I1165" s="133" t="s">
        <v>730</v>
      </c>
      <c r="J1165" s="154" t="s">
        <v>730</v>
      </c>
      <c r="K1165" s="154" t="s">
        <v>730</v>
      </c>
      <c r="L1165" s="140"/>
    </row>
    <row r="1166" spans="1:12" x14ac:dyDescent="0.25">
      <c r="A1166" s="14">
        <v>1159</v>
      </c>
      <c r="B1166" s="41" t="e">
        <f t="shared" si="127"/>
        <v>#VALUE!</v>
      </c>
      <c r="C1166" s="42" t="e">
        <f t="shared" si="128"/>
        <v>#VALUE!</v>
      </c>
      <c r="D1166" s="133" t="str">
        <f t="shared" si="129"/>
        <v>16/12/2012</v>
      </c>
      <c r="E1166" s="134" t="str">
        <f t="shared" si="130"/>
        <v/>
      </c>
      <c r="F1166" s="134" t="str">
        <f t="shared" si="131"/>
        <v/>
      </c>
      <c r="G1166" s="182"/>
      <c r="H1166" s="154"/>
      <c r="I1166" s="133" t="s">
        <v>747</v>
      </c>
      <c r="J1166" s="154" t="s">
        <v>747</v>
      </c>
      <c r="K1166" s="154" t="s">
        <v>747</v>
      </c>
      <c r="L1166" s="140"/>
    </row>
    <row r="1167" spans="1:12" x14ac:dyDescent="0.25">
      <c r="A1167" s="14">
        <v>1160</v>
      </c>
      <c r="B1167" s="41" t="e">
        <f t="shared" si="127"/>
        <v>#VALUE!</v>
      </c>
      <c r="C1167" s="42" t="e">
        <f t="shared" si="128"/>
        <v>#VALUE!</v>
      </c>
      <c r="D1167" s="133" t="str">
        <f t="shared" si="129"/>
        <v>06/08/2012</v>
      </c>
      <c r="E1167" s="134" t="str">
        <f t="shared" si="130"/>
        <v/>
      </c>
      <c r="F1167" s="134" t="str">
        <f t="shared" si="131"/>
        <v/>
      </c>
      <c r="G1167" s="182"/>
      <c r="H1167" s="154"/>
      <c r="I1167" s="133" t="s">
        <v>647</v>
      </c>
      <c r="J1167" s="154" t="s">
        <v>647</v>
      </c>
      <c r="K1167" s="154" t="s">
        <v>647</v>
      </c>
      <c r="L1167" s="140"/>
    </row>
    <row r="1168" spans="1:12" x14ac:dyDescent="0.25">
      <c r="A1168" s="14">
        <v>1161</v>
      </c>
      <c r="B1168" s="41" t="e">
        <f t="shared" si="127"/>
        <v>#VALUE!</v>
      </c>
      <c r="C1168" s="42" t="e">
        <f t="shared" si="128"/>
        <v>#VALUE!</v>
      </c>
      <c r="D1168" s="133" t="str">
        <f t="shared" si="129"/>
        <v>29/09/2012</v>
      </c>
      <c r="E1168" s="134" t="str">
        <f t="shared" si="130"/>
        <v/>
      </c>
      <c r="F1168" s="134" t="str">
        <f t="shared" si="131"/>
        <v/>
      </c>
      <c r="G1168" s="182"/>
      <c r="H1168" s="154"/>
      <c r="I1168" s="133" t="s">
        <v>748</v>
      </c>
      <c r="J1168" s="154" t="s">
        <v>748</v>
      </c>
      <c r="K1168" s="154" t="s">
        <v>748</v>
      </c>
      <c r="L1168" s="140"/>
    </row>
    <row r="1169" spans="1:12" x14ac:dyDescent="0.25">
      <c r="A1169" s="14">
        <v>1162</v>
      </c>
      <c r="B1169" s="41" t="e">
        <f t="shared" si="127"/>
        <v>#VALUE!</v>
      </c>
      <c r="C1169" s="42" t="e">
        <f t="shared" si="128"/>
        <v>#VALUE!</v>
      </c>
      <c r="D1169" s="133" t="str">
        <f t="shared" si="129"/>
        <v>05/10/2012</v>
      </c>
      <c r="E1169" s="134" t="str">
        <f t="shared" si="130"/>
        <v/>
      </c>
      <c r="F1169" s="134" t="str">
        <f t="shared" si="131"/>
        <v/>
      </c>
      <c r="G1169" s="182"/>
      <c r="H1169" s="154"/>
      <c r="I1169" s="133" t="s">
        <v>749</v>
      </c>
      <c r="J1169" s="154" t="s">
        <v>749</v>
      </c>
      <c r="K1169" s="154" t="s">
        <v>749</v>
      </c>
      <c r="L1169" s="140"/>
    </row>
    <row r="1170" spans="1:12" x14ac:dyDescent="0.25">
      <c r="A1170" s="14">
        <v>1163</v>
      </c>
      <c r="B1170" s="41" t="e">
        <f t="shared" si="127"/>
        <v>#VALUE!</v>
      </c>
      <c r="C1170" s="42" t="e">
        <f t="shared" si="128"/>
        <v>#VALUE!</v>
      </c>
      <c r="D1170" s="133" t="str">
        <f t="shared" si="129"/>
        <v>14/04/2012</v>
      </c>
      <c r="E1170" s="134" t="str">
        <f t="shared" si="130"/>
        <v/>
      </c>
      <c r="F1170" s="134" t="str">
        <f t="shared" si="131"/>
        <v/>
      </c>
      <c r="G1170" s="182"/>
      <c r="H1170" s="154"/>
      <c r="I1170" s="133" t="s">
        <v>509</v>
      </c>
      <c r="J1170" s="154" t="s">
        <v>509</v>
      </c>
      <c r="K1170" s="154" t="s">
        <v>509</v>
      </c>
      <c r="L1170" s="140"/>
    </row>
    <row r="1171" spans="1:12" x14ac:dyDescent="0.25">
      <c r="A1171" s="14">
        <v>1164</v>
      </c>
      <c r="B1171" s="41" t="e">
        <f t="shared" si="127"/>
        <v>#VALUE!</v>
      </c>
      <c r="C1171" s="42" t="e">
        <f t="shared" si="128"/>
        <v>#VALUE!</v>
      </c>
      <c r="D1171" s="133" t="str">
        <f t="shared" si="129"/>
        <v>27/05/2012</v>
      </c>
      <c r="E1171" s="134" t="str">
        <f t="shared" si="130"/>
        <v/>
      </c>
      <c r="F1171" s="134" t="str">
        <f t="shared" si="131"/>
        <v/>
      </c>
      <c r="G1171" s="182"/>
      <c r="H1171" s="154"/>
      <c r="I1171" s="133" t="s">
        <v>683</v>
      </c>
      <c r="J1171" s="154" t="s">
        <v>683</v>
      </c>
      <c r="K1171" s="154" t="s">
        <v>683</v>
      </c>
      <c r="L1171" s="140"/>
    </row>
    <row r="1172" spans="1:12" x14ac:dyDescent="0.25">
      <c r="A1172" s="14">
        <v>1165</v>
      </c>
      <c r="B1172" s="41" t="e">
        <f t="shared" si="127"/>
        <v>#VALUE!</v>
      </c>
      <c r="C1172" s="42" t="e">
        <f t="shared" si="128"/>
        <v>#VALUE!</v>
      </c>
      <c r="D1172" s="133" t="str">
        <f t="shared" si="129"/>
        <v>05/03/2012</v>
      </c>
      <c r="E1172" s="134" t="str">
        <f t="shared" si="130"/>
        <v/>
      </c>
      <c r="F1172" s="134" t="str">
        <f t="shared" si="131"/>
        <v/>
      </c>
      <c r="G1172" s="182"/>
      <c r="H1172" s="154"/>
      <c r="I1172" s="133" t="s">
        <v>609</v>
      </c>
      <c r="J1172" s="154" t="s">
        <v>609</v>
      </c>
      <c r="K1172" s="154" t="s">
        <v>609</v>
      </c>
      <c r="L1172" s="140"/>
    </row>
    <row r="1173" spans="1:12" x14ac:dyDescent="0.25">
      <c r="A1173" s="14">
        <v>1166</v>
      </c>
      <c r="B1173" s="41" t="e">
        <f t="shared" si="127"/>
        <v>#VALUE!</v>
      </c>
      <c r="C1173" s="42" t="e">
        <f t="shared" si="128"/>
        <v>#VALUE!</v>
      </c>
      <c r="D1173" s="133" t="str">
        <f t="shared" si="129"/>
        <v>11/08/2012</v>
      </c>
      <c r="E1173" s="134" t="str">
        <f t="shared" si="130"/>
        <v/>
      </c>
      <c r="F1173" s="134" t="str">
        <f t="shared" si="131"/>
        <v/>
      </c>
      <c r="G1173" s="182"/>
      <c r="H1173" s="154"/>
      <c r="I1173" s="133" t="s">
        <v>708</v>
      </c>
      <c r="J1173" s="154" t="s">
        <v>708</v>
      </c>
      <c r="K1173" s="154" t="s">
        <v>708</v>
      </c>
      <c r="L1173" s="140"/>
    </row>
    <row r="1174" spans="1:12" x14ac:dyDescent="0.25">
      <c r="A1174" s="14">
        <v>1167</v>
      </c>
      <c r="B1174" s="41" t="e">
        <f t="shared" si="127"/>
        <v>#VALUE!</v>
      </c>
      <c r="C1174" s="42" t="e">
        <f t="shared" si="128"/>
        <v>#VALUE!</v>
      </c>
      <c r="D1174" s="133" t="str">
        <f t="shared" si="129"/>
        <v>06/09/2012</v>
      </c>
      <c r="E1174" s="134" t="str">
        <f t="shared" si="130"/>
        <v/>
      </c>
      <c r="F1174" s="134" t="str">
        <f t="shared" si="131"/>
        <v/>
      </c>
      <c r="G1174" s="182"/>
      <c r="H1174" s="154"/>
      <c r="I1174" s="133" t="s">
        <v>588</v>
      </c>
      <c r="J1174" s="154" t="s">
        <v>588</v>
      </c>
      <c r="K1174" s="154" t="s">
        <v>588</v>
      </c>
      <c r="L1174" s="140"/>
    </row>
    <row r="1175" spans="1:12" x14ac:dyDescent="0.25">
      <c r="A1175" s="14">
        <v>1168</v>
      </c>
      <c r="B1175" s="41" t="e">
        <f t="shared" si="127"/>
        <v>#VALUE!</v>
      </c>
      <c r="C1175" s="42" t="e">
        <f t="shared" si="128"/>
        <v>#VALUE!</v>
      </c>
      <c r="D1175" s="133" t="str">
        <f t="shared" si="129"/>
        <v>29/10/2012</v>
      </c>
      <c r="E1175" s="134" t="str">
        <f t="shared" si="130"/>
        <v/>
      </c>
      <c r="F1175" s="134" t="str">
        <f t="shared" si="131"/>
        <v/>
      </c>
      <c r="G1175" s="182"/>
      <c r="H1175" s="154"/>
      <c r="I1175" s="133" t="s">
        <v>491</v>
      </c>
      <c r="J1175" s="154" t="s">
        <v>491</v>
      </c>
      <c r="K1175" s="154" t="s">
        <v>491</v>
      </c>
      <c r="L1175" s="140"/>
    </row>
    <row r="1176" spans="1:12" x14ac:dyDescent="0.25">
      <c r="A1176" s="14">
        <v>1169</v>
      </c>
      <c r="B1176" s="41" t="e">
        <f t="shared" si="127"/>
        <v>#VALUE!</v>
      </c>
      <c r="C1176" s="42" t="e">
        <f t="shared" si="128"/>
        <v>#VALUE!</v>
      </c>
      <c r="D1176" s="133" t="str">
        <f t="shared" si="129"/>
        <v>31/03/2012</v>
      </c>
      <c r="E1176" s="134" t="str">
        <f t="shared" si="130"/>
        <v/>
      </c>
      <c r="F1176" s="134" t="str">
        <f t="shared" si="131"/>
        <v/>
      </c>
      <c r="G1176" s="182"/>
      <c r="H1176" s="154"/>
      <c r="I1176" s="133" t="s">
        <v>750</v>
      </c>
      <c r="J1176" s="154" t="s">
        <v>750</v>
      </c>
      <c r="K1176" s="154" t="s">
        <v>750</v>
      </c>
      <c r="L1176" s="140"/>
    </row>
    <row r="1177" spans="1:12" x14ac:dyDescent="0.25">
      <c r="A1177" s="14">
        <v>1170</v>
      </c>
      <c r="B1177" s="41" t="e">
        <f t="shared" si="127"/>
        <v>#VALUE!</v>
      </c>
      <c r="C1177" s="42" t="e">
        <f t="shared" si="128"/>
        <v>#VALUE!</v>
      </c>
      <c r="D1177" s="133" t="str">
        <f t="shared" si="129"/>
        <v>16/06/2012</v>
      </c>
      <c r="E1177" s="134" t="str">
        <f t="shared" si="130"/>
        <v/>
      </c>
      <c r="F1177" s="134" t="str">
        <f t="shared" si="131"/>
        <v/>
      </c>
      <c r="G1177" s="182"/>
      <c r="H1177" s="154"/>
      <c r="I1177" s="133" t="s">
        <v>654</v>
      </c>
      <c r="J1177" s="154" t="s">
        <v>654</v>
      </c>
      <c r="K1177" s="154" t="s">
        <v>654</v>
      </c>
      <c r="L1177" s="140"/>
    </row>
    <row r="1178" spans="1:12" x14ac:dyDescent="0.25">
      <c r="A1178" s="14">
        <v>1171</v>
      </c>
      <c r="B1178" s="41" t="e">
        <f t="shared" si="127"/>
        <v>#VALUE!</v>
      </c>
      <c r="C1178" s="42" t="e">
        <f t="shared" si="128"/>
        <v>#VALUE!</v>
      </c>
      <c r="D1178" s="133" t="str">
        <f t="shared" si="129"/>
        <v>20/12/2012</v>
      </c>
      <c r="E1178" s="134" t="str">
        <f t="shared" si="130"/>
        <v/>
      </c>
      <c r="F1178" s="134" t="str">
        <f t="shared" si="131"/>
        <v/>
      </c>
      <c r="G1178" s="182"/>
      <c r="H1178" s="154"/>
      <c r="I1178" s="133" t="s">
        <v>751</v>
      </c>
      <c r="J1178" s="154" t="s">
        <v>751</v>
      </c>
      <c r="K1178" s="154" t="s">
        <v>751</v>
      </c>
      <c r="L1178" s="140"/>
    </row>
    <row r="1179" spans="1:12" x14ac:dyDescent="0.25">
      <c r="A1179" s="14">
        <v>1172</v>
      </c>
      <c r="B1179" s="41" t="e">
        <f t="shared" si="127"/>
        <v>#VALUE!</v>
      </c>
      <c r="C1179" s="42" t="e">
        <f t="shared" si="128"/>
        <v>#VALUE!</v>
      </c>
      <c r="D1179" s="133" t="str">
        <f t="shared" si="129"/>
        <v>12/02/2012</v>
      </c>
      <c r="E1179" s="134" t="str">
        <f t="shared" si="130"/>
        <v/>
      </c>
      <c r="F1179" s="134" t="str">
        <f t="shared" si="131"/>
        <v/>
      </c>
      <c r="G1179" s="182"/>
      <c r="H1179" s="154"/>
      <c r="I1179" s="133" t="s">
        <v>752</v>
      </c>
      <c r="J1179" s="154" t="s">
        <v>752</v>
      </c>
      <c r="K1179" s="154" t="s">
        <v>752</v>
      </c>
      <c r="L1179" s="140"/>
    </row>
    <row r="1180" spans="1:12" x14ac:dyDescent="0.25">
      <c r="A1180" s="14">
        <v>1173</v>
      </c>
      <c r="B1180" s="41" t="e">
        <f t="shared" si="127"/>
        <v>#VALUE!</v>
      </c>
      <c r="C1180" s="42" t="e">
        <f t="shared" si="128"/>
        <v>#VALUE!</v>
      </c>
      <c r="D1180" s="133" t="str">
        <f t="shared" si="129"/>
        <v>17/06/2012</v>
      </c>
      <c r="E1180" s="134" t="str">
        <f t="shared" si="130"/>
        <v/>
      </c>
      <c r="F1180" s="134" t="str">
        <f t="shared" si="131"/>
        <v/>
      </c>
      <c r="G1180" s="182"/>
      <c r="H1180" s="154"/>
      <c r="I1180" s="133" t="s">
        <v>690</v>
      </c>
      <c r="J1180" s="154" t="s">
        <v>690</v>
      </c>
      <c r="K1180" s="154" t="s">
        <v>690</v>
      </c>
      <c r="L1180" s="140"/>
    </row>
    <row r="1181" spans="1:12" x14ac:dyDescent="0.25">
      <c r="A1181" s="14">
        <v>1174</v>
      </c>
      <c r="B1181" s="41" t="e">
        <f t="shared" si="127"/>
        <v>#VALUE!</v>
      </c>
      <c r="C1181" s="42" t="e">
        <f t="shared" si="128"/>
        <v>#VALUE!</v>
      </c>
      <c r="D1181" s="133" t="str">
        <f t="shared" si="129"/>
        <v>23/05/2012</v>
      </c>
      <c r="E1181" s="134" t="str">
        <f t="shared" si="130"/>
        <v/>
      </c>
      <c r="F1181" s="134" t="str">
        <f t="shared" si="131"/>
        <v/>
      </c>
      <c r="G1181" s="182"/>
      <c r="H1181" s="154"/>
      <c r="I1181" s="133" t="s">
        <v>753</v>
      </c>
      <c r="J1181" s="154" t="s">
        <v>753</v>
      </c>
      <c r="K1181" s="154" t="s">
        <v>753</v>
      </c>
      <c r="L1181" s="140"/>
    </row>
    <row r="1182" spans="1:12" x14ac:dyDescent="0.25">
      <c r="A1182" s="14">
        <v>1175</v>
      </c>
      <c r="B1182" s="41" t="e">
        <f t="shared" si="127"/>
        <v>#VALUE!</v>
      </c>
      <c r="C1182" s="42" t="e">
        <f t="shared" si="128"/>
        <v>#VALUE!</v>
      </c>
      <c r="D1182" s="133" t="str">
        <f t="shared" si="129"/>
        <v>28/11/2012</v>
      </c>
      <c r="E1182" s="134" t="str">
        <f t="shared" si="130"/>
        <v/>
      </c>
      <c r="F1182" s="134" t="str">
        <f t="shared" si="131"/>
        <v/>
      </c>
      <c r="G1182" s="182"/>
      <c r="H1182" s="154"/>
      <c r="I1182" s="133" t="s">
        <v>600</v>
      </c>
      <c r="J1182" s="154" t="s">
        <v>600</v>
      </c>
      <c r="K1182" s="154" t="s">
        <v>600</v>
      </c>
      <c r="L1182" s="140"/>
    </row>
    <row r="1183" spans="1:12" x14ac:dyDescent="0.25">
      <c r="A1183" s="14">
        <v>1176</v>
      </c>
      <c r="B1183" s="41" t="e">
        <f t="shared" si="127"/>
        <v>#VALUE!</v>
      </c>
      <c r="C1183" s="42" t="e">
        <f t="shared" si="128"/>
        <v>#VALUE!</v>
      </c>
      <c r="D1183" s="133" t="str">
        <f t="shared" si="129"/>
        <v>25/05/2012</v>
      </c>
      <c r="E1183" s="134" t="str">
        <f t="shared" si="130"/>
        <v/>
      </c>
      <c r="F1183" s="134" t="str">
        <f t="shared" si="131"/>
        <v/>
      </c>
      <c r="G1183" s="182"/>
      <c r="H1183" s="154"/>
      <c r="I1183" s="133" t="s">
        <v>592</v>
      </c>
      <c r="J1183" s="154" t="s">
        <v>592</v>
      </c>
      <c r="K1183" s="154" t="s">
        <v>592</v>
      </c>
      <c r="L1183" s="140"/>
    </row>
    <row r="1184" spans="1:12" x14ac:dyDescent="0.25">
      <c r="A1184" s="14">
        <v>1177</v>
      </c>
      <c r="B1184" s="41" t="e">
        <f t="shared" si="127"/>
        <v>#VALUE!</v>
      </c>
      <c r="C1184" s="42" t="e">
        <f t="shared" si="128"/>
        <v>#VALUE!</v>
      </c>
      <c r="D1184" s="133" t="str">
        <f t="shared" si="129"/>
        <v>17/09/2012</v>
      </c>
      <c r="E1184" s="134" t="str">
        <f t="shared" si="130"/>
        <v/>
      </c>
      <c r="F1184" s="134" t="str">
        <f t="shared" si="131"/>
        <v/>
      </c>
      <c r="G1184" s="182"/>
      <c r="H1184" s="154"/>
      <c r="I1184" s="133" t="s">
        <v>572</v>
      </c>
      <c r="J1184" s="154" t="s">
        <v>572</v>
      </c>
      <c r="K1184" s="154" t="s">
        <v>572</v>
      </c>
      <c r="L1184" s="140"/>
    </row>
    <row r="1185" spans="1:12" x14ac:dyDescent="0.25">
      <c r="A1185" s="14">
        <v>1178</v>
      </c>
      <c r="B1185" s="41" t="e">
        <f t="shared" si="127"/>
        <v>#VALUE!</v>
      </c>
      <c r="C1185" s="42" t="e">
        <f t="shared" si="128"/>
        <v>#VALUE!</v>
      </c>
      <c r="D1185" s="133" t="str">
        <f t="shared" si="129"/>
        <v>28/03/2012</v>
      </c>
      <c r="E1185" s="134" t="str">
        <f t="shared" si="130"/>
        <v/>
      </c>
      <c r="F1185" s="134" t="str">
        <f t="shared" si="131"/>
        <v/>
      </c>
      <c r="G1185" s="182"/>
      <c r="H1185" s="154"/>
      <c r="I1185" s="133" t="s">
        <v>539</v>
      </c>
      <c r="J1185" s="154" t="s">
        <v>539</v>
      </c>
      <c r="K1185" s="154" t="s">
        <v>539</v>
      </c>
      <c r="L1185" s="140"/>
    </row>
    <row r="1186" spans="1:12" x14ac:dyDescent="0.25">
      <c r="A1186" s="14">
        <v>1179</v>
      </c>
      <c r="B1186" s="41" t="e">
        <f t="shared" si="127"/>
        <v>#VALUE!</v>
      </c>
      <c r="C1186" s="42" t="e">
        <f t="shared" si="128"/>
        <v>#VALUE!</v>
      </c>
      <c r="D1186" s="133" t="str">
        <f t="shared" si="129"/>
        <v>24/06/2012</v>
      </c>
      <c r="E1186" s="134" t="str">
        <f t="shared" si="130"/>
        <v/>
      </c>
      <c r="F1186" s="134" t="str">
        <f t="shared" si="131"/>
        <v/>
      </c>
      <c r="G1186" s="182"/>
      <c r="H1186" s="154"/>
      <c r="I1186" s="133" t="s">
        <v>640</v>
      </c>
      <c r="J1186" s="154" t="s">
        <v>640</v>
      </c>
      <c r="K1186" s="154" t="s">
        <v>640</v>
      </c>
      <c r="L1186" s="140"/>
    </row>
    <row r="1187" spans="1:12" x14ac:dyDescent="0.25">
      <c r="A1187" s="14">
        <v>1180</v>
      </c>
      <c r="B1187" s="41" t="e">
        <f t="shared" si="127"/>
        <v>#VALUE!</v>
      </c>
      <c r="C1187" s="42" t="e">
        <f t="shared" si="128"/>
        <v>#VALUE!</v>
      </c>
      <c r="D1187" s="133" t="str">
        <f t="shared" si="129"/>
        <v>12/10/2012</v>
      </c>
      <c r="E1187" s="134" t="str">
        <f t="shared" si="130"/>
        <v/>
      </c>
      <c r="F1187" s="134" t="str">
        <f t="shared" si="131"/>
        <v/>
      </c>
      <c r="G1187" s="182"/>
      <c r="H1187" s="148"/>
      <c r="I1187" s="133" t="s">
        <v>638</v>
      </c>
      <c r="J1187" s="148" t="s">
        <v>638</v>
      </c>
      <c r="K1187" s="148" t="s">
        <v>638</v>
      </c>
      <c r="L1187" s="140"/>
    </row>
    <row r="1188" spans="1:12" x14ac:dyDescent="0.25">
      <c r="A1188" s="14">
        <v>1181</v>
      </c>
      <c r="B1188" s="41" t="e">
        <f t="shared" si="127"/>
        <v>#VALUE!</v>
      </c>
      <c r="C1188" s="42" t="e">
        <f t="shared" si="128"/>
        <v>#VALUE!</v>
      </c>
      <c r="D1188" s="133" t="str">
        <f t="shared" si="129"/>
        <v>04/05/2012</v>
      </c>
      <c r="E1188" s="134" t="str">
        <f t="shared" si="130"/>
        <v/>
      </c>
      <c r="F1188" s="134" t="str">
        <f t="shared" si="131"/>
        <v/>
      </c>
      <c r="G1188" s="182"/>
      <c r="H1188" s="148"/>
      <c r="I1188" s="133" t="s">
        <v>754</v>
      </c>
      <c r="J1188" s="148" t="s">
        <v>754</v>
      </c>
      <c r="K1188" s="148" t="s">
        <v>754</v>
      </c>
      <c r="L1188" s="140"/>
    </row>
    <row r="1189" spans="1:12" x14ac:dyDescent="0.25">
      <c r="A1189" s="14">
        <v>1182</v>
      </c>
      <c r="B1189" s="41" t="e">
        <f t="shared" si="127"/>
        <v>#VALUE!</v>
      </c>
      <c r="C1189" s="42" t="e">
        <f t="shared" si="128"/>
        <v>#VALUE!</v>
      </c>
      <c r="D1189" s="133" t="str">
        <f t="shared" si="129"/>
        <v>17/08/2012</v>
      </c>
      <c r="E1189" s="134" t="str">
        <f t="shared" si="130"/>
        <v/>
      </c>
      <c r="F1189" s="134" t="str">
        <f t="shared" si="131"/>
        <v/>
      </c>
      <c r="G1189" s="182"/>
      <c r="H1189" s="148"/>
      <c r="I1189" s="133" t="s">
        <v>618</v>
      </c>
      <c r="J1189" s="148" t="s">
        <v>618</v>
      </c>
      <c r="K1189" s="148" t="s">
        <v>618</v>
      </c>
      <c r="L1189" s="140"/>
    </row>
    <row r="1190" spans="1:12" x14ac:dyDescent="0.25">
      <c r="A1190" s="14">
        <v>1183</v>
      </c>
      <c r="B1190" s="41" t="e">
        <f t="shared" si="127"/>
        <v>#VALUE!</v>
      </c>
      <c r="C1190" s="42" t="e">
        <f t="shared" si="128"/>
        <v>#VALUE!</v>
      </c>
      <c r="D1190" s="133" t="str">
        <f t="shared" si="129"/>
        <v>16/08/2012</v>
      </c>
      <c r="E1190" s="134" t="str">
        <f t="shared" si="130"/>
        <v/>
      </c>
      <c r="F1190" s="134" t="str">
        <f t="shared" si="131"/>
        <v/>
      </c>
      <c r="G1190" s="182"/>
      <c r="H1190" s="148"/>
      <c r="I1190" s="133" t="s">
        <v>506</v>
      </c>
      <c r="J1190" s="148" t="s">
        <v>506</v>
      </c>
      <c r="K1190" s="148" t="s">
        <v>506</v>
      </c>
      <c r="L1190" s="140"/>
    </row>
    <row r="1191" spans="1:12" x14ac:dyDescent="0.25">
      <c r="A1191" s="14">
        <v>1184</v>
      </c>
      <c r="B1191" s="41" t="e">
        <f t="shared" si="127"/>
        <v>#VALUE!</v>
      </c>
      <c r="C1191" s="42" t="e">
        <f t="shared" si="128"/>
        <v>#VALUE!</v>
      </c>
      <c r="D1191" s="133" t="str">
        <f t="shared" si="129"/>
        <v>15/12/2012</v>
      </c>
      <c r="E1191" s="134" t="str">
        <f t="shared" si="130"/>
        <v/>
      </c>
      <c r="F1191" s="134" t="str">
        <f t="shared" si="131"/>
        <v/>
      </c>
      <c r="G1191" s="182"/>
      <c r="H1191" s="148"/>
      <c r="I1191" s="133" t="s">
        <v>498</v>
      </c>
      <c r="J1191" s="148" t="s">
        <v>498</v>
      </c>
      <c r="K1191" s="148" t="s">
        <v>498</v>
      </c>
      <c r="L1191" s="140"/>
    </row>
    <row r="1192" spans="1:12" x14ac:dyDescent="0.25">
      <c r="A1192" s="14">
        <v>1185</v>
      </c>
      <c r="B1192" s="41" t="e">
        <f t="shared" si="127"/>
        <v>#VALUE!</v>
      </c>
      <c r="C1192" s="42" t="e">
        <f t="shared" si="128"/>
        <v>#VALUE!</v>
      </c>
      <c r="D1192" s="133" t="str">
        <f t="shared" si="129"/>
        <v>01/11/2012</v>
      </c>
      <c r="E1192" s="134" t="str">
        <f t="shared" si="130"/>
        <v/>
      </c>
      <c r="F1192" s="134" t="str">
        <f t="shared" si="131"/>
        <v/>
      </c>
      <c r="G1192" s="182"/>
      <c r="H1192" s="148"/>
      <c r="I1192" s="133" t="s">
        <v>645</v>
      </c>
      <c r="J1192" s="148" t="s">
        <v>645</v>
      </c>
      <c r="K1192" s="148" t="s">
        <v>645</v>
      </c>
      <c r="L1192" s="140"/>
    </row>
    <row r="1193" spans="1:12" x14ac:dyDescent="0.25">
      <c r="A1193" s="14">
        <v>1186</v>
      </c>
      <c r="B1193" s="41" t="e">
        <f t="shared" si="127"/>
        <v>#VALUE!</v>
      </c>
      <c r="C1193" s="42" t="e">
        <f t="shared" si="128"/>
        <v>#VALUE!</v>
      </c>
      <c r="D1193" s="133" t="str">
        <f t="shared" si="129"/>
        <v>26/09/2012</v>
      </c>
      <c r="E1193" s="134" t="str">
        <f t="shared" si="130"/>
        <v/>
      </c>
      <c r="F1193" s="134" t="str">
        <f t="shared" si="131"/>
        <v/>
      </c>
      <c r="G1193" s="182"/>
      <c r="H1193" s="148"/>
      <c r="I1193" s="133" t="s">
        <v>501</v>
      </c>
      <c r="J1193" s="148" t="s">
        <v>501</v>
      </c>
      <c r="K1193" s="148" t="s">
        <v>501</v>
      </c>
      <c r="L1193" s="140"/>
    </row>
    <row r="1194" spans="1:12" x14ac:dyDescent="0.25">
      <c r="A1194" s="14">
        <v>1187</v>
      </c>
      <c r="B1194" s="41" t="e">
        <f t="shared" si="127"/>
        <v>#VALUE!</v>
      </c>
      <c r="C1194" s="42" t="e">
        <f t="shared" si="128"/>
        <v>#VALUE!</v>
      </c>
      <c r="D1194" s="133" t="str">
        <f t="shared" si="129"/>
        <v>22/09/2012</v>
      </c>
      <c r="E1194" s="134" t="str">
        <f t="shared" si="130"/>
        <v/>
      </c>
      <c r="F1194" s="134" t="str">
        <f t="shared" si="131"/>
        <v/>
      </c>
      <c r="G1194" s="182"/>
      <c r="H1194" s="148"/>
      <c r="I1194" s="133" t="s">
        <v>755</v>
      </c>
      <c r="J1194" s="148" t="s">
        <v>755</v>
      </c>
      <c r="K1194" s="148" t="s">
        <v>755</v>
      </c>
      <c r="L1194" s="140"/>
    </row>
    <row r="1195" spans="1:12" x14ac:dyDescent="0.25">
      <c r="A1195" s="14">
        <v>1188</v>
      </c>
      <c r="B1195" s="41" t="e">
        <f t="shared" si="127"/>
        <v>#VALUE!</v>
      </c>
      <c r="C1195" s="42" t="e">
        <f t="shared" si="128"/>
        <v>#VALUE!</v>
      </c>
      <c r="D1195" s="133" t="str">
        <f t="shared" si="129"/>
        <v>21/07/2012</v>
      </c>
      <c r="E1195" s="134" t="str">
        <f t="shared" si="130"/>
        <v/>
      </c>
      <c r="F1195" s="134" t="str">
        <f t="shared" si="131"/>
        <v/>
      </c>
      <c r="G1195" s="182"/>
      <c r="H1195" s="148"/>
      <c r="I1195" s="133" t="s">
        <v>756</v>
      </c>
      <c r="J1195" s="148" t="s">
        <v>756</v>
      </c>
      <c r="K1195" s="148" t="s">
        <v>756</v>
      </c>
      <c r="L1195" s="140"/>
    </row>
    <row r="1196" spans="1:12" x14ac:dyDescent="0.25">
      <c r="A1196" s="14">
        <v>1189</v>
      </c>
      <c r="B1196" s="41" t="e">
        <f t="shared" si="127"/>
        <v>#VALUE!</v>
      </c>
      <c r="C1196" s="42" t="e">
        <f t="shared" si="128"/>
        <v>#VALUE!</v>
      </c>
      <c r="D1196" s="133" t="str">
        <f t="shared" si="129"/>
        <v>30/03/2012</v>
      </c>
      <c r="E1196" s="134" t="str">
        <f t="shared" si="130"/>
        <v/>
      </c>
      <c r="F1196" s="134" t="str">
        <f t="shared" si="131"/>
        <v/>
      </c>
      <c r="G1196" s="182"/>
      <c r="H1196" s="148"/>
      <c r="I1196" s="133" t="s">
        <v>757</v>
      </c>
      <c r="J1196" s="148" t="s">
        <v>757</v>
      </c>
      <c r="K1196" s="148" t="s">
        <v>757</v>
      </c>
      <c r="L1196" s="140"/>
    </row>
    <row r="1197" spans="1:12" x14ac:dyDescent="0.25">
      <c r="A1197" s="14">
        <v>1190</v>
      </c>
      <c r="B1197" s="41" t="e">
        <f t="shared" si="127"/>
        <v>#VALUE!</v>
      </c>
      <c r="C1197" s="42" t="e">
        <f t="shared" si="128"/>
        <v>#VALUE!</v>
      </c>
      <c r="D1197" s="133" t="str">
        <f t="shared" si="129"/>
        <v>20/02/2012</v>
      </c>
      <c r="E1197" s="134" t="str">
        <f t="shared" si="130"/>
        <v/>
      </c>
      <c r="F1197" s="134" t="str">
        <f t="shared" si="131"/>
        <v/>
      </c>
      <c r="G1197" s="182"/>
      <c r="H1197" s="148"/>
      <c r="I1197" s="133" t="s">
        <v>502</v>
      </c>
      <c r="J1197" s="148" t="s">
        <v>502</v>
      </c>
      <c r="K1197" s="148" t="s">
        <v>502</v>
      </c>
      <c r="L1197" s="140"/>
    </row>
    <row r="1198" spans="1:12" x14ac:dyDescent="0.25">
      <c r="A1198" s="14">
        <v>1191</v>
      </c>
      <c r="B1198" s="41" t="e">
        <f t="shared" si="127"/>
        <v>#VALUE!</v>
      </c>
      <c r="C1198" s="42" t="e">
        <f t="shared" si="128"/>
        <v>#VALUE!</v>
      </c>
      <c r="D1198" s="133" t="str">
        <f t="shared" si="129"/>
        <v>24/10/2012</v>
      </c>
      <c r="E1198" s="134" t="str">
        <f t="shared" si="130"/>
        <v/>
      </c>
      <c r="F1198" s="134" t="str">
        <f t="shared" si="131"/>
        <v/>
      </c>
      <c r="G1198" s="182"/>
      <c r="H1198" s="148"/>
      <c r="I1198" s="133" t="s">
        <v>527</v>
      </c>
      <c r="J1198" s="148" t="s">
        <v>527</v>
      </c>
      <c r="K1198" s="148" t="s">
        <v>527</v>
      </c>
      <c r="L1198" s="140"/>
    </row>
    <row r="1199" spans="1:12" x14ac:dyDescent="0.25">
      <c r="A1199" s="14">
        <v>1192</v>
      </c>
      <c r="B1199" s="41" t="e">
        <f t="shared" si="127"/>
        <v>#VALUE!</v>
      </c>
      <c r="C1199" s="42" t="e">
        <f t="shared" si="128"/>
        <v>#VALUE!</v>
      </c>
      <c r="D1199" s="133" t="str">
        <f t="shared" si="129"/>
        <v>21/07/2012</v>
      </c>
      <c r="E1199" s="134" t="str">
        <f t="shared" si="130"/>
        <v/>
      </c>
      <c r="F1199" s="134" t="str">
        <f t="shared" si="131"/>
        <v/>
      </c>
      <c r="G1199" s="182"/>
      <c r="H1199" s="148"/>
      <c r="I1199" s="133" t="s">
        <v>756</v>
      </c>
      <c r="J1199" s="148" t="s">
        <v>756</v>
      </c>
      <c r="K1199" s="148" t="s">
        <v>756</v>
      </c>
      <c r="L1199" s="140"/>
    </row>
    <row r="1200" spans="1:12" x14ac:dyDescent="0.25">
      <c r="A1200" s="14">
        <v>1193</v>
      </c>
      <c r="B1200" s="41" t="e">
        <f t="shared" si="127"/>
        <v>#VALUE!</v>
      </c>
      <c r="C1200" s="42" t="e">
        <f t="shared" si="128"/>
        <v>#VALUE!</v>
      </c>
      <c r="D1200" s="133" t="str">
        <f t="shared" si="129"/>
        <v>01/08/2011</v>
      </c>
      <c r="E1200" s="134" t="str">
        <f t="shared" si="130"/>
        <v/>
      </c>
      <c r="F1200" s="134" t="str">
        <f t="shared" si="131"/>
        <v/>
      </c>
      <c r="G1200" s="182"/>
      <c r="H1200" s="148"/>
      <c r="I1200" s="133" t="s">
        <v>758</v>
      </c>
      <c r="J1200" s="148" t="s">
        <v>758</v>
      </c>
      <c r="K1200" s="148" t="s">
        <v>758</v>
      </c>
      <c r="L1200" s="140"/>
    </row>
    <row r="1201" spans="1:12" x14ac:dyDescent="0.25">
      <c r="A1201" s="14">
        <v>1194</v>
      </c>
      <c r="B1201" s="41" t="e">
        <f t="shared" si="127"/>
        <v>#VALUE!</v>
      </c>
      <c r="C1201" s="42" t="e">
        <f t="shared" si="128"/>
        <v>#VALUE!</v>
      </c>
      <c r="D1201" s="133" t="str">
        <f t="shared" si="129"/>
        <v>05/08/2012</v>
      </c>
      <c r="E1201" s="134" t="str">
        <f t="shared" si="130"/>
        <v/>
      </c>
      <c r="F1201" s="134" t="str">
        <f t="shared" si="131"/>
        <v/>
      </c>
      <c r="G1201" s="182"/>
      <c r="H1201" s="148"/>
      <c r="I1201" s="133" t="s">
        <v>759</v>
      </c>
      <c r="J1201" s="148" t="s">
        <v>759</v>
      </c>
      <c r="K1201" s="148" t="s">
        <v>759</v>
      </c>
      <c r="L1201" s="140"/>
    </row>
    <row r="1202" spans="1:12" x14ac:dyDescent="0.25">
      <c r="A1202" s="14">
        <v>1195</v>
      </c>
      <c r="B1202" s="41" t="e">
        <f t="shared" si="127"/>
        <v>#VALUE!</v>
      </c>
      <c r="C1202" s="42" t="e">
        <f t="shared" si="128"/>
        <v>#VALUE!</v>
      </c>
      <c r="D1202" s="133" t="str">
        <f t="shared" si="129"/>
        <v>21/09/2012</v>
      </c>
      <c r="E1202" s="134" t="str">
        <f t="shared" si="130"/>
        <v/>
      </c>
      <c r="F1202" s="134" t="str">
        <f t="shared" si="131"/>
        <v/>
      </c>
      <c r="G1202" s="182"/>
      <c r="H1202" s="148"/>
      <c r="I1202" s="133" t="s">
        <v>513</v>
      </c>
      <c r="J1202" s="148" t="s">
        <v>513</v>
      </c>
      <c r="K1202" s="148" t="s">
        <v>513</v>
      </c>
      <c r="L1202" s="140"/>
    </row>
    <row r="1203" spans="1:12" x14ac:dyDescent="0.25">
      <c r="A1203" s="14">
        <v>1196</v>
      </c>
      <c r="B1203" s="41" t="e">
        <f t="shared" si="127"/>
        <v>#VALUE!</v>
      </c>
      <c r="C1203" s="42" t="e">
        <f t="shared" si="128"/>
        <v>#VALUE!</v>
      </c>
      <c r="D1203" s="133" t="str">
        <f t="shared" si="129"/>
        <v>12/12/2012</v>
      </c>
      <c r="E1203" s="134" t="str">
        <f t="shared" si="130"/>
        <v/>
      </c>
      <c r="F1203" s="134" t="str">
        <f t="shared" si="131"/>
        <v/>
      </c>
      <c r="G1203" s="182"/>
      <c r="H1203" s="148"/>
      <c r="I1203" s="133" t="s">
        <v>536</v>
      </c>
      <c r="J1203" s="148" t="s">
        <v>536</v>
      </c>
      <c r="K1203" s="148" t="s">
        <v>536</v>
      </c>
      <c r="L1203" s="140"/>
    </row>
    <row r="1204" spans="1:12" x14ac:dyDescent="0.25">
      <c r="A1204" s="14">
        <v>1197</v>
      </c>
      <c r="B1204" s="41" t="e">
        <f t="shared" si="127"/>
        <v>#VALUE!</v>
      </c>
      <c r="C1204" s="42" t="e">
        <f t="shared" si="128"/>
        <v>#VALUE!</v>
      </c>
      <c r="D1204" s="133" t="str">
        <f t="shared" si="129"/>
        <v>26/07/2012</v>
      </c>
      <c r="E1204" s="134" t="str">
        <f t="shared" si="130"/>
        <v/>
      </c>
      <c r="F1204" s="134" t="str">
        <f t="shared" si="131"/>
        <v/>
      </c>
      <c r="G1204" s="182"/>
      <c r="H1204" s="148"/>
      <c r="I1204" s="133" t="s">
        <v>605</v>
      </c>
      <c r="J1204" s="148" t="s">
        <v>605</v>
      </c>
      <c r="K1204" s="148" t="s">
        <v>605</v>
      </c>
      <c r="L1204" s="140"/>
    </row>
    <row r="1205" spans="1:12" x14ac:dyDescent="0.25">
      <c r="A1205" s="14">
        <v>1198</v>
      </c>
      <c r="B1205" s="41" t="e">
        <f t="shared" si="127"/>
        <v>#VALUE!</v>
      </c>
      <c r="C1205" s="42" t="e">
        <f t="shared" si="128"/>
        <v>#VALUE!</v>
      </c>
      <c r="D1205" s="133" t="str">
        <f t="shared" si="129"/>
        <v>10/02/2012</v>
      </c>
      <c r="E1205" s="134" t="str">
        <f t="shared" si="130"/>
        <v/>
      </c>
      <c r="F1205" s="134" t="str">
        <f t="shared" si="131"/>
        <v/>
      </c>
      <c r="G1205" s="182"/>
      <c r="H1205" s="148"/>
      <c r="I1205" s="133" t="s">
        <v>616</v>
      </c>
      <c r="J1205" s="148" t="s">
        <v>616</v>
      </c>
      <c r="K1205" s="148" t="s">
        <v>616</v>
      </c>
      <c r="L1205" s="140"/>
    </row>
    <row r="1206" spans="1:12" x14ac:dyDescent="0.25">
      <c r="A1206" s="14">
        <v>1199</v>
      </c>
      <c r="B1206" s="41" t="e">
        <f t="shared" si="127"/>
        <v>#VALUE!</v>
      </c>
      <c r="C1206" s="42" t="e">
        <f t="shared" si="128"/>
        <v>#VALUE!</v>
      </c>
      <c r="D1206" s="133" t="str">
        <f t="shared" si="129"/>
        <v>05/02/2012</v>
      </c>
      <c r="E1206" s="134" t="str">
        <f t="shared" si="130"/>
        <v/>
      </c>
      <c r="F1206" s="134" t="str">
        <f t="shared" si="131"/>
        <v/>
      </c>
      <c r="G1206" s="182"/>
      <c r="H1206" s="148"/>
      <c r="I1206" s="133" t="s">
        <v>627</v>
      </c>
      <c r="J1206" s="148" t="s">
        <v>627</v>
      </c>
      <c r="K1206" s="148" t="s">
        <v>627</v>
      </c>
      <c r="L1206" s="140"/>
    </row>
    <row r="1207" spans="1:12" x14ac:dyDescent="0.25">
      <c r="A1207" s="14">
        <v>1200</v>
      </c>
      <c r="B1207" s="41" t="e">
        <f t="shared" si="127"/>
        <v>#VALUE!</v>
      </c>
      <c r="C1207" s="42" t="e">
        <f t="shared" si="128"/>
        <v>#VALUE!</v>
      </c>
      <c r="D1207" s="133" t="str">
        <f t="shared" si="129"/>
        <v>14/07/2012</v>
      </c>
      <c r="E1207" s="134" t="str">
        <f t="shared" si="130"/>
        <v/>
      </c>
      <c r="F1207" s="134" t="str">
        <f t="shared" si="131"/>
        <v/>
      </c>
      <c r="G1207" s="182"/>
      <c r="H1207" s="148"/>
      <c r="I1207" s="133" t="s">
        <v>599</v>
      </c>
      <c r="J1207" s="148" t="s">
        <v>599</v>
      </c>
      <c r="K1207" s="148" t="s">
        <v>599</v>
      </c>
      <c r="L1207" s="140"/>
    </row>
    <row r="1208" spans="1:12" x14ac:dyDescent="0.25">
      <c r="A1208" s="14">
        <v>1201</v>
      </c>
      <c r="B1208" s="41" t="e">
        <f t="shared" si="127"/>
        <v>#VALUE!</v>
      </c>
      <c r="C1208" s="42" t="e">
        <f t="shared" si="128"/>
        <v>#VALUE!</v>
      </c>
      <c r="D1208" s="133" t="str">
        <f t="shared" si="129"/>
        <v>14/05/2012</v>
      </c>
      <c r="E1208" s="134" t="str">
        <f t="shared" si="130"/>
        <v/>
      </c>
      <c r="F1208" s="134" t="str">
        <f t="shared" si="131"/>
        <v/>
      </c>
      <c r="G1208" s="182"/>
      <c r="H1208" s="148"/>
      <c r="I1208" s="133" t="s">
        <v>761</v>
      </c>
      <c r="J1208" s="148" t="s">
        <v>761</v>
      </c>
      <c r="K1208" s="148" t="s">
        <v>761</v>
      </c>
      <c r="L1208" s="140"/>
    </row>
    <row r="1209" spans="1:12" x14ac:dyDescent="0.25">
      <c r="A1209" s="14">
        <v>1202</v>
      </c>
      <c r="B1209" s="41" t="e">
        <f t="shared" si="127"/>
        <v>#VALUE!</v>
      </c>
      <c r="C1209" s="42" t="e">
        <f t="shared" si="128"/>
        <v>#VALUE!</v>
      </c>
      <c r="D1209" s="133" t="str">
        <f t="shared" si="129"/>
        <v>25/11/2012</v>
      </c>
      <c r="E1209" s="134" t="str">
        <f t="shared" si="130"/>
        <v/>
      </c>
      <c r="F1209" s="134" t="str">
        <f t="shared" si="131"/>
        <v/>
      </c>
      <c r="G1209" s="182"/>
      <c r="H1209" s="148"/>
      <c r="I1209" s="133" t="s">
        <v>762</v>
      </c>
      <c r="J1209" s="148" t="s">
        <v>762</v>
      </c>
      <c r="K1209" s="148" t="s">
        <v>762</v>
      </c>
      <c r="L1209" s="140"/>
    </row>
    <row r="1210" spans="1:12" x14ac:dyDescent="0.25">
      <c r="A1210" s="14">
        <v>1203</v>
      </c>
      <c r="B1210" s="41" t="e">
        <f t="shared" si="127"/>
        <v>#VALUE!</v>
      </c>
      <c r="C1210" s="42" t="e">
        <f t="shared" si="128"/>
        <v>#VALUE!</v>
      </c>
      <c r="D1210" s="133" t="str">
        <f t="shared" si="129"/>
        <v>16/04/2012</v>
      </c>
      <c r="E1210" s="134" t="str">
        <f t="shared" si="130"/>
        <v/>
      </c>
      <c r="F1210" s="134" t="str">
        <f t="shared" si="131"/>
        <v/>
      </c>
      <c r="G1210" s="182"/>
      <c r="H1210" s="148"/>
      <c r="I1210" s="133" t="s">
        <v>622</v>
      </c>
      <c r="J1210" s="148" t="s">
        <v>622</v>
      </c>
      <c r="K1210" s="148" t="s">
        <v>622</v>
      </c>
      <c r="L1210" s="140"/>
    </row>
    <row r="1211" spans="1:12" x14ac:dyDescent="0.25">
      <c r="A1211" s="14">
        <v>1204</v>
      </c>
      <c r="B1211" s="41" t="e">
        <f t="shared" si="127"/>
        <v>#VALUE!</v>
      </c>
      <c r="C1211" s="42" t="e">
        <f t="shared" si="128"/>
        <v>#VALUE!</v>
      </c>
      <c r="D1211" s="133" t="str">
        <f t="shared" si="129"/>
        <v>07/12/2012</v>
      </c>
      <c r="E1211" s="134" t="str">
        <f t="shared" si="130"/>
        <v/>
      </c>
      <c r="F1211" s="134" t="str">
        <f t="shared" si="131"/>
        <v/>
      </c>
      <c r="G1211" s="182"/>
      <c r="H1211" s="148"/>
      <c r="I1211" s="133" t="s">
        <v>653</v>
      </c>
      <c r="J1211" s="148" t="s">
        <v>653</v>
      </c>
      <c r="K1211" s="148" t="s">
        <v>653</v>
      </c>
      <c r="L1211" s="140"/>
    </row>
    <row r="1212" spans="1:12" x14ac:dyDescent="0.25">
      <c r="A1212" s="14">
        <v>1205</v>
      </c>
      <c r="B1212" s="41" t="e">
        <f t="shared" si="127"/>
        <v>#VALUE!</v>
      </c>
      <c r="C1212" s="42" t="e">
        <f t="shared" si="128"/>
        <v>#VALUE!</v>
      </c>
      <c r="D1212" s="133" t="str">
        <f t="shared" si="129"/>
        <v>12/11/2012</v>
      </c>
      <c r="E1212" s="134" t="str">
        <f t="shared" si="130"/>
        <v/>
      </c>
      <c r="F1212" s="134" t="str">
        <f t="shared" si="131"/>
        <v/>
      </c>
      <c r="G1212" s="182"/>
      <c r="H1212" s="148"/>
      <c r="I1212" s="133" t="s">
        <v>763</v>
      </c>
      <c r="J1212" s="148" t="s">
        <v>763</v>
      </c>
      <c r="K1212" s="148" t="s">
        <v>763</v>
      </c>
      <c r="L1212" s="140"/>
    </row>
    <row r="1213" spans="1:12" x14ac:dyDescent="0.25">
      <c r="A1213" s="14">
        <v>1206</v>
      </c>
      <c r="B1213" s="41" t="e">
        <f t="shared" si="127"/>
        <v>#VALUE!</v>
      </c>
      <c r="C1213" s="42" t="e">
        <f t="shared" si="128"/>
        <v>#VALUE!</v>
      </c>
      <c r="D1213" s="133" t="str">
        <f t="shared" si="129"/>
        <v>03/05/2012</v>
      </c>
      <c r="E1213" s="134" t="str">
        <f t="shared" si="130"/>
        <v/>
      </c>
      <c r="F1213" s="134" t="str">
        <f t="shared" si="131"/>
        <v/>
      </c>
      <c r="G1213" s="182"/>
      <c r="H1213" s="148"/>
      <c r="I1213" s="133" t="s">
        <v>567</v>
      </c>
      <c r="J1213" s="148" t="s">
        <v>567</v>
      </c>
      <c r="K1213" s="148" t="s">
        <v>567</v>
      </c>
      <c r="L1213" s="140"/>
    </row>
    <row r="1214" spans="1:12" x14ac:dyDescent="0.25">
      <c r="A1214" s="14">
        <v>1207</v>
      </c>
      <c r="B1214" s="41" t="e">
        <f t="shared" si="127"/>
        <v>#VALUE!</v>
      </c>
      <c r="C1214" s="42" t="e">
        <f t="shared" si="128"/>
        <v>#VALUE!</v>
      </c>
      <c r="D1214" s="133" t="str">
        <f t="shared" si="129"/>
        <v>23/03/2012</v>
      </c>
      <c r="E1214" s="134" t="str">
        <f t="shared" si="130"/>
        <v/>
      </c>
      <c r="F1214" s="134" t="str">
        <f t="shared" si="131"/>
        <v/>
      </c>
      <c r="G1214" s="182"/>
      <c r="H1214" s="148"/>
      <c r="I1214" s="133" t="s">
        <v>499</v>
      </c>
      <c r="J1214" s="148" t="s">
        <v>499</v>
      </c>
      <c r="K1214" s="148" t="s">
        <v>499</v>
      </c>
      <c r="L1214" s="140"/>
    </row>
    <row r="1215" spans="1:12" x14ac:dyDescent="0.25">
      <c r="A1215" s="14">
        <v>1208</v>
      </c>
      <c r="B1215" s="41" t="e">
        <f t="shared" si="127"/>
        <v>#VALUE!</v>
      </c>
      <c r="C1215" s="42" t="e">
        <f t="shared" si="128"/>
        <v>#VALUE!</v>
      </c>
      <c r="D1215" s="133" t="str">
        <f t="shared" si="129"/>
        <v>06/02/2012</v>
      </c>
      <c r="E1215" s="134" t="str">
        <f t="shared" si="130"/>
        <v/>
      </c>
      <c r="F1215" s="134" t="str">
        <f t="shared" si="131"/>
        <v/>
      </c>
      <c r="G1215" s="182"/>
      <c r="H1215" s="148"/>
      <c r="I1215" s="133" t="s">
        <v>764</v>
      </c>
      <c r="J1215" s="148" t="s">
        <v>764</v>
      </c>
      <c r="K1215" s="148" t="s">
        <v>764</v>
      </c>
      <c r="L1215" s="140"/>
    </row>
    <row r="1216" spans="1:12" x14ac:dyDescent="0.25">
      <c r="A1216" s="14">
        <v>1209</v>
      </c>
      <c r="B1216" s="41" t="e">
        <f t="shared" si="127"/>
        <v>#VALUE!</v>
      </c>
      <c r="C1216" s="42" t="e">
        <f t="shared" si="128"/>
        <v>#VALUE!</v>
      </c>
      <c r="D1216" s="133" t="str">
        <f t="shared" si="129"/>
        <v>18/12/2012</v>
      </c>
      <c r="E1216" s="134" t="str">
        <f t="shared" si="130"/>
        <v/>
      </c>
      <c r="F1216" s="134" t="str">
        <f t="shared" si="131"/>
        <v/>
      </c>
      <c r="G1216" s="182"/>
      <c r="H1216" s="148"/>
      <c r="I1216" s="133" t="s">
        <v>584</v>
      </c>
      <c r="J1216" s="148" t="s">
        <v>584</v>
      </c>
      <c r="K1216" s="148" t="s">
        <v>584</v>
      </c>
      <c r="L1216" s="140"/>
    </row>
    <row r="1217" spans="1:12" x14ac:dyDescent="0.25">
      <c r="A1217" s="14">
        <v>1210</v>
      </c>
      <c r="B1217" s="41" t="e">
        <f t="shared" si="127"/>
        <v>#VALUE!</v>
      </c>
      <c r="C1217" s="42" t="e">
        <f t="shared" si="128"/>
        <v>#VALUE!</v>
      </c>
      <c r="D1217" s="133" t="str">
        <f t="shared" si="129"/>
        <v>04/12/2011</v>
      </c>
      <c r="E1217" s="134" t="str">
        <f t="shared" si="130"/>
        <v/>
      </c>
      <c r="F1217" s="134" t="str">
        <f t="shared" si="131"/>
        <v/>
      </c>
      <c r="G1217" s="182"/>
      <c r="H1217" s="148"/>
      <c r="I1217" s="133" t="s">
        <v>140</v>
      </c>
      <c r="J1217" s="148" t="s">
        <v>140</v>
      </c>
      <c r="K1217" s="148" t="s">
        <v>140</v>
      </c>
      <c r="L1217" s="140"/>
    </row>
    <row r="1218" spans="1:12" x14ac:dyDescent="0.25">
      <c r="A1218" s="14">
        <v>1211</v>
      </c>
      <c r="B1218" s="41" t="e">
        <f t="shared" si="127"/>
        <v>#VALUE!</v>
      </c>
      <c r="C1218" s="42" t="e">
        <f t="shared" si="128"/>
        <v>#VALUE!</v>
      </c>
      <c r="D1218" s="133" t="str">
        <f t="shared" si="129"/>
        <v>19/08/2012</v>
      </c>
      <c r="E1218" s="134" t="str">
        <f t="shared" si="130"/>
        <v/>
      </c>
      <c r="F1218" s="134" t="str">
        <f t="shared" si="131"/>
        <v/>
      </c>
      <c r="G1218" s="182"/>
      <c r="H1218" s="148"/>
      <c r="I1218" s="133" t="s">
        <v>668</v>
      </c>
      <c r="J1218" s="148" t="s">
        <v>668</v>
      </c>
      <c r="K1218" s="148" t="s">
        <v>668</v>
      </c>
      <c r="L1218" s="140"/>
    </row>
    <row r="1219" spans="1:12" x14ac:dyDescent="0.25">
      <c r="A1219" s="14">
        <v>1212</v>
      </c>
      <c r="B1219" s="41" t="e">
        <f t="shared" si="127"/>
        <v>#VALUE!</v>
      </c>
      <c r="C1219" s="42" t="e">
        <f t="shared" si="128"/>
        <v>#VALUE!</v>
      </c>
      <c r="D1219" s="133" t="str">
        <f t="shared" si="129"/>
        <v>17/01/2012</v>
      </c>
      <c r="E1219" s="134" t="str">
        <f t="shared" si="130"/>
        <v/>
      </c>
      <c r="F1219" s="134" t="str">
        <f t="shared" si="131"/>
        <v/>
      </c>
      <c r="G1219" s="182"/>
      <c r="H1219" s="148"/>
      <c r="I1219" s="133" t="s">
        <v>459</v>
      </c>
      <c r="J1219" s="148" t="s">
        <v>459</v>
      </c>
      <c r="K1219" s="148" t="s">
        <v>459</v>
      </c>
      <c r="L1219" s="140"/>
    </row>
    <row r="1220" spans="1:12" x14ac:dyDescent="0.25">
      <c r="A1220" s="14">
        <v>1213</v>
      </c>
      <c r="B1220" s="41" t="e">
        <f t="shared" si="127"/>
        <v>#VALUE!</v>
      </c>
      <c r="C1220" s="42" t="e">
        <f t="shared" si="128"/>
        <v>#VALUE!</v>
      </c>
      <c r="D1220" s="133" t="str">
        <f t="shared" si="129"/>
        <v>07/09/2012</v>
      </c>
      <c r="E1220" s="134" t="str">
        <f t="shared" si="130"/>
        <v/>
      </c>
      <c r="F1220" s="134" t="str">
        <f t="shared" si="131"/>
        <v/>
      </c>
      <c r="G1220" s="182"/>
      <c r="H1220" s="148"/>
      <c r="I1220" s="133" t="s">
        <v>517</v>
      </c>
      <c r="J1220" s="148" t="s">
        <v>517</v>
      </c>
      <c r="K1220" s="148" t="s">
        <v>517</v>
      </c>
      <c r="L1220" s="140"/>
    </row>
    <row r="1221" spans="1:12" x14ac:dyDescent="0.25">
      <c r="A1221" s="14">
        <v>1214</v>
      </c>
      <c r="B1221" s="41" t="e">
        <f t="shared" si="127"/>
        <v>#VALUE!</v>
      </c>
      <c r="C1221" s="42" t="e">
        <f t="shared" si="128"/>
        <v>#VALUE!</v>
      </c>
      <c r="D1221" s="133" t="str">
        <f t="shared" si="129"/>
        <v>14/02/2012</v>
      </c>
      <c r="E1221" s="134" t="str">
        <f t="shared" si="130"/>
        <v/>
      </c>
      <c r="F1221" s="134" t="str">
        <f t="shared" si="131"/>
        <v/>
      </c>
      <c r="G1221" s="182"/>
      <c r="H1221" s="148"/>
      <c r="I1221" s="133" t="s">
        <v>765</v>
      </c>
      <c r="J1221" s="148" t="s">
        <v>765</v>
      </c>
      <c r="K1221" s="148" t="s">
        <v>765</v>
      </c>
      <c r="L1221" s="140"/>
    </row>
    <row r="1222" spans="1:12" x14ac:dyDescent="0.25">
      <c r="A1222" s="14">
        <v>1215</v>
      </c>
      <c r="B1222" s="41" t="e">
        <f t="shared" si="127"/>
        <v>#VALUE!</v>
      </c>
      <c r="C1222" s="42" t="e">
        <f t="shared" si="128"/>
        <v>#VALUE!</v>
      </c>
      <c r="D1222" s="133" t="str">
        <f t="shared" si="129"/>
        <v>22/10/2012</v>
      </c>
      <c r="E1222" s="134" t="str">
        <f t="shared" si="130"/>
        <v/>
      </c>
      <c r="F1222" s="134" t="str">
        <f t="shared" si="131"/>
        <v/>
      </c>
      <c r="G1222" s="182"/>
      <c r="H1222" s="148"/>
      <c r="I1222" s="133" t="s">
        <v>766</v>
      </c>
      <c r="J1222" s="148" t="s">
        <v>766</v>
      </c>
      <c r="K1222" s="148" t="s">
        <v>766</v>
      </c>
      <c r="L1222" s="140"/>
    </row>
    <row r="1223" spans="1:12" x14ac:dyDescent="0.25">
      <c r="A1223" s="14">
        <v>1216</v>
      </c>
      <c r="B1223" s="41" t="e">
        <f t="shared" si="127"/>
        <v>#VALUE!</v>
      </c>
      <c r="C1223" s="42" t="e">
        <f t="shared" si="128"/>
        <v>#VALUE!</v>
      </c>
      <c r="D1223" s="133" t="str">
        <f t="shared" si="129"/>
        <v>30/09/2012</v>
      </c>
      <c r="E1223" s="134" t="str">
        <f t="shared" si="130"/>
        <v/>
      </c>
      <c r="F1223" s="134" t="str">
        <f t="shared" si="131"/>
        <v/>
      </c>
      <c r="G1223" s="182"/>
      <c r="H1223" s="148"/>
      <c r="I1223" s="133" t="s">
        <v>767</v>
      </c>
      <c r="J1223" s="148" t="s">
        <v>767</v>
      </c>
      <c r="K1223" s="148" t="s">
        <v>767</v>
      </c>
      <c r="L1223" s="140"/>
    </row>
    <row r="1224" spans="1:12" x14ac:dyDescent="0.25">
      <c r="A1224" s="14">
        <v>1217</v>
      </c>
      <c r="B1224" s="41" t="e">
        <f t="shared" si="127"/>
        <v>#VALUE!</v>
      </c>
      <c r="C1224" s="42" t="e">
        <f t="shared" si="128"/>
        <v>#VALUE!</v>
      </c>
      <c r="D1224" s="133" t="str">
        <f t="shared" si="129"/>
        <v>25/09/2012</v>
      </c>
      <c r="E1224" s="134" t="str">
        <f t="shared" si="130"/>
        <v/>
      </c>
      <c r="F1224" s="134" t="str">
        <f t="shared" si="131"/>
        <v/>
      </c>
      <c r="G1224" s="182"/>
      <c r="H1224" s="148"/>
      <c r="I1224" s="133" t="s">
        <v>630</v>
      </c>
      <c r="J1224" s="148" t="s">
        <v>630</v>
      </c>
      <c r="K1224" s="148" t="s">
        <v>630</v>
      </c>
      <c r="L1224" s="140"/>
    </row>
    <row r="1225" spans="1:12" x14ac:dyDescent="0.25">
      <c r="A1225" s="14">
        <v>1218</v>
      </c>
      <c r="B1225" s="41" t="e">
        <f t="shared" ref="B1225:B1288" si="132">LEFT(H1225,LEN(H1225)-LEN(C1225))</f>
        <v>#VALUE!</v>
      </c>
      <c r="C1225" s="42" t="e">
        <f t="shared" ref="C1225:C1288" si="133">RIGHT(H1225,LEN(H1225)-FIND("@",SUBSTITUTE(H1225," ","@",LEN(H1225)-LEN(SUBSTITUTE(H1225," ","")))))</f>
        <v>#VALUE!</v>
      </c>
      <c r="D1225" s="133" t="str">
        <f t="shared" ref="D1225:D1288" si="134">TEXT(J1225,"DD/MM/YYYY")</f>
        <v>30/07/2012</v>
      </c>
      <c r="E1225" s="134" t="str">
        <f t="shared" ref="E1225:E1288" si="135">IF(TRIM(L1225)="Nam","X","")</f>
        <v/>
      </c>
      <c r="F1225" s="134" t="str">
        <f t="shared" ref="F1225:F1288" si="136">IF(TRIM(L1225)="Nữ","X","")</f>
        <v/>
      </c>
      <c r="G1225" s="182"/>
      <c r="H1225" s="148"/>
      <c r="I1225" s="133" t="s">
        <v>492</v>
      </c>
      <c r="J1225" s="148" t="s">
        <v>492</v>
      </c>
      <c r="K1225" s="148" t="s">
        <v>492</v>
      </c>
      <c r="L1225" s="140"/>
    </row>
    <row r="1226" spans="1:12" x14ac:dyDescent="0.25">
      <c r="A1226" s="14">
        <v>1219</v>
      </c>
      <c r="B1226" s="41" t="e">
        <f t="shared" si="132"/>
        <v>#VALUE!</v>
      </c>
      <c r="C1226" s="42" t="e">
        <f t="shared" si="133"/>
        <v>#VALUE!</v>
      </c>
      <c r="D1226" s="133" t="str">
        <f t="shared" si="134"/>
        <v>04/02/2012</v>
      </c>
      <c r="E1226" s="134" t="str">
        <f t="shared" si="135"/>
        <v/>
      </c>
      <c r="F1226" s="134" t="str">
        <f t="shared" si="136"/>
        <v/>
      </c>
      <c r="G1226" s="182"/>
      <c r="H1226" s="148"/>
      <c r="I1226" s="133" t="s">
        <v>561</v>
      </c>
      <c r="J1226" s="148" t="s">
        <v>561</v>
      </c>
      <c r="K1226" s="148" t="s">
        <v>561</v>
      </c>
      <c r="L1226" s="140"/>
    </row>
    <row r="1227" spans="1:12" x14ac:dyDescent="0.25">
      <c r="A1227" s="14">
        <v>1220</v>
      </c>
      <c r="B1227" s="41" t="e">
        <f t="shared" si="132"/>
        <v>#VALUE!</v>
      </c>
      <c r="C1227" s="42" t="e">
        <f t="shared" si="133"/>
        <v>#VALUE!</v>
      </c>
      <c r="D1227" s="133" t="str">
        <f t="shared" si="134"/>
        <v>11/03/2012</v>
      </c>
      <c r="E1227" s="134" t="str">
        <f t="shared" si="135"/>
        <v/>
      </c>
      <c r="F1227" s="134" t="str">
        <f t="shared" si="136"/>
        <v/>
      </c>
      <c r="G1227" s="182"/>
      <c r="H1227" s="148"/>
      <c r="I1227" s="133" t="s">
        <v>682</v>
      </c>
      <c r="J1227" s="148" t="s">
        <v>682</v>
      </c>
      <c r="K1227" s="148" t="s">
        <v>682</v>
      </c>
      <c r="L1227" s="140"/>
    </row>
    <row r="1228" spans="1:12" x14ac:dyDescent="0.25">
      <c r="A1228" s="14">
        <v>1221</v>
      </c>
      <c r="B1228" s="41" t="e">
        <f t="shared" si="132"/>
        <v>#VALUE!</v>
      </c>
      <c r="C1228" s="42" t="e">
        <f t="shared" si="133"/>
        <v>#VALUE!</v>
      </c>
      <c r="D1228" s="133" t="str">
        <f t="shared" si="134"/>
        <v>07/06/2010</v>
      </c>
      <c r="E1228" s="134" t="str">
        <f t="shared" si="135"/>
        <v/>
      </c>
      <c r="F1228" s="134" t="str">
        <f t="shared" si="136"/>
        <v/>
      </c>
      <c r="G1228" s="182"/>
      <c r="H1228" s="148"/>
      <c r="I1228" s="133" t="s">
        <v>768</v>
      </c>
      <c r="J1228" s="148" t="s">
        <v>768</v>
      </c>
      <c r="K1228" s="148" t="s">
        <v>768</v>
      </c>
      <c r="L1228" s="140"/>
    </row>
    <row r="1229" spans="1:12" x14ac:dyDescent="0.25">
      <c r="A1229" s="14">
        <v>1222</v>
      </c>
      <c r="B1229" s="41" t="e">
        <f t="shared" si="132"/>
        <v>#VALUE!</v>
      </c>
      <c r="C1229" s="42" t="e">
        <f t="shared" si="133"/>
        <v>#VALUE!</v>
      </c>
      <c r="D1229" s="133" t="str">
        <f t="shared" si="134"/>
        <v>15/04/2011</v>
      </c>
      <c r="E1229" s="134" t="str">
        <f t="shared" si="135"/>
        <v/>
      </c>
      <c r="F1229" s="134" t="str">
        <f t="shared" si="136"/>
        <v/>
      </c>
      <c r="G1229" s="182"/>
      <c r="H1229" s="167"/>
      <c r="I1229" s="133" t="s">
        <v>769</v>
      </c>
      <c r="J1229" s="155" t="s">
        <v>769</v>
      </c>
      <c r="K1229" s="155" t="s">
        <v>769</v>
      </c>
      <c r="L1229" s="140"/>
    </row>
    <row r="1230" spans="1:12" x14ac:dyDescent="0.25">
      <c r="A1230" s="14">
        <v>1223</v>
      </c>
      <c r="B1230" s="41" t="e">
        <f t="shared" si="132"/>
        <v>#VALUE!</v>
      </c>
      <c r="C1230" s="42" t="e">
        <f t="shared" si="133"/>
        <v>#VALUE!</v>
      </c>
      <c r="D1230" s="133" t="str">
        <f t="shared" si="134"/>
        <v>18/10/2011</v>
      </c>
      <c r="E1230" s="134" t="str">
        <f t="shared" si="135"/>
        <v/>
      </c>
      <c r="F1230" s="134" t="str">
        <f t="shared" si="136"/>
        <v/>
      </c>
      <c r="G1230" s="182"/>
      <c r="H1230" s="167"/>
      <c r="I1230" s="133" t="s">
        <v>770</v>
      </c>
      <c r="J1230" s="155" t="s">
        <v>770</v>
      </c>
      <c r="K1230" s="155" t="s">
        <v>770</v>
      </c>
      <c r="L1230" s="140"/>
    </row>
    <row r="1231" spans="1:12" x14ac:dyDescent="0.25">
      <c r="A1231" s="14">
        <v>1224</v>
      </c>
      <c r="B1231" s="41" t="e">
        <f t="shared" si="132"/>
        <v>#VALUE!</v>
      </c>
      <c r="C1231" s="42" t="e">
        <f t="shared" si="133"/>
        <v>#VALUE!</v>
      </c>
      <c r="D1231" s="133" t="str">
        <f t="shared" si="134"/>
        <v>27/09/2011</v>
      </c>
      <c r="E1231" s="134" t="str">
        <f t="shared" si="135"/>
        <v/>
      </c>
      <c r="F1231" s="134" t="str">
        <f t="shared" si="136"/>
        <v/>
      </c>
      <c r="G1231" s="182"/>
      <c r="H1231" s="167"/>
      <c r="I1231" s="133" t="s">
        <v>771</v>
      </c>
      <c r="J1231" s="155" t="s">
        <v>771</v>
      </c>
      <c r="K1231" s="155" t="s">
        <v>771</v>
      </c>
      <c r="L1231" s="140"/>
    </row>
    <row r="1232" spans="1:12" x14ac:dyDescent="0.25">
      <c r="A1232" s="14">
        <v>1225</v>
      </c>
      <c r="B1232" s="41" t="e">
        <f t="shared" si="132"/>
        <v>#VALUE!</v>
      </c>
      <c r="C1232" s="42" t="e">
        <f t="shared" si="133"/>
        <v>#VALUE!</v>
      </c>
      <c r="D1232" s="133" t="str">
        <f t="shared" si="134"/>
        <v>04/05/2011</v>
      </c>
      <c r="E1232" s="134" t="str">
        <f t="shared" si="135"/>
        <v/>
      </c>
      <c r="F1232" s="134" t="str">
        <f t="shared" si="136"/>
        <v/>
      </c>
      <c r="G1232" s="182"/>
      <c r="H1232" s="167"/>
      <c r="I1232" s="133" t="s">
        <v>772</v>
      </c>
      <c r="J1232" s="155" t="s">
        <v>772</v>
      </c>
      <c r="K1232" s="155" t="s">
        <v>772</v>
      </c>
      <c r="L1232" s="140"/>
    </row>
    <row r="1233" spans="1:12" x14ac:dyDescent="0.25">
      <c r="A1233" s="14">
        <v>1226</v>
      </c>
      <c r="B1233" s="41" t="e">
        <f t="shared" si="132"/>
        <v>#VALUE!</v>
      </c>
      <c r="C1233" s="42" t="e">
        <f t="shared" si="133"/>
        <v>#VALUE!</v>
      </c>
      <c r="D1233" s="133" t="str">
        <f t="shared" si="134"/>
        <v>13/09/2011</v>
      </c>
      <c r="E1233" s="134" t="str">
        <f t="shared" si="135"/>
        <v/>
      </c>
      <c r="F1233" s="134" t="str">
        <f t="shared" si="136"/>
        <v/>
      </c>
      <c r="G1233" s="182"/>
      <c r="H1233" s="167"/>
      <c r="I1233" s="133" t="s">
        <v>773</v>
      </c>
      <c r="J1233" s="155" t="s">
        <v>773</v>
      </c>
      <c r="K1233" s="155" t="s">
        <v>773</v>
      </c>
      <c r="L1233" s="140"/>
    </row>
    <row r="1234" spans="1:12" x14ac:dyDescent="0.25">
      <c r="A1234" s="14">
        <v>1227</v>
      </c>
      <c r="B1234" s="41" t="e">
        <f t="shared" si="132"/>
        <v>#VALUE!</v>
      </c>
      <c r="C1234" s="42" t="e">
        <f t="shared" si="133"/>
        <v>#VALUE!</v>
      </c>
      <c r="D1234" s="133" t="str">
        <f t="shared" si="134"/>
        <v>01/09/2011</v>
      </c>
      <c r="E1234" s="134" t="str">
        <f t="shared" si="135"/>
        <v/>
      </c>
      <c r="F1234" s="134" t="str">
        <f t="shared" si="136"/>
        <v/>
      </c>
      <c r="G1234" s="182"/>
      <c r="H1234" s="167"/>
      <c r="I1234" s="133" t="s">
        <v>774</v>
      </c>
      <c r="J1234" s="155" t="s">
        <v>774</v>
      </c>
      <c r="K1234" s="155" t="s">
        <v>774</v>
      </c>
      <c r="L1234" s="140"/>
    </row>
    <row r="1235" spans="1:12" x14ac:dyDescent="0.25">
      <c r="A1235" s="14">
        <v>1228</v>
      </c>
      <c r="B1235" s="41" t="e">
        <f t="shared" si="132"/>
        <v>#VALUE!</v>
      </c>
      <c r="C1235" s="42" t="e">
        <f t="shared" si="133"/>
        <v>#VALUE!</v>
      </c>
      <c r="D1235" s="133" t="str">
        <f t="shared" si="134"/>
        <v>18/05/2011</v>
      </c>
      <c r="E1235" s="134" t="str">
        <f t="shared" si="135"/>
        <v/>
      </c>
      <c r="F1235" s="134" t="str">
        <f t="shared" si="136"/>
        <v/>
      </c>
      <c r="G1235" s="182"/>
      <c r="H1235" s="167"/>
      <c r="I1235" s="133" t="s">
        <v>775</v>
      </c>
      <c r="J1235" s="155" t="s">
        <v>775</v>
      </c>
      <c r="K1235" s="155" t="s">
        <v>775</v>
      </c>
      <c r="L1235" s="140"/>
    </row>
    <row r="1236" spans="1:12" x14ac:dyDescent="0.25">
      <c r="A1236" s="14">
        <v>1229</v>
      </c>
      <c r="B1236" s="41" t="e">
        <f t="shared" si="132"/>
        <v>#VALUE!</v>
      </c>
      <c r="C1236" s="42" t="e">
        <f t="shared" si="133"/>
        <v>#VALUE!</v>
      </c>
      <c r="D1236" s="133" t="str">
        <f t="shared" si="134"/>
        <v>05/10/2011</v>
      </c>
      <c r="E1236" s="134" t="str">
        <f t="shared" si="135"/>
        <v/>
      </c>
      <c r="F1236" s="134" t="str">
        <f t="shared" si="136"/>
        <v/>
      </c>
      <c r="G1236" s="182"/>
      <c r="H1236" s="167"/>
      <c r="I1236" s="133" t="s">
        <v>776</v>
      </c>
      <c r="J1236" s="155" t="s">
        <v>776</v>
      </c>
      <c r="K1236" s="155" t="s">
        <v>776</v>
      </c>
      <c r="L1236" s="140"/>
    </row>
    <row r="1237" spans="1:12" x14ac:dyDescent="0.25">
      <c r="A1237" s="14">
        <v>1230</v>
      </c>
      <c r="B1237" s="41" t="e">
        <f t="shared" si="132"/>
        <v>#VALUE!</v>
      </c>
      <c r="C1237" s="42" t="e">
        <f t="shared" si="133"/>
        <v>#VALUE!</v>
      </c>
      <c r="D1237" s="133" t="str">
        <f t="shared" si="134"/>
        <v>01/10/2011</v>
      </c>
      <c r="E1237" s="134" t="str">
        <f t="shared" si="135"/>
        <v/>
      </c>
      <c r="F1237" s="134" t="str">
        <f t="shared" si="136"/>
        <v/>
      </c>
      <c r="G1237" s="182"/>
      <c r="H1237" s="167"/>
      <c r="I1237" s="133" t="s">
        <v>777</v>
      </c>
      <c r="J1237" s="155" t="s">
        <v>777</v>
      </c>
      <c r="K1237" s="155" t="s">
        <v>777</v>
      </c>
      <c r="L1237" s="140"/>
    </row>
    <row r="1238" spans="1:12" x14ac:dyDescent="0.25">
      <c r="A1238" s="14">
        <v>1231</v>
      </c>
      <c r="B1238" s="41" t="e">
        <f t="shared" si="132"/>
        <v>#VALUE!</v>
      </c>
      <c r="C1238" s="42" t="e">
        <f t="shared" si="133"/>
        <v>#VALUE!</v>
      </c>
      <c r="D1238" s="133" t="str">
        <f t="shared" si="134"/>
        <v>06/03/2011</v>
      </c>
      <c r="E1238" s="134" t="str">
        <f t="shared" si="135"/>
        <v/>
      </c>
      <c r="F1238" s="134" t="str">
        <f t="shared" si="136"/>
        <v/>
      </c>
      <c r="G1238" s="182"/>
      <c r="H1238" s="167"/>
      <c r="I1238" s="133" t="s">
        <v>778</v>
      </c>
      <c r="J1238" s="155" t="s">
        <v>778</v>
      </c>
      <c r="K1238" s="155" t="s">
        <v>778</v>
      </c>
      <c r="L1238" s="140"/>
    </row>
    <row r="1239" spans="1:12" x14ac:dyDescent="0.25">
      <c r="A1239" s="14">
        <v>1232</v>
      </c>
      <c r="B1239" s="41" t="e">
        <f t="shared" si="132"/>
        <v>#VALUE!</v>
      </c>
      <c r="C1239" s="42" t="e">
        <f t="shared" si="133"/>
        <v>#VALUE!</v>
      </c>
      <c r="D1239" s="133" t="str">
        <f t="shared" si="134"/>
        <v>20/01/2011</v>
      </c>
      <c r="E1239" s="134" t="str">
        <f t="shared" si="135"/>
        <v/>
      </c>
      <c r="F1239" s="134" t="str">
        <f t="shared" si="136"/>
        <v/>
      </c>
      <c r="G1239" s="182"/>
      <c r="H1239" s="167"/>
      <c r="I1239" s="133" t="s">
        <v>779</v>
      </c>
      <c r="J1239" s="155" t="s">
        <v>779</v>
      </c>
      <c r="K1239" s="155" t="s">
        <v>779</v>
      </c>
      <c r="L1239" s="140"/>
    </row>
    <row r="1240" spans="1:12" x14ac:dyDescent="0.25">
      <c r="A1240" s="14">
        <v>1233</v>
      </c>
      <c r="B1240" s="41" t="e">
        <f t="shared" si="132"/>
        <v>#VALUE!</v>
      </c>
      <c r="C1240" s="42" t="e">
        <f t="shared" si="133"/>
        <v>#VALUE!</v>
      </c>
      <c r="D1240" s="133" t="str">
        <f t="shared" si="134"/>
        <v>12/10/2011</v>
      </c>
      <c r="E1240" s="134" t="str">
        <f t="shared" si="135"/>
        <v/>
      </c>
      <c r="F1240" s="134" t="str">
        <f t="shared" si="136"/>
        <v/>
      </c>
      <c r="G1240" s="182"/>
      <c r="H1240" s="167"/>
      <c r="I1240" s="133" t="s">
        <v>780</v>
      </c>
      <c r="J1240" s="155" t="s">
        <v>780</v>
      </c>
      <c r="K1240" s="155" t="s">
        <v>780</v>
      </c>
      <c r="L1240" s="140"/>
    </row>
    <row r="1241" spans="1:12" x14ac:dyDescent="0.25">
      <c r="A1241" s="14">
        <v>1234</v>
      </c>
      <c r="B1241" s="41" t="e">
        <f t="shared" si="132"/>
        <v>#VALUE!</v>
      </c>
      <c r="C1241" s="42" t="e">
        <f t="shared" si="133"/>
        <v>#VALUE!</v>
      </c>
      <c r="D1241" s="133" t="str">
        <f t="shared" si="134"/>
        <v>13/10/2011</v>
      </c>
      <c r="E1241" s="134" t="str">
        <f t="shared" si="135"/>
        <v/>
      </c>
      <c r="F1241" s="134" t="str">
        <f t="shared" si="136"/>
        <v/>
      </c>
      <c r="G1241" s="182"/>
      <c r="H1241" s="167"/>
      <c r="I1241" s="133" t="s">
        <v>781</v>
      </c>
      <c r="J1241" s="155" t="s">
        <v>781</v>
      </c>
      <c r="K1241" s="155" t="s">
        <v>781</v>
      </c>
      <c r="L1241" s="140"/>
    </row>
    <row r="1242" spans="1:12" x14ac:dyDescent="0.25">
      <c r="A1242" s="14">
        <v>1235</v>
      </c>
      <c r="B1242" s="41" t="e">
        <f t="shared" si="132"/>
        <v>#VALUE!</v>
      </c>
      <c r="C1242" s="42" t="e">
        <f t="shared" si="133"/>
        <v>#VALUE!</v>
      </c>
      <c r="D1242" s="133" t="str">
        <f t="shared" si="134"/>
        <v>17/12/2011</v>
      </c>
      <c r="E1242" s="134" t="str">
        <f t="shared" si="135"/>
        <v/>
      </c>
      <c r="F1242" s="134" t="str">
        <f t="shared" si="136"/>
        <v/>
      </c>
      <c r="G1242" s="182"/>
      <c r="H1242" s="167"/>
      <c r="I1242" s="133" t="s">
        <v>782</v>
      </c>
      <c r="J1242" s="155" t="s">
        <v>782</v>
      </c>
      <c r="K1242" s="155" t="s">
        <v>782</v>
      </c>
      <c r="L1242" s="140"/>
    </row>
    <row r="1243" spans="1:12" x14ac:dyDescent="0.25">
      <c r="A1243" s="14">
        <v>1236</v>
      </c>
      <c r="B1243" s="41" t="e">
        <f t="shared" si="132"/>
        <v>#VALUE!</v>
      </c>
      <c r="C1243" s="42" t="e">
        <f t="shared" si="133"/>
        <v>#VALUE!</v>
      </c>
      <c r="D1243" s="133" t="str">
        <f t="shared" si="134"/>
        <v>09/11/2010</v>
      </c>
      <c r="E1243" s="134" t="str">
        <f t="shared" si="135"/>
        <v/>
      </c>
      <c r="F1243" s="134" t="str">
        <f t="shared" si="136"/>
        <v/>
      </c>
      <c r="G1243" s="182"/>
      <c r="H1243" s="167"/>
      <c r="I1243" s="133" t="s">
        <v>783</v>
      </c>
      <c r="J1243" s="155" t="s">
        <v>783</v>
      </c>
      <c r="K1243" s="155" t="s">
        <v>783</v>
      </c>
      <c r="L1243" s="140"/>
    </row>
    <row r="1244" spans="1:12" x14ac:dyDescent="0.25">
      <c r="A1244" s="14">
        <v>1237</v>
      </c>
      <c r="B1244" s="41" t="e">
        <f t="shared" si="132"/>
        <v>#VALUE!</v>
      </c>
      <c r="C1244" s="42" t="e">
        <f t="shared" si="133"/>
        <v>#VALUE!</v>
      </c>
      <c r="D1244" s="133" t="str">
        <f t="shared" si="134"/>
        <v>10/11/2011</v>
      </c>
      <c r="E1244" s="134" t="str">
        <f t="shared" si="135"/>
        <v/>
      </c>
      <c r="F1244" s="134" t="str">
        <f t="shared" si="136"/>
        <v/>
      </c>
      <c r="G1244" s="182"/>
      <c r="H1244" s="167"/>
      <c r="I1244" s="133" t="s">
        <v>784</v>
      </c>
      <c r="J1244" s="155" t="s">
        <v>784</v>
      </c>
      <c r="K1244" s="155" t="s">
        <v>784</v>
      </c>
      <c r="L1244" s="140"/>
    </row>
    <row r="1245" spans="1:12" x14ac:dyDescent="0.25">
      <c r="A1245" s="14">
        <v>1238</v>
      </c>
      <c r="B1245" s="41" t="e">
        <f t="shared" si="132"/>
        <v>#VALUE!</v>
      </c>
      <c r="C1245" s="42" t="e">
        <f t="shared" si="133"/>
        <v>#VALUE!</v>
      </c>
      <c r="D1245" s="133" t="str">
        <f t="shared" si="134"/>
        <v>24/04/2011</v>
      </c>
      <c r="E1245" s="134" t="str">
        <f t="shared" si="135"/>
        <v/>
      </c>
      <c r="F1245" s="134" t="str">
        <f t="shared" si="136"/>
        <v/>
      </c>
      <c r="G1245" s="182"/>
      <c r="H1245" s="167"/>
      <c r="I1245" s="133" t="s">
        <v>410</v>
      </c>
      <c r="J1245" s="155" t="s">
        <v>410</v>
      </c>
      <c r="K1245" s="155" t="s">
        <v>410</v>
      </c>
      <c r="L1245" s="140"/>
    </row>
    <row r="1246" spans="1:12" x14ac:dyDescent="0.25">
      <c r="A1246" s="14">
        <v>1239</v>
      </c>
      <c r="B1246" s="41" t="e">
        <f t="shared" si="132"/>
        <v>#VALUE!</v>
      </c>
      <c r="C1246" s="42" t="e">
        <f t="shared" si="133"/>
        <v>#VALUE!</v>
      </c>
      <c r="D1246" s="133" t="str">
        <f t="shared" si="134"/>
        <v>26/11/2011</v>
      </c>
      <c r="E1246" s="134" t="str">
        <f t="shared" si="135"/>
        <v/>
      </c>
      <c r="F1246" s="134" t="str">
        <f t="shared" si="136"/>
        <v/>
      </c>
      <c r="G1246" s="182"/>
      <c r="H1246" s="167"/>
      <c r="I1246" s="133" t="s">
        <v>785</v>
      </c>
      <c r="J1246" s="155" t="s">
        <v>785</v>
      </c>
      <c r="K1246" s="155" t="s">
        <v>785</v>
      </c>
      <c r="L1246" s="140"/>
    </row>
    <row r="1247" spans="1:12" x14ac:dyDescent="0.25">
      <c r="A1247" s="14">
        <v>1240</v>
      </c>
      <c r="B1247" s="41" t="e">
        <f t="shared" si="132"/>
        <v>#VALUE!</v>
      </c>
      <c r="C1247" s="42" t="e">
        <f t="shared" si="133"/>
        <v>#VALUE!</v>
      </c>
      <c r="D1247" s="133" t="str">
        <f t="shared" si="134"/>
        <v>27/03/2011</v>
      </c>
      <c r="E1247" s="134" t="str">
        <f t="shared" si="135"/>
        <v/>
      </c>
      <c r="F1247" s="134" t="str">
        <f t="shared" si="136"/>
        <v/>
      </c>
      <c r="G1247" s="182"/>
      <c r="H1247" s="167"/>
      <c r="I1247" s="133" t="s">
        <v>786</v>
      </c>
      <c r="J1247" s="155" t="s">
        <v>786</v>
      </c>
      <c r="K1247" s="155" t="s">
        <v>786</v>
      </c>
      <c r="L1247" s="140"/>
    </row>
    <row r="1248" spans="1:12" x14ac:dyDescent="0.25">
      <c r="A1248" s="14">
        <v>1241</v>
      </c>
      <c r="B1248" s="41" t="e">
        <f t="shared" si="132"/>
        <v>#VALUE!</v>
      </c>
      <c r="C1248" s="42" t="e">
        <f t="shared" si="133"/>
        <v>#VALUE!</v>
      </c>
      <c r="D1248" s="133" t="str">
        <f t="shared" si="134"/>
        <v>05/07/2011</v>
      </c>
      <c r="E1248" s="134" t="str">
        <f t="shared" si="135"/>
        <v/>
      </c>
      <c r="F1248" s="134" t="str">
        <f t="shared" si="136"/>
        <v/>
      </c>
      <c r="G1248" s="182"/>
      <c r="H1248" s="167"/>
      <c r="I1248" s="133" t="s">
        <v>787</v>
      </c>
      <c r="J1248" s="155" t="s">
        <v>787</v>
      </c>
      <c r="K1248" s="155" t="s">
        <v>787</v>
      </c>
      <c r="L1248" s="140"/>
    </row>
    <row r="1249" spans="1:12" x14ac:dyDescent="0.25">
      <c r="A1249" s="14">
        <v>1242</v>
      </c>
      <c r="B1249" s="41" t="e">
        <f t="shared" si="132"/>
        <v>#VALUE!</v>
      </c>
      <c r="C1249" s="42" t="e">
        <f t="shared" si="133"/>
        <v>#VALUE!</v>
      </c>
      <c r="D1249" s="133" t="str">
        <f t="shared" si="134"/>
        <v>16/02/2011</v>
      </c>
      <c r="E1249" s="134" t="str">
        <f t="shared" si="135"/>
        <v/>
      </c>
      <c r="F1249" s="134" t="str">
        <f t="shared" si="136"/>
        <v/>
      </c>
      <c r="G1249" s="182"/>
      <c r="H1249" s="167"/>
      <c r="I1249" s="133" t="s">
        <v>788</v>
      </c>
      <c r="J1249" s="155" t="s">
        <v>788</v>
      </c>
      <c r="K1249" s="155" t="s">
        <v>788</v>
      </c>
      <c r="L1249" s="140"/>
    </row>
    <row r="1250" spans="1:12" x14ac:dyDescent="0.25">
      <c r="A1250" s="14">
        <v>1243</v>
      </c>
      <c r="B1250" s="41" t="e">
        <f t="shared" si="132"/>
        <v>#VALUE!</v>
      </c>
      <c r="C1250" s="42" t="e">
        <f t="shared" si="133"/>
        <v>#VALUE!</v>
      </c>
      <c r="D1250" s="133" t="str">
        <f t="shared" si="134"/>
        <v>28/09/2011</v>
      </c>
      <c r="E1250" s="134" t="str">
        <f t="shared" si="135"/>
        <v/>
      </c>
      <c r="F1250" s="134" t="str">
        <f t="shared" si="136"/>
        <v/>
      </c>
      <c r="G1250" s="182"/>
      <c r="H1250" s="167"/>
      <c r="I1250" s="133" t="s">
        <v>789</v>
      </c>
      <c r="J1250" s="155" t="s">
        <v>789</v>
      </c>
      <c r="K1250" s="155" t="s">
        <v>789</v>
      </c>
      <c r="L1250" s="140"/>
    </row>
    <row r="1251" spans="1:12" x14ac:dyDescent="0.25">
      <c r="A1251" s="14">
        <v>1244</v>
      </c>
      <c r="B1251" s="41" t="e">
        <f t="shared" si="132"/>
        <v>#VALUE!</v>
      </c>
      <c r="C1251" s="42" t="e">
        <f t="shared" si="133"/>
        <v>#VALUE!</v>
      </c>
      <c r="D1251" s="133" t="str">
        <f t="shared" si="134"/>
        <v>26/05/2011</v>
      </c>
      <c r="E1251" s="134" t="str">
        <f t="shared" si="135"/>
        <v/>
      </c>
      <c r="F1251" s="134" t="str">
        <f t="shared" si="136"/>
        <v/>
      </c>
      <c r="G1251" s="182"/>
      <c r="H1251" s="167"/>
      <c r="I1251" s="133" t="s">
        <v>790</v>
      </c>
      <c r="J1251" s="155" t="s">
        <v>790</v>
      </c>
      <c r="K1251" s="155" t="s">
        <v>790</v>
      </c>
      <c r="L1251" s="140"/>
    </row>
    <row r="1252" spans="1:12" x14ac:dyDescent="0.25">
      <c r="A1252" s="14">
        <v>1245</v>
      </c>
      <c r="B1252" s="41" t="e">
        <f t="shared" si="132"/>
        <v>#VALUE!</v>
      </c>
      <c r="C1252" s="42" t="e">
        <f t="shared" si="133"/>
        <v>#VALUE!</v>
      </c>
      <c r="D1252" s="133" t="str">
        <f t="shared" si="134"/>
        <v>29/01/2011</v>
      </c>
      <c r="E1252" s="134" t="str">
        <f t="shared" si="135"/>
        <v/>
      </c>
      <c r="F1252" s="134" t="str">
        <f t="shared" si="136"/>
        <v/>
      </c>
      <c r="G1252" s="182"/>
      <c r="H1252" s="167"/>
      <c r="I1252" s="133" t="s">
        <v>791</v>
      </c>
      <c r="J1252" s="155" t="s">
        <v>791</v>
      </c>
      <c r="K1252" s="155" t="s">
        <v>791</v>
      </c>
      <c r="L1252" s="140"/>
    </row>
    <row r="1253" spans="1:12" x14ac:dyDescent="0.25">
      <c r="A1253" s="14">
        <v>1246</v>
      </c>
      <c r="B1253" s="41" t="e">
        <f t="shared" si="132"/>
        <v>#VALUE!</v>
      </c>
      <c r="C1253" s="42" t="e">
        <f t="shared" si="133"/>
        <v>#VALUE!</v>
      </c>
      <c r="D1253" s="133" t="str">
        <f t="shared" si="134"/>
        <v>06/08/2011</v>
      </c>
      <c r="E1253" s="134" t="str">
        <f t="shared" si="135"/>
        <v/>
      </c>
      <c r="F1253" s="134" t="str">
        <f t="shared" si="136"/>
        <v/>
      </c>
      <c r="G1253" s="182"/>
      <c r="H1253" s="167"/>
      <c r="I1253" s="133" t="s">
        <v>792</v>
      </c>
      <c r="J1253" s="155" t="s">
        <v>792</v>
      </c>
      <c r="K1253" s="155" t="s">
        <v>792</v>
      </c>
      <c r="L1253" s="140"/>
    </row>
    <row r="1254" spans="1:12" x14ac:dyDescent="0.25">
      <c r="A1254" s="14">
        <v>1247</v>
      </c>
      <c r="B1254" s="41" t="e">
        <f t="shared" si="132"/>
        <v>#VALUE!</v>
      </c>
      <c r="C1254" s="42" t="e">
        <f t="shared" si="133"/>
        <v>#VALUE!</v>
      </c>
      <c r="D1254" s="133" t="str">
        <f t="shared" si="134"/>
        <v>07/01/2011</v>
      </c>
      <c r="E1254" s="134" t="str">
        <f t="shared" si="135"/>
        <v/>
      </c>
      <c r="F1254" s="134" t="str">
        <f t="shared" si="136"/>
        <v/>
      </c>
      <c r="G1254" s="182"/>
      <c r="H1254" s="167"/>
      <c r="I1254" s="133" t="s">
        <v>793</v>
      </c>
      <c r="J1254" s="155" t="s">
        <v>793</v>
      </c>
      <c r="K1254" s="155" t="s">
        <v>793</v>
      </c>
      <c r="L1254" s="140"/>
    </row>
    <row r="1255" spans="1:12" x14ac:dyDescent="0.25">
      <c r="A1255" s="14">
        <v>1248</v>
      </c>
      <c r="B1255" s="41" t="e">
        <f t="shared" si="132"/>
        <v>#VALUE!</v>
      </c>
      <c r="C1255" s="42" t="e">
        <f t="shared" si="133"/>
        <v>#VALUE!</v>
      </c>
      <c r="D1255" s="133" t="str">
        <f t="shared" si="134"/>
        <v>05/03/2011</v>
      </c>
      <c r="E1255" s="134" t="str">
        <f t="shared" si="135"/>
        <v/>
      </c>
      <c r="F1255" s="134" t="str">
        <f t="shared" si="136"/>
        <v/>
      </c>
      <c r="G1255" s="182"/>
      <c r="H1255" s="167"/>
      <c r="I1255" s="133" t="s">
        <v>794</v>
      </c>
      <c r="J1255" s="155" t="s">
        <v>794</v>
      </c>
      <c r="K1255" s="155" t="s">
        <v>794</v>
      </c>
      <c r="L1255" s="140"/>
    </row>
    <row r="1256" spans="1:12" x14ac:dyDescent="0.25">
      <c r="A1256" s="14">
        <v>1249</v>
      </c>
      <c r="B1256" s="41" t="e">
        <f t="shared" si="132"/>
        <v>#VALUE!</v>
      </c>
      <c r="C1256" s="42" t="e">
        <f t="shared" si="133"/>
        <v>#VALUE!</v>
      </c>
      <c r="D1256" s="133" t="str">
        <f t="shared" si="134"/>
        <v>10/04/2011</v>
      </c>
      <c r="E1256" s="134" t="str">
        <f t="shared" si="135"/>
        <v/>
      </c>
      <c r="F1256" s="134" t="str">
        <f t="shared" si="136"/>
        <v/>
      </c>
      <c r="G1256" s="182"/>
      <c r="H1256" s="167"/>
      <c r="I1256" s="133" t="s">
        <v>795</v>
      </c>
      <c r="J1256" s="155" t="s">
        <v>795</v>
      </c>
      <c r="K1256" s="155" t="s">
        <v>795</v>
      </c>
      <c r="L1256" s="140"/>
    </row>
    <row r="1257" spans="1:12" x14ac:dyDescent="0.25">
      <c r="A1257" s="14">
        <v>1250</v>
      </c>
      <c r="B1257" s="41" t="e">
        <f t="shared" si="132"/>
        <v>#VALUE!</v>
      </c>
      <c r="C1257" s="42" t="e">
        <f t="shared" si="133"/>
        <v>#VALUE!</v>
      </c>
      <c r="D1257" s="133" t="str">
        <f t="shared" si="134"/>
        <v>22/08/2011</v>
      </c>
      <c r="E1257" s="134" t="str">
        <f t="shared" si="135"/>
        <v/>
      </c>
      <c r="F1257" s="134" t="str">
        <f t="shared" si="136"/>
        <v/>
      </c>
      <c r="G1257" s="182"/>
      <c r="H1257" s="167"/>
      <c r="I1257" s="133" t="s">
        <v>796</v>
      </c>
      <c r="J1257" s="155" t="s">
        <v>796</v>
      </c>
      <c r="K1257" s="155" t="s">
        <v>796</v>
      </c>
      <c r="L1257" s="140"/>
    </row>
    <row r="1258" spans="1:12" x14ac:dyDescent="0.25">
      <c r="A1258" s="14">
        <v>1251</v>
      </c>
      <c r="B1258" s="41" t="e">
        <f t="shared" si="132"/>
        <v>#VALUE!</v>
      </c>
      <c r="C1258" s="42" t="e">
        <f t="shared" si="133"/>
        <v>#VALUE!</v>
      </c>
      <c r="D1258" s="133" t="str">
        <f t="shared" si="134"/>
        <v>07/02/2011</v>
      </c>
      <c r="E1258" s="134" t="str">
        <f t="shared" si="135"/>
        <v/>
      </c>
      <c r="F1258" s="134" t="str">
        <f t="shared" si="136"/>
        <v/>
      </c>
      <c r="G1258" s="182"/>
      <c r="H1258" s="167"/>
      <c r="I1258" s="133" t="s">
        <v>797</v>
      </c>
      <c r="J1258" s="155" t="s">
        <v>797</v>
      </c>
      <c r="K1258" s="155" t="s">
        <v>797</v>
      </c>
      <c r="L1258" s="140"/>
    </row>
    <row r="1259" spans="1:12" x14ac:dyDescent="0.25">
      <c r="A1259" s="14">
        <v>1252</v>
      </c>
      <c r="B1259" s="41" t="e">
        <f t="shared" si="132"/>
        <v>#VALUE!</v>
      </c>
      <c r="C1259" s="42" t="e">
        <f t="shared" si="133"/>
        <v>#VALUE!</v>
      </c>
      <c r="D1259" s="133" t="str">
        <f t="shared" si="134"/>
        <v>09/12/2011</v>
      </c>
      <c r="E1259" s="134" t="str">
        <f t="shared" si="135"/>
        <v/>
      </c>
      <c r="F1259" s="134" t="str">
        <f t="shared" si="136"/>
        <v/>
      </c>
      <c r="G1259" s="182"/>
      <c r="H1259" s="167"/>
      <c r="I1259" s="133" t="s">
        <v>798</v>
      </c>
      <c r="J1259" s="155" t="s">
        <v>798</v>
      </c>
      <c r="K1259" s="155" t="s">
        <v>798</v>
      </c>
      <c r="L1259" s="140"/>
    </row>
    <row r="1260" spans="1:12" x14ac:dyDescent="0.25">
      <c r="A1260" s="14">
        <v>1253</v>
      </c>
      <c r="B1260" s="41" t="e">
        <f t="shared" si="132"/>
        <v>#VALUE!</v>
      </c>
      <c r="C1260" s="42" t="e">
        <f t="shared" si="133"/>
        <v>#VALUE!</v>
      </c>
      <c r="D1260" s="133" t="str">
        <f t="shared" si="134"/>
        <v>04/07/2011</v>
      </c>
      <c r="E1260" s="134" t="str">
        <f t="shared" si="135"/>
        <v/>
      </c>
      <c r="F1260" s="134" t="str">
        <f t="shared" si="136"/>
        <v/>
      </c>
      <c r="G1260" s="182"/>
      <c r="H1260" s="167"/>
      <c r="I1260" s="133" t="s">
        <v>799</v>
      </c>
      <c r="J1260" s="155" t="s">
        <v>799</v>
      </c>
      <c r="K1260" s="155" t="s">
        <v>799</v>
      </c>
      <c r="L1260" s="140"/>
    </row>
    <row r="1261" spans="1:12" x14ac:dyDescent="0.25">
      <c r="A1261" s="14">
        <v>1254</v>
      </c>
      <c r="B1261" s="41" t="e">
        <f t="shared" si="132"/>
        <v>#VALUE!</v>
      </c>
      <c r="C1261" s="42" t="e">
        <f t="shared" si="133"/>
        <v>#VALUE!</v>
      </c>
      <c r="D1261" s="133" t="str">
        <f t="shared" si="134"/>
        <v>04/01/2011</v>
      </c>
      <c r="E1261" s="134" t="str">
        <f t="shared" si="135"/>
        <v/>
      </c>
      <c r="F1261" s="134" t="str">
        <f t="shared" si="136"/>
        <v/>
      </c>
      <c r="G1261" s="182"/>
      <c r="H1261" s="167"/>
      <c r="I1261" s="133" t="s">
        <v>800</v>
      </c>
      <c r="J1261" s="155" t="s">
        <v>800</v>
      </c>
      <c r="K1261" s="155" t="s">
        <v>800</v>
      </c>
      <c r="L1261" s="140"/>
    </row>
    <row r="1262" spans="1:12" x14ac:dyDescent="0.25">
      <c r="A1262" s="14">
        <v>1255</v>
      </c>
      <c r="B1262" s="41" t="e">
        <f t="shared" si="132"/>
        <v>#VALUE!</v>
      </c>
      <c r="C1262" s="42" t="e">
        <f t="shared" si="133"/>
        <v>#VALUE!</v>
      </c>
      <c r="D1262" s="133" t="str">
        <f t="shared" si="134"/>
        <v>16/11/2011</v>
      </c>
      <c r="E1262" s="134" t="str">
        <f t="shared" si="135"/>
        <v/>
      </c>
      <c r="F1262" s="134" t="str">
        <f t="shared" si="136"/>
        <v/>
      </c>
      <c r="G1262" s="182"/>
      <c r="H1262" s="167"/>
      <c r="I1262" s="133" t="s">
        <v>801</v>
      </c>
      <c r="J1262" s="155" t="s">
        <v>801</v>
      </c>
      <c r="K1262" s="155" t="s">
        <v>801</v>
      </c>
      <c r="L1262" s="140"/>
    </row>
    <row r="1263" spans="1:12" x14ac:dyDescent="0.25">
      <c r="A1263" s="14">
        <v>1256</v>
      </c>
      <c r="B1263" s="41" t="e">
        <f t="shared" si="132"/>
        <v>#VALUE!</v>
      </c>
      <c r="C1263" s="42" t="e">
        <f t="shared" si="133"/>
        <v>#VALUE!</v>
      </c>
      <c r="D1263" s="133" t="str">
        <f t="shared" si="134"/>
        <v>25/04/2011</v>
      </c>
      <c r="E1263" s="134" t="str">
        <f t="shared" si="135"/>
        <v/>
      </c>
      <c r="F1263" s="134" t="str">
        <f t="shared" si="136"/>
        <v/>
      </c>
      <c r="G1263" s="182"/>
      <c r="H1263" s="167"/>
      <c r="I1263" s="133" t="s">
        <v>802</v>
      </c>
      <c r="J1263" s="155" t="s">
        <v>802</v>
      </c>
      <c r="K1263" s="155" t="s">
        <v>802</v>
      </c>
      <c r="L1263" s="140"/>
    </row>
    <row r="1264" spans="1:12" x14ac:dyDescent="0.25">
      <c r="A1264" s="14">
        <v>1257</v>
      </c>
      <c r="B1264" s="41" t="e">
        <f t="shared" si="132"/>
        <v>#VALUE!</v>
      </c>
      <c r="C1264" s="42" t="e">
        <f t="shared" si="133"/>
        <v>#VALUE!</v>
      </c>
      <c r="D1264" s="133" t="str">
        <f t="shared" si="134"/>
        <v>21/07/2011</v>
      </c>
      <c r="E1264" s="134" t="str">
        <f t="shared" si="135"/>
        <v/>
      </c>
      <c r="F1264" s="134" t="str">
        <f t="shared" si="136"/>
        <v/>
      </c>
      <c r="G1264" s="182"/>
      <c r="H1264" s="167"/>
      <c r="I1264" s="133" t="s">
        <v>803</v>
      </c>
      <c r="J1264" s="155" t="s">
        <v>803</v>
      </c>
      <c r="K1264" s="155" t="s">
        <v>803</v>
      </c>
      <c r="L1264" s="140"/>
    </row>
    <row r="1265" spans="1:19" x14ac:dyDescent="0.25">
      <c r="A1265" s="14">
        <v>1258</v>
      </c>
      <c r="B1265" s="41" t="e">
        <f t="shared" si="132"/>
        <v>#VALUE!</v>
      </c>
      <c r="C1265" s="42" t="e">
        <f t="shared" si="133"/>
        <v>#VALUE!</v>
      </c>
      <c r="D1265" s="133" t="str">
        <f t="shared" si="134"/>
        <v>01/08/2011</v>
      </c>
      <c r="E1265" s="134" t="str">
        <f t="shared" si="135"/>
        <v/>
      </c>
      <c r="F1265" s="134" t="str">
        <f t="shared" si="136"/>
        <v/>
      </c>
      <c r="G1265" s="182"/>
      <c r="H1265" s="167"/>
      <c r="I1265" s="133" t="s">
        <v>758</v>
      </c>
      <c r="J1265" s="155" t="s">
        <v>758</v>
      </c>
      <c r="K1265" s="155" t="s">
        <v>758</v>
      </c>
      <c r="L1265" s="140"/>
    </row>
    <row r="1266" spans="1:19" x14ac:dyDescent="0.25">
      <c r="A1266" s="14">
        <v>1259</v>
      </c>
      <c r="B1266" s="41" t="e">
        <f t="shared" si="132"/>
        <v>#VALUE!</v>
      </c>
      <c r="C1266" s="42" t="e">
        <f t="shared" si="133"/>
        <v>#VALUE!</v>
      </c>
      <c r="D1266" s="133" t="str">
        <f t="shared" si="134"/>
        <v>10/12/2011</v>
      </c>
      <c r="E1266" s="134" t="str">
        <f t="shared" si="135"/>
        <v/>
      </c>
      <c r="F1266" s="134" t="str">
        <f t="shared" si="136"/>
        <v/>
      </c>
      <c r="G1266" s="182"/>
      <c r="H1266" s="167"/>
      <c r="I1266" s="133" t="s">
        <v>804</v>
      </c>
      <c r="J1266" s="155" t="s">
        <v>804</v>
      </c>
      <c r="K1266" s="155" t="s">
        <v>804</v>
      </c>
      <c r="L1266" s="140"/>
    </row>
    <row r="1267" spans="1:19" x14ac:dyDescent="0.25">
      <c r="A1267" s="14">
        <v>1260</v>
      </c>
      <c r="B1267" s="41" t="e">
        <f t="shared" si="132"/>
        <v>#VALUE!</v>
      </c>
      <c r="C1267" s="42" t="e">
        <f t="shared" si="133"/>
        <v>#VALUE!</v>
      </c>
      <c r="D1267" s="133" t="str">
        <f t="shared" si="134"/>
        <v>20/05/2011</v>
      </c>
      <c r="E1267" s="134" t="str">
        <f t="shared" si="135"/>
        <v/>
      </c>
      <c r="F1267" s="134" t="str">
        <f t="shared" si="136"/>
        <v/>
      </c>
      <c r="G1267" s="182"/>
      <c r="H1267" s="167"/>
      <c r="I1267" s="133" t="s">
        <v>805</v>
      </c>
      <c r="J1267" s="155" t="s">
        <v>805</v>
      </c>
      <c r="K1267" s="155" t="s">
        <v>805</v>
      </c>
      <c r="L1267" s="140"/>
    </row>
    <row r="1268" spans="1:19" x14ac:dyDescent="0.25">
      <c r="A1268" s="14">
        <v>1261</v>
      </c>
      <c r="B1268" s="41" t="e">
        <f t="shared" si="132"/>
        <v>#VALUE!</v>
      </c>
      <c r="C1268" s="42" t="e">
        <f t="shared" si="133"/>
        <v>#VALUE!</v>
      </c>
      <c r="D1268" s="133" t="str">
        <f t="shared" si="134"/>
        <v>27/10/2011</v>
      </c>
      <c r="E1268" s="134" t="str">
        <f t="shared" si="135"/>
        <v/>
      </c>
      <c r="F1268" s="134" t="str">
        <f t="shared" si="136"/>
        <v/>
      </c>
      <c r="G1268" s="182"/>
      <c r="H1268" s="167"/>
      <c r="I1268" s="133" t="s">
        <v>806</v>
      </c>
      <c r="J1268" s="155" t="s">
        <v>806</v>
      </c>
      <c r="K1268" s="155" t="s">
        <v>806</v>
      </c>
      <c r="L1268" s="140"/>
    </row>
    <row r="1269" spans="1:19" x14ac:dyDescent="0.25">
      <c r="A1269" s="14">
        <v>1262</v>
      </c>
      <c r="B1269" s="41" t="e">
        <f t="shared" si="132"/>
        <v>#VALUE!</v>
      </c>
      <c r="C1269" s="42" t="e">
        <f t="shared" si="133"/>
        <v>#VALUE!</v>
      </c>
      <c r="D1269" s="133" t="str">
        <f t="shared" si="134"/>
        <v>24/09/2011</v>
      </c>
      <c r="E1269" s="134" t="str">
        <f t="shared" si="135"/>
        <v/>
      </c>
      <c r="F1269" s="134" t="str">
        <f t="shared" si="136"/>
        <v/>
      </c>
      <c r="G1269" s="182"/>
      <c r="H1269" s="167"/>
      <c r="I1269" s="133" t="s">
        <v>807</v>
      </c>
      <c r="J1269" s="155" t="s">
        <v>807</v>
      </c>
      <c r="K1269" s="155" t="s">
        <v>807</v>
      </c>
      <c r="L1269" s="140"/>
    </row>
    <row r="1270" spans="1:19" x14ac:dyDescent="0.25">
      <c r="A1270" s="14">
        <v>1263</v>
      </c>
      <c r="B1270" s="41" t="e">
        <f t="shared" si="132"/>
        <v>#VALUE!</v>
      </c>
      <c r="C1270" s="42" t="e">
        <f t="shared" si="133"/>
        <v>#VALUE!</v>
      </c>
      <c r="D1270" s="133" t="str">
        <f t="shared" si="134"/>
        <v>20/06/2011</v>
      </c>
      <c r="E1270" s="134" t="str">
        <f t="shared" si="135"/>
        <v/>
      </c>
      <c r="F1270" s="134" t="str">
        <f t="shared" si="136"/>
        <v/>
      </c>
      <c r="G1270" s="182"/>
      <c r="H1270" s="167"/>
      <c r="I1270" s="133" t="s">
        <v>808</v>
      </c>
      <c r="J1270" s="155" t="s">
        <v>808</v>
      </c>
      <c r="K1270" s="155" t="s">
        <v>808</v>
      </c>
      <c r="L1270" s="140"/>
    </row>
    <row r="1271" spans="1:19" x14ac:dyDescent="0.25">
      <c r="A1271" s="14">
        <v>1264</v>
      </c>
      <c r="B1271" s="41" t="e">
        <f t="shared" si="132"/>
        <v>#VALUE!</v>
      </c>
      <c r="C1271" s="42" t="e">
        <f t="shared" si="133"/>
        <v>#VALUE!</v>
      </c>
      <c r="D1271" s="133" t="str">
        <f t="shared" si="134"/>
        <v>20/12/2011</v>
      </c>
      <c r="E1271" s="134" t="str">
        <f t="shared" si="135"/>
        <v/>
      </c>
      <c r="F1271" s="134" t="str">
        <f t="shared" si="136"/>
        <v/>
      </c>
      <c r="G1271" s="182"/>
      <c r="H1271" s="167"/>
      <c r="I1271" s="133" t="s">
        <v>809</v>
      </c>
      <c r="J1271" s="155" t="s">
        <v>809</v>
      </c>
      <c r="K1271" s="155" t="s">
        <v>809</v>
      </c>
      <c r="L1271" s="140"/>
    </row>
    <row r="1272" spans="1:19" x14ac:dyDescent="0.25">
      <c r="A1272" s="14">
        <v>1265</v>
      </c>
      <c r="B1272" s="41" t="e">
        <f t="shared" si="132"/>
        <v>#VALUE!</v>
      </c>
      <c r="C1272" s="42" t="e">
        <f t="shared" si="133"/>
        <v>#VALUE!</v>
      </c>
      <c r="D1272" s="133" t="str">
        <f t="shared" si="134"/>
        <v>13/12/2011</v>
      </c>
      <c r="E1272" s="134" t="str">
        <f t="shared" si="135"/>
        <v/>
      </c>
      <c r="F1272" s="134" t="str">
        <f t="shared" si="136"/>
        <v/>
      </c>
      <c r="G1272" s="182"/>
      <c r="H1272" s="167"/>
      <c r="I1272" s="133" t="s">
        <v>810</v>
      </c>
      <c r="J1272" s="155" t="s">
        <v>810</v>
      </c>
      <c r="K1272" s="155" t="s">
        <v>810</v>
      </c>
      <c r="L1272" s="140"/>
    </row>
    <row r="1273" spans="1:19" x14ac:dyDescent="0.25">
      <c r="A1273" s="14">
        <v>1266</v>
      </c>
      <c r="B1273" s="41" t="e">
        <f t="shared" si="132"/>
        <v>#VALUE!</v>
      </c>
      <c r="C1273" s="42" t="e">
        <f t="shared" si="133"/>
        <v>#VALUE!</v>
      </c>
      <c r="D1273" s="133" t="str">
        <f t="shared" si="134"/>
        <v>12/01/2011</v>
      </c>
      <c r="E1273" s="134" t="str">
        <f t="shared" si="135"/>
        <v/>
      </c>
      <c r="F1273" s="134" t="str">
        <f t="shared" si="136"/>
        <v/>
      </c>
      <c r="G1273" s="182"/>
      <c r="H1273" s="167"/>
      <c r="I1273" s="133" t="s">
        <v>811</v>
      </c>
      <c r="J1273" s="155" t="s">
        <v>811</v>
      </c>
      <c r="K1273" s="155" t="s">
        <v>811</v>
      </c>
      <c r="L1273" s="140"/>
    </row>
    <row r="1274" spans="1:19" x14ac:dyDescent="0.25">
      <c r="A1274" s="14">
        <v>1267</v>
      </c>
      <c r="B1274" s="41" t="e">
        <f t="shared" si="132"/>
        <v>#VALUE!</v>
      </c>
      <c r="C1274" s="42" t="e">
        <f t="shared" si="133"/>
        <v>#VALUE!</v>
      </c>
      <c r="D1274" s="133" t="str">
        <f t="shared" si="134"/>
        <v>13/11/2011</v>
      </c>
      <c r="E1274" s="134" t="str">
        <f t="shared" si="135"/>
        <v/>
      </c>
      <c r="F1274" s="134" t="str">
        <f t="shared" si="136"/>
        <v/>
      </c>
      <c r="G1274" s="184"/>
      <c r="H1274" s="159"/>
      <c r="I1274" s="133" t="s">
        <v>812</v>
      </c>
      <c r="J1274" s="159" t="s">
        <v>812</v>
      </c>
      <c r="K1274" s="159" t="s">
        <v>812</v>
      </c>
      <c r="L1274" s="140"/>
    </row>
    <row r="1275" spans="1:19" x14ac:dyDescent="0.25">
      <c r="A1275" s="14">
        <v>1268</v>
      </c>
      <c r="B1275" s="41" t="e">
        <f t="shared" si="132"/>
        <v>#VALUE!</v>
      </c>
      <c r="C1275" s="42" t="e">
        <f t="shared" si="133"/>
        <v>#VALUE!</v>
      </c>
      <c r="D1275" s="133" t="str">
        <f t="shared" si="134"/>
        <v>20/01/2011</v>
      </c>
      <c r="E1275" s="134" t="str">
        <f t="shared" si="135"/>
        <v/>
      </c>
      <c r="F1275" s="134" t="str">
        <f t="shared" si="136"/>
        <v/>
      </c>
      <c r="G1275" s="184"/>
      <c r="H1275" s="159"/>
      <c r="I1275" s="133" t="s">
        <v>779</v>
      </c>
      <c r="J1275" s="159" t="s">
        <v>779</v>
      </c>
      <c r="K1275" s="159" t="s">
        <v>779</v>
      </c>
      <c r="L1275" s="140"/>
    </row>
    <row r="1276" spans="1:19" x14ac:dyDescent="0.25">
      <c r="A1276" s="14">
        <v>1269</v>
      </c>
      <c r="B1276" s="41" t="e">
        <f t="shared" si="132"/>
        <v>#VALUE!</v>
      </c>
      <c r="C1276" s="42" t="e">
        <f t="shared" si="133"/>
        <v>#VALUE!</v>
      </c>
      <c r="D1276" s="133" t="str">
        <f t="shared" si="134"/>
        <v>09/09/2011</v>
      </c>
      <c r="E1276" s="134" t="str">
        <f t="shared" si="135"/>
        <v/>
      </c>
      <c r="F1276" s="134" t="str">
        <f t="shared" si="136"/>
        <v/>
      </c>
      <c r="G1276" s="184"/>
      <c r="H1276" s="159"/>
      <c r="I1276" s="133" t="s">
        <v>813</v>
      </c>
      <c r="J1276" s="159" t="s">
        <v>813</v>
      </c>
      <c r="K1276" s="159" t="s">
        <v>813</v>
      </c>
      <c r="L1276" s="140"/>
    </row>
    <row r="1277" spans="1:19" x14ac:dyDescent="0.25">
      <c r="A1277" s="14">
        <v>1270</v>
      </c>
      <c r="B1277" s="41" t="e">
        <f t="shared" si="132"/>
        <v>#VALUE!</v>
      </c>
      <c r="C1277" s="42" t="e">
        <f t="shared" si="133"/>
        <v>#VALUE!</v>
      </c>
      <c r="D1277" s="133" t="str">
        <f t="shared" si="134"/>
        <v>18/03/2011</v>
      </c>
      <c r="E1277" s="134" t="str">
        <f t="shared" si="135"/>
        <v/>
      </c>
      <c r="F1277" s="134" t="str">
        <f t="shared" si="136"/>
        <v/>
      </c>
      <c r="G1277" s="184"/>
      <c r="H1277" s="159"/>
      <c r="I1277" s="133" t="s">
        <v>814</v>
      </c>
      <c r="J1277" s="159" t="s">
        <v>814</v>
      </c>
      <c r="K1277" s="159" t="s">
        <v>814</v>
      </c>
      <c r="L1277" s="140"/>
    </row>
    <row r="1278" spans="1:19" x14ac:dyDescent="0.25">
      <c r="A1278" s="14">
        <v>1271</v>
      </c>
      <c r="B1278" s="41" t="e">
        <f t="shared" si="132"/>
        <v>#VALUE!</v>
      </c>
      <c r="C1278" s="42" t="e">
        <f t="shared" si="133"/>
        <v>#VALUE!</v>
      </c>
      <c r="D1278" s="133" t="str">
        <f t="shared" si="134"/>
        <v>06/05/2011</v>
      </c>
      <c r="E1278" s="134" t="str">
        <f t="shared" si="135"/>
        <v/>
      </c>
      <c r="F1278" s="134" t="str">
        <f t="shared" si="136"/>
        <v/>
      </c>
      <c r="G1278" s="184"/>
      <c r="H1278" s="159"/>
      <c r="I1278" s="133" t="s">
        <v>815</v>
      </c>
      <c r="J1278" s="159" t="s">
        <v>815</v>
      </c>
      <c r="K1278" s="159" t="s">
        <v>815</v>
      </c>
      <c r="L1278" s="140"/>
    </row>
    <row r="1279" spans="1:19" x14ac:dyDescent="0.25">
      <c r="A1279" s="14">
        <v>1272</v>
      </c>
      <c r="B1279" s="41" t="e">
        <f t="shared" si="132"/>
        <v>#VALUE!</v>
      </c>
      <c r="C1279" s="42" t="e">
        <f t="shared" si="133"/>
        <v>#VALUE!</v>
      </c>
      <c r="D1279" s="133" t="str">
        <f t="shared" si="134"/>
        <v>23/03/2011</v>
      </c>
      <c r="E1279" s="134" t="str">
        <f t="shared" si="135"/>
        <v/>
      </c>
      <c r="F1279" s="134" t="str">
        <f t="shared" si="136"/>
        <v/>
      </c>
      <c r="G1279" s="184"/>
      <c r="H1279" s="159"/>
      <c r="I1279" s="133" t="s">
        <v>816</v>
      </c>
      <c r="J1279" s="159" t="s">
        <v>816</v>
      </c>
      <c r="K1279" s="159" t="s">
        <v>816</v>
      </c>
      <c r="L1279" s="140"/>
      <c r="M1279">
        <v>56</v>
      </c>
      <c r="O1279">
        <v>1.58</v>
      </c>
      <c r="R1279" t="s">
        <v>817</v>
      </c>
      <c r="S1279">
        <v>68</v>
      </c>
    </row>
    <row r="1280" spans="1:19" x14ac:dyDescent="0.25">
      <c r="A1280" s="14">
        <v>1273</v>
      </c>
      <c r="B1280" s="41" t="e">
        <f t="shared" si="132"/>
        <v>#VALUE!</v>
      </c>
      <c r="C1280" s="42" t="e">
        <f t="shared" si="133"/>
        <v>#VALUE!</v>
      </c>
      <c r="D1280" s="133" t="str">
        <f t="shared" si="134"/>
        <v>29/08/2011</v>
      </c>
      <c r="E1280" s="134" t="str">
        <f t="shared" si="135"/>
        <v/>
      </c>
      <c r="F1280" s="134" t="str">
        <f t="shared" si="136"/>
        <v/>
      </c>
      <c r="G1280" s="184"/>
      <c r="H1280" s="159"/>
      <c r="I1280" s="133" t="s">
        <v>818</v>
      </c>
      <c r="J1280" s="159" t="s">
        <v>818</v>
      </c>
      <c r="K1280" s="159" t="s">
        <v>818</v>
      </c>
      <c r="L1280" s="140"/>
    </row>
    <row r="1281" spans="1:12" x14ac:dyDescent="0.25">
      <c r="A1281" s="14">
        <v>1274</v>
      </c>
      <c r="B1281" s="41" t="e">
        <f t="shared" si="132"/>
        <v>#VALUE!</v>
      </c>
      <c r="C1281" s="42" t="e">
        <f t="shared" si="133"/>
        <v>#VALUE!</v>
      </c>
      <c r="D1281" s="133" t="str">
        <f t="shared" si="134"/>
        <v>07/10/2011</v>
      </c>
      <c r="E1281" s="134" t="str">
        <f t="shared" si="135"/>
        <v/>
      </c>
      <c r="F1281" s="134" t="str">
        <f t="shared" si="136"/>
        <v/>
      </c>
      <c r="G1281" s="184"/>
      <c r="H1281" s="159"/>
      <c r="I1281" s="133" t="s">
        <v>819</v>
      </c>
      <c r="J1281" s="159" t="s">
        <v>819</v>
      </c>
      <c r="K1281" s="159" t="s">
        <v>819</v>
      </c>
      <c r="L1281" s="140"/>
    </row>
    <row r="1282" spans="1:12" x14ac:dyDescent="0.25">
      <c r="A1282" s="14">
        <v>1275</v>
      </c>
      <c r="B1282" s="41" t="e">
        <f t="shared" si="132"/>
        <v>#VALUE!</v>
      </c>
      <c r="C1282" s="42" t="e">
        <f t="shared" si="133"/>
        <v>#VALUE!</v>
      </c>
      <c r="D1282" s="133" t="str">
        <f t="shared" si="134"/>
        <v>28/12/2010</v>
      </c>
      <c r="E1282" s="134" t="str">
        <f t="shared" si="135"/>
        <v/>
      </c>
      <c r="F1282" s="134" t="str">
        <f t="shared" si="136"/>
        <v/>
      </c>
      <c r="G1282" s="184"/>
      <c r="H1282" s="159"/>
      <c r="I1282" s="133" t="s">
        <v>821</v>
      </c>
      <c r="J1282" s="159" t="s">
        <v>821</v>
      </c>
      <c r="K1282" s="159" t="s">
        <v>821</v>
      </c>
      <c r="L1282" s="140"/>
    </row>
    <row r="1283" spans="1:12" x14ac:dyDescent="0.25">
      <c r="A1283" s="14">
        <v>1276</v>
      </c>
      <c r="B1283" s="41" t="e">
        <f t="shared" si="132"/>
        <v>#VALUE!</v>
      </c>
      <c r="C1283" s="42" t="e">
        <f t="shared" si="133"/>
        <v>#VALUE!</v>
      </c>
      <c r="D1283" s="133" t="str">
        <f t="shared" si="134"/>
        <v>10/05/2011</v>
      </c>
      <c r="E1283" s="134" t="str">
        <f t="shared" si="135"/>
        <v/>
      </c>
      <c r="F1283" s="134" t="str">
        <f t="shared" si="136"/>
        <v/>
      </c>
      <c r="G1283" s="184"/>
      <c r="H1283" s="159"/>
      <c r="I1283" s="133" t="s">
        <v>822</v>
      </c>
      <c r="J1283" s="159" t="s">
        <v>822</v>
      </c>
      <c r="K1283" s="159" t="s">
        <v>822</v>
      </c>
      <c r="L1283" s="140"/>
    </row>
    <row r="1284" spans="1:12" x14ac:dyDescent="0.25">
      <c r="A1284" s="14">
        <v>1277</v>
      </c>
      <c r="B1284" s="41" t="e">
        <f t="shared" si="132"/>
        <v>#VALUE!</v>
      </c>
      <c r="C1284" s="42" t="e">
        <f t="shared" si="133"/>
        <v>#VALUE!</v>
      </c>
      <c r="D1284" s="133" t="str">
        <f t="shared" si="134"/>
        <v>18/07/2011</v>
      </c>
      <c r="E1284" s="134" t="str">
        <f t="shared" si="135"/>
        <v/>
      </c>
      <c r="F1284" s="134" t="str">
        <f t="shared" si="136"/>
        <v/>
      </c>
      <c r="G1284" s="184"/>
      <c r="H1284" s="159"/>
      <c r="I1284" s="133" t="s">
        <v>823</v>
      </c>
      <c r="J1284" s="159" t="s">
        <v>823</v>
      </c>
      <c r="K1284" s="159" t="s">
        <v>823</v>
      </c>
      <c r="L1284" s="140"/>
    </row>
    <row r="1285" spans="1:12" x14ac:dyDescent="0.25">
      <c r="A1285" s="14">
        <v>1278</v>
      </c>
      <c r="B1285" s="41" t="e">
        <f t="shared" si="132"/>
        <v>#VALUE!</v>
      </c>
      <c r="C1285" s="42" t="e">
        <f t="shared" si="133"/>
        <v>#VALUE!</v>
      </c>
      <c r="D1285" s="133" t="str">
        <f t="shared" si="134"/>
        <v>28/10/2011</v>
      </c>
      <c r="E1285" s="134" t="str">
        <f t="shared" si="135"/>
        <v/>
      </c>
      <c r="F1285" s="134" t="str">
        <f t="shared" si="136"/>
        <v/>
      </c>
      <c r="G1285" s="184"/>
      <c r="H1285" s="159"/>
      <c r="I1285" s="133" t="s">
        <v>824</v>
      </c>
      <c r="J1285" s="159" t="s">
        <v>824</v>
      </c>
      <c r="K1285" s="159" t="s">
        <v>824</v>
      </c>
      <c r="L1285" s="140"/>
    </row>
    <row r="1286" spans="1:12" x14ac:dyDescent="0.25">
      <c r="A1286" s="14">
        <v>1279</v>
      </c>
      <c r="B1286" s="41" t="e">
        <f t="shared" si="132"/>
        <v>#VALUE!</v>
      </c>
      <c r="C1286" s="42" t="e">
        <f t="shared" si="133"/>
        <v>#VALUE!</v>
      </c>
      <c r="D1286" s="133" t="str">
        <f t="shared" si="134"/>
        <v>24/05/2011</v>
      </c>
      <c r="E1286" s="134" t="str">
        <f t="shared" si="135"/>
        <v/>
      </c>
      <c r="F1286" s="134" t="str">
        <f t="shared" si="136"/>
        <v/>
      </c>
      <c r="G1286" s="184"/>
      <c r="H1286" s="159"/>
      <c r="I1286" s="133" t="s">
        <v>825</v>
      </c>
      <c r="J1286" s="159" t="s">
        <v>825</v>
      </c>
      <c r="K1286" s="159" t="s">
        <v>825</v>
      </c>
      <c r="L1286" s="140"/>
    </row>
    <row r="1287" spans="1:12" x14ac:dyDescent="0.25">
      <c r="A1287" s="14">
        <v>1280</v>
      </c>
      <c r="B1287" s="41" t="e">
        <f t="shared" si="132"/>
        <v>#VALUE!</v>
      </c>
      <c r="C1287" s="42" t="e">
        <f t="shared" si="133"/>
        <v>#VALUE!</v>
      </c>
      <c r="D1287" s="133" t="str">
        <f t="shared" si="134"/>
        <v>05/06/2011</v>
      </c>
      <c r="E1287" s="134" t="str">
        <f t="shared" si="135"/>
        <v/>
      </c>
      <c r="F1287" s="134" t="str">
        <f t="shared" si="136"/>
        <v/>
      </c>
      <c r="G1287" s="184"/>
      <c r="H1287" s="159"/>
      <c r="I1287" s="133" t="s">
        <v>826</v>
      </c>
      <c r="J1287" s="159" t="s">
        <v>826</v>
      </c>
      <c r="K1287" s="159" t="s">
        <v>826</v>
      </c>
      <c r="L1287" s="140"/>
    </row>
    <row r="1288" spans="1:12" x14ac:dyDescent="0.25">
      <c r="A1288" s="14">
        <v>1281</v>
      </c>
      <c r="B1288" s="41" t="e">
        <f t="shared" si="132"/>
        <v>#VALUE!</v>
      </c>
      <c r="C1288" s="42" t="e">
        <f t="shared" si="133"/>
        <v>#VALUE!</v>
      </c>
      <c r="D1288" s="133" t="str">
        <f t="shared" si="134"/>
        <v>20/07/2011</v>
      </c>
      <c r="E1288" s="134" t="str">
        <f t="shared" si="135"/>
        <v/>
      </c>
      <c r="F1288" s="134" t="str">
        <f t="shared" si="136"/>
        <v/>
      </c>
      <c r="G1288" s="184"/>
      <c r="H1288" s="159"/>
      <c r="I1288" s="133" t="s">
        <v>827</v>
      </c>
      <c r="J1288" s="159" t="s">
        <v>827</v>
      </c>
      <c r="K1288" s="159" t="s">
        <v>827</v>
      </c>
      <c r="L1288" s="140"/>
    </row>
    <row r="1289" spans="1:12" x14ac:dyDescent="0.25">
      <c r="A1289" s="14">
        <v>1282</v>
      </c>
      <c r="B1289" s="41" t="e">
        <f t="shared" ref="B1289:B1352" si="137">LEFT(H1289,LEN(H1289)-LEN(C1289))</f>
        <v>#VALUE!</v>
      </c>
      <c r="C1289" s="42" t="e">
        <f t="shared" ref="C1289:C1352" si="138">RIGHT(H1289,LEN(H1289)-FIND("@",SUBSTITUTE(H1289," ","@",LEN(H1289)-LEN(SUBSTITUTE(H1289," ","")))))</f>
        <v>#VALUE!</v>
      </c>
      <c r="D1289" s="133" t="str">
        <f t="shared" ref="D1289:D1352" si="139">TEXT(J1289,"DD/MM/YYYY")</f>
        <v>02/08/2011</v>
      </c>
      <c r="E1289" s="134" t="str">
        <f t="shared" ref="E1289:E1352" si="140">IF(TRIM(L1289)="Nam","X","")</f>
        <v/>
      </c>
      <c r="F1289" s="134" t="str">
        <f t="shared" ref="F1289:F1352" si="141">IF(TRIM(L1289)="Nữ","X","")</f>
        <v/>
      </c>
      <c r="G1289" s="184"/>
      <c r="H1289" s="159"/>
      <c r="I1289" s="133" t="s">
        <v>828</v>
      </c>
      <c r="J1289" s="159" t="s">
        <v>828</v>
      </c>
      <c r="K1289" s="159" t="s">
        <v>828</v>
      </c>
      <c r="L1289" s="140"/>
    </row>
    <row r="1290" spans="1:12" x14ac:dyDescent="0.25">
      <c r="A1290" s="14">
        <v>1283</v>
      </c>
      <c r="B1290" s="41" t="e">
        <f t="shared" si="137"/>
        <v>#VALUE!</v>
      </c>
      <c r="C1290" s="42" t="e">
        <f t="shared" si="138"/>
        <v>#VALUE!</v>
      </c>
      <c r="D1290" s="133" t="str">
        <f t="shared" si="139"/>
        <v>06/05/2011</v>
      </c>
      <c r="E1290" s="134" t="str">
        <f t="shared" si="140"/>
        <v/>
      </c>
      <c r="F1290" s="134" t="str">
        <f t="shared" si="141"/>
        <v/>
      </c>
      <c r="G1290" s="184"/>
      <c r="H1290" s="159"/>
      <c r="I1290" s="133" t="s">
        <v>815</v>
      </c>
      <c r="J1290" s="159" t="s">
        <v>815</v>
      </c>
      <c r="K1290" s="159" t="s">
        <v>815</v>
      </c>
      <c r="L1290" s="140"/>
    </row>
    <row r="1291" spans="1:12" x14ac:dyDescent="0.25">
      <c r="A1291" s="14">
        <v>1284</v>
      </c>
      <c r="B1291" s="41" t="e">
        <f t="shared" si="137"/>
        <v>#VALUE!</v>
      </c>
      <c r="C1291" s="42" t="e">
        <f t="shared" si="138"/>
        <v>#VALUE!</v>
      </c>
      <c r="D1291" s="133" t="str">
        <f t="shared" si="139"/>
        <v>14/11/2011</v>
      </c>
      <c r="E1291" s="134" t="str">
        <f t="shared" si="140"/>
        <v/>
      </c>
      <c r="F1291" s="134" t="str">
        <f t="shared" si="141"/>
        <v/>
      </c>
      <c r="G1291" s="184"/>
      <c r="H1291" s="159"/>
      <c r="I1291" s="133" t="s">
        <v>829</v>
      </c>
      <c r="J1291" s="159" t="s">
        <v>829</v>
      </c>
      <c r="K1291" s="159" t="s">
        <v>829</v>
      </c>
      <c r="L1291" s="140"/>
    </row>
    <row r="1292" spans="1:12" x14ac:dyDescent="0.25">
      <c r="A1292" s="14">
        <v>1285</v>
      </c>
      <c r="B1292" s="41" t="e">
        <f t="shared" si="137"/>
        <v>#VALUE!</v>
      </c>
      <c r="C1292" s="42" t="e">
        <f t="shared" si="138"/>
        <v>#VALUE!</v>
      </c>
      <c r="D1292" s="133" t="str">
        <f t="shared" si="139"/>
        <v>01/09/2011</v>
      </c>
      <c r="E1292" s="134" t="str">
        <f t="shared" si="140"/>
        <v/>
      </c>
      <c r="F1292" s="134" t="str">
        <f t="shared" si="141"/>
        <v/>
      </c>
      <c r="G1292" s="184"/>
      <c r="H1292" s="159"/>
      <c r="I1292" s="133" t="s">
        <v>774</v>
      </c>
      <c r="J1292" s="159" t="s">
        <v>774</v>
      </c>
      <c r="K1292" s="159" t="s">
        <v>774</v>
      </c>
      <c r="L1292" s="140"/>
    </row>
    <row r="1293" spans="1:12" x14ac:dyDescent="0.25">
      <c r="A1293" s="14">
        <v>1286</v>
      </c>
      <c r="B1293" s="41" t="e">
        <f t="shared" si="137"/>
        <v>#VALUE!</v>
      </c>
      <c r="C1293" s="42" t="e">
        <f t="shared" si="138"/>
        <v>#VALUE!</v>
      </c>
      <c r="D1293" s="133" t="str">
        <f t="shared" si="139"/>
        <v>27/11/2011</v>
      </c>
      <c r="E1293" s="134" t="str">
        <f t="shared" si="140"/>
        <v/>
      </c>
      <c r="F1293" s="134" t="str">
        <f t="shared" si="141"/>
        <v/>
      </c>
      <c r="G1293" s="184"/>
      <c r="H1293" s="159"/>
      <c r="I1293" s="133" t="s">
        <v>831</v>
      </c>
      <c r="J1293" s="159" t="s">
        <v>831</v>
      </c>
      <c r="K1293" s="159" t="s">
        <v>831</v>
      </c>
      <c r="L1293" s="140"/>
    </row>
    <row r="1294" spans="1:12" x14ac:dyDescent="0.25">
      <c r="A1294" s="14">
        <v>1287</v>
      </c>
      <c r="B1294" s="41" t="e">
        <f t="shared" si="137"/>
        <v>#VALUE!</v>
      </c>
      <c r="C1294" s="42" t="e">
        <f t="shared" si="138"/>
        <v>#VALUE!</v>
      </c>
      <c r="D1294" s="133" t="str">
        <f t="shared" si="139"/>
        <v>07/10/2011</v>
      </c>
      <c r="E1294" s="134" t="str">
        <f t="shared" si="140"/>
        <v/>
      </c>
      <c r="F1294" s="134" t="str">
        <f t="shared" si="141"/>
        <v/>
      </c>
      <c r="G1294" s="184"/>
      <c r="H1294" s="159"/>
      <c r="I1294" s="133" t="s">
        <v>819</v>
      </c>
      <c r="J1294" s="159" t="s">
        <v>819</v>
      </c>
      <c r="K1294" s="159" t="s">
        <v>819</v>
      </c>
      <c r="L1294" s="140"/>
    </row>
    <row r="1295" spans="1:12" x14ac:dyDescent="0.25">
      <c r="A1295" s="14">
        <v>1288</v>
      </c>
      <c r="B1295" s="41" t="e">
        <f t="shared" si="137"/>
        <v>#VALUE!</v>
      </c>
      <c r="C1295" s="42" t="e">
        <f t="shared" si="138"/>
        <v>#VALUE!</v>
      </c>
      <c r="D1295" s="133" t="str">
        <f t="shared" si="139"/>
        <v>08/04/2011</v>
      </c>
      <c r="E1295" s="134" t="str">
        <f t="shared" si="140"/>
        <v/>
      </c>
      <c r="F1295" s="134" t="str">
        <f t="shared" si="141"/>
        <v/>
      </c>
      <c r="G1295" s="184"/>
      <c r="H1295" s="159"/>
      <c r="I1295" s="133" t="s">
        <v>832</v>
      </c>
      <c r="J1295" s="159" t="s">
        <v>832</v>
      </c>
      <c r="K1295" s="159" t="s">
        <v>832</v>
      </c>
      <c r="L1295" s="140"/>
    </row>
    <row r="1296" spans="1:12" x14ac:dyDescent="0.25">
      <c r="A1296" s="14">
        <v>1289</v>
      </c>
      <c r="B1296" s="41" t="e">
        <f t="shared" si="137"/>
        <v>#VALUE!</v>
      </c>
      <c r="C1296" s="42" t="e">
        <f t="shared" si="138"/>
        <v>#VALUE!</v>
      </c>
      <c r="D1296" s="133" t="str">
        <f t="shared" si="139"/>
        <v>05/06/2011</v>
      </c>
      <c r="E1296" s="134" t="str">
        <f t="shared" si="140"/>
        <v/>
      </c>
      <c r="F1296" s="134" t="str">
        <f t="shared" si="141"/>
        <v/>
      </c>
      <c r="G1296" s="184"/>
      <c r="H1296" s="159"/>
      <c r="I1296" s="133" t="s">
        <v>826</v>
      </c>
      <c r="J1296" s="159" t="s">
        <v>826</v>
      </c>
      <c r="K1296" s="159" t="s">
        <v>826</v>
      </c>
      <c r="L1296" s="140"/>
    </row>
    <row r="1297" spans="1:12" x14ac:dyDescent="0.25">
      <c r="A1297" s="14">
        <v>1290</v>
      </c>
      <c r="B1297" s="41" t="e">
        <f t="shared" si="137"/>
        <v>#VALUE!</v>
      </c>
      <c r="C1297" s="42" t="e">
        <f t="shared" si="138"/>
        <v>#VALUE!</v>
      </c>
      <c r="D1297" s="133" t="str">
        <f t="shared" si="139"/>
        <v>23/04/2011</v>
      </c>
      <c r="E1297" s="134" t="str">
        <f t="shared" si="140"/>
        <v/>
      </c>
      <c r="F1297" s="134" t="str">
        <f t="shared" si="141"/>
        <v/>
      </c>
      <c r="G1297" s="184"/>
      <c r="H1297" s="159"/>
      <c r="I1297" s="133" t="s">
        <v>833</v>
      </c>
      <c r="J1297" s="159" t="s">
        <v>833</v>
      </c>
      <c r="K1297" s="159" t="s">
        <v>833</v>
      </c>
      <c r="L1297" s="140"/>
    </row>
    <row r="1298" spans="1:12" x14ac:dyDescent="0.25">
      <c r="A1298" s="14">
        <v>1291</v>
      </c>
      <c r="B1298" s="41" t="e">
        <f t="shared" si="137"/>
        <v>#VALUE!</v>
      </c>
      <c r="C1298" s="42" t="e">
        <f t="shared" si="138"/>
        <v>#VALUE!</v>
      </c>
      <c r="D1298" s="133" t="str">
        <f t="shared" si="139"/>
        <v>17/08/2011</v>
      </c>
      <c r="E1298" s="134" t="str">
        <f t="shared" si="140"/>
        <v/>
      </c>
      <c r="F1298" s="134" t="str">
        <f t="shared" si="141"/>
        <v/>
      </c>
      <c r="G1298" s="184"/>
      <c r="H1298" s="159"/>
      <c r="I1298" s="133" t="s">
        <v>834</v>
      </c>
      <c r="J1298" s="159" t="s">
        <v>834</v>
      </c>
      <c r="K1298" s="159" t="s">
        <v>834</v>
      </c>
      <c r="L1298" s="140"/>
    </row>
    <row r="1299" spans="1:12" x14ac:dyDescent="0.25">
      <c r="A1299" s="14">
        <v>1292</v>
      </c>
      <c r="B1299" s="41" t="e">
        <f t="shared" si="137"/>
        <v>#VALUE!</v>
      </c>
      <c r="C1299" s="42" t="e">
        <f t="shared" si="138"/>
        <v>#VALUE!</v>
      </c>
      <c r="D1299" s="133" t="str">
        <f t="shared" si="139"/>
        <v>10/07/2011</v>
      </c>
      <c r="E1299" s="134" t="str">
        <f t="shared" si="140"/>
        <v/>
      </c>
      <c r="F1299" s="134" t="str">
        <f t="shared" si="141"/>
        <v/>
      </c>
      <c r="G1299" s="184"/>
      <c r="H1299" s="159"/>
      <c r="I1299" s="133" t="s">
        <v>835</v>
      </c>
      <c r="J1299" s="159" t="s">
        <v>835</v>
      </c>
      <c r="K1299" s="159" t="s">
        <v>835</v>
      </c>
      <c r="L1299" s="140"/>
    </row>
    <row r="1300" spans="1:12" x14ac:dyDescent="0.25">
      <c r="A1300" s="14">
        <v>1293</v>
      </c>
      <c r="B1300" s="41" t="e">
        <f t="shared" si="137"/>
        <v>#VALUE!</v>
      </c>
      <c r="C1300" s="42" t="e">
        <f t="shared" si="138"/>
        <v>#VALUE!</v>
      </c>
      <c r="D1300" s="133" t="str">
        <f t="shared" si="139"/>
        <v>20/03/2011</v>
      </c>
      <c r="E1300" s="134" t="str">
        <f t="shared" si="140"/>
        <v/>
      </c>
      <c r="F1300" s="134" t="str">
        <f t="shared" si="141"/>
        <v/>
      </c>
      <c r="G1300" s="184"/>
      <c r="H1300" s="159"/>
      <c r="I1300" s="133" t="s">
        <v>836</v>
      </c>
      <c r="J1300" s="159" t="s">
        <v>836</v>
      </c>
      <c r="K1300" s="159" t="s">
        <v>836</v>
      </c>
      <c r="L1300" s="140"/>
    </row>
    <row r="1301" spans="1:12" x14ac:dyDescent="0.25">
      <c r="A1301" s="14">
        <v>1294</v>
      </c>
      <c r="B1301" s="41" t="e">
        <f t="shared" si="137"/>
        <v>#VALUE!</v>
      </c>
      <c r="C1301" s="42" t="e">
        <f t="shared" si="138"/>
        <v>#VALUE!</v>
      </c>
      <c r="D1301" s="133" t="str">
        <f t="shared" si="139"/>
        <v>18/09/2011</v>
      </c>
      <c r="E1301" s="134" t="str">
        <f t="shared" si="140"/>
        <v/>
      </c>
      <c r="F1301" s="134" t="str">
        <f t="shared" si="141"/>
        <v/>
      </c>
      <c r="G1301" s="184"/>
      <c r="H1301" s="159"/>
      <c r="I1301" s="133" t="s">
        <v>837</v>
      </c>
      <c r="J1301" s="159" t="s">
        <v>837</v>
      </c>
      <c r="K1301" s="159" t="s">
        <v>837</v>
      </c>
      <c r="L1301" s="140"/>
    </row>
    <row r="1302" spans="1:12" x14ac:dyDescent="0.25">
      <c r="A1302" s="14">
        <v>1295</v>
      </c>
      <c r="B1302" s="41" t="e">
        <f t="shared" si="137"/>
        <v>#VALUE!</v>
      </c>
      <c r="C1302" s="42" t="e">
        <f t="shared" si="138"/>
        <v>#VALUE!</v>
      </c>
      <c r="D1302" s="133" t="str">
        <f t="shared" si="139"/>
        <v>14/12/2011</v>
      </c>
      <c r="E1302" s="134" t="str">
        <f t="shared" si="140"/>
        <v/>
      </c>
      <c r="F1302" s="134" t="str">
        <f t="shared" si="141"/>
        <v/>
      </c>
      <c r="G1302" s="184"/>
      <c r="H1302" s="159"/>
      <c r="I1302" s="133" t="s">
        <v>838</v>
      </c>
      <c r="J1302" s="159" t="s">
        <v>838</v>
      </c>
      <c r="K1302" s="159" t="s">
        <v>838</v>
      </c>
      <c r="L1302" s="140"/>
    </row>
    <row r="1303" spans="1:12" x14ac:dyDescent="0.25">
      <c r="A1303" s="14">
        <v>1296</v>
      </c>
      <c r="B1303" s="41" t="e">
        <f t="shared" si="137"/>
        <v>#VALUE!</v>
      </c>
      <c r="C1303" s="42" t="e">
        <f t="shared" si="138"/>
        <v>#VALUE!</v>
      </c>
      <c r="D1303" s="133" t="str">
        <f t="shared" si="139"/>
        <v>02/12/2011</v>
      </c>
      <c r="E1303" s="134" t="str">
        <f t="shared" si="140"/>
        <v/>
      </c>
      <c r="F1303" s="134" t="str">
        <f t="shared" si="141"/>
        <v/>
      </c>
      <c r="G1303" s="184"/>
      <c r="H1303" s="159"/>
      <c r="I1303" s="133" t="s">
        <v>839</v>
      </c>
      <c r="J1303" s="159" t="s">
        <v>839</v>
      </c>
      <c r="K1303" s="159" t="s">
        <v>839</v>
      </c>
      <c r="L1303" s="140"/>
    </row>
    <row r="1304" spans="1:12" x14ac:dyDescent="0.25">
      <c r="A1304" s="14">
        <v>1297</v>
      </c>
      <c r="B1304" s="41" t="e">
        <f t="shared" si="137"/>
        <v>#VALUE!</v>
      </c>
      <c r="C1304" s="42" t="e">
        <f t="shared" si="138"/>
        <v>#VALUE!</v>
      </c>
      <c r="D1304" s="133" t="str">
        <f t="shared" si="139"/>
        <v>23/06/2011</v>
      </c>
      <c r="E1304" s="134" t="str">
        <f t="shared" si="140"/>
        <v/>
      </c>
      <c r="F1304" s="134" t="str">
        <f t="shared" si="141"/>
        <v/>
      </c>
      <c r="G1304" s="184"/>
      <c r="H1304" s="159"/>
      <c r="I1304" s="133" t="s">
        <v>840</v>
      </c>
      <c r="J1304" s="159" t="s">
        <v>840</v>
      </c>
      <c r="K1304" s="159" t="s">
        <v>840</v>
      </c>
      <c r="L1304" s="140"/>
    </row>
    <row r="1305" spans="1:12" x14ac:dyDescent="0.25">
      <c r="A1305" s="14">
        <v>1298</v>
      </c>
      <c r="B1305" s="41" t="e">
        <f t="shared" si="137"/>
        <v>#VALUE!</v>
      </c>
      <c r="C1305" s="42" t="e">
        <f t="shared" si="138"/>
        <v>#VALUE!</v>
      </c>
      <c r="D1305" s="133" t="str">
        <f t="shared" si="139"/>
        <v>04/05/2011</v>
      </c>
      <c r="E1305" s="134" t="str">
        <f t="shared" si="140"/>
        <v/>
      </c>
      <c r="F1305" s="134" t="str">
        <f t="shared" si="141"/>
        <v/>
      </c>
      <c r="G1305" s="184"/>
      <c r="H1305" s="159"/>
      <c r="I1305" s="133" t="s">
        <v>772</v>
      </c>
      <c r="J1305" s="159" t="s">
        <v>772</v>
      </c>
      <c r="K1305" s="159" t="s">
        <v>772</v>
      </c>
      <c r="L1305" s="140"/>
    </row>
    <row r="1306" spans="1:12" x14ac:dyDescent="0.25">
      <c r="A1306" s="14">
        <v>1299</v>
      </c>
      <c r="B1306" s="41" t="e">
        <f t="shared" si="137"/>
        <v>#VALUE!</v>
      </c>
      <c r="C1306" s="42" t="e">
        <f t="shared" si="138"/>
        <v>#VALUE!</v>
      </c>
      <c r="D1306" s="133" t="str">
        <f t="shared" si="139"/>
        <v>04/05/2011</v>
      </c>
      <c r="E1306" s="134" t="str">
        <f t="shared" si="140"/>
        <v/>
      </c>
      <c r="F1306" s="134" t="str">
        <f t="shared" si="141"/>
        <v/>
      </c>
      <c r="G1306" s="184"/>
      <c r="H1306" s="159"/>
      <c r="I1306" s="133" t="s">
        <v>772</v>
      </c>
      <c r="J1306" s="159" t="s">
        <v>772</v>
      </c>
      <c r="K1306" s="159" t="s">
        <v>772</v>
      </c>
      <c r="L1306" s="140"/>
    </row>
    <row r="1307" spans="1:12" x14ac:dyDescent="0.25">
      <c r="A1307" s="14">
        <v>1300</v>
      </c>
      <c r="B1307" s="41" t="e">
        <f t="shared" si="137"/>
        <v>#VALUE!</v>
      </c>
      <c r="C1307" s="42" t="e">
        <f t="shared" si="138"/>
        <v>#VALUE!</v>
      </c>
      <c r="D1307" s="133" t="str">
        <f t="shared" si="139"/>
        <v>07/07/2011</v>
      </c>
      <c r="E1307" s="134" t="str">
        <f t="shared" si="140"/>
        <v/>
      </c>
      <c r="F1307" s="134" t="str">
        <f t="shared" si="141"/>
        <v/>
      </c>
      <c r="G1307" s="184"/>
      <c r="H1307" s="159"/>
      <c r="I1307" s="133" t="s">
        <v>841</v>
      </c>
      <c r="J1307" s="159" t="s">
        <v>841</v>
      </c>
      <c r="K1307" s="159" t="s">
        <v>841</v>
      </c>
      <c r="L1307" s="140"/>
    </row>
    <row r="1308" spans="1:12" x14ac:dyDescent="0.25">
      <c r="A1308" s="14">
        <v>1301</v>
      </c>
      <c r="B1308" s="41" t="e">
        <f t="shared" si="137"/>
        <v>#VALUE!</v>
      </c>
      <c r="C1308" s="42" t="e">
        <f t="shared" si="138"/>
        <v>#VALUE!</v>
      </c>
      <c r="D1308" s="133" t="str">
        <f t="shared" si="139"/>
        <v>15/03/2011</v>
      </c>
      <c r="E1308" s="134" t="str">
        <f t="shared" si="140"/>
        <v/>
      </c>
      <c r="F1308" s="134" t="str">
        <f t="shared" si="141"/>
        <v/>
      </c>
      <c r="G1308" s="184"/>
      <c r="H1308" s="159"/>
      <c r="I1308" s="133" t="s">
        <v>842</v>
      </c>
      <c r="J1308" s="159" t="s">
        <v>842</v>
      </c>
      <c r="K1308" s="159" t="s">
        <v>842</v>
      </c>
      <c r="L1308" s="140"/>
    </row>
    <row r="1309" spans="1:12" x14ac:dyDescent="0.25">
      <c r="A1309" s="14">
        <v>1302</v>
      </c>
      <c r="B1309" s="41" t="e">
        <f t="shared" si="137"/>
        <v>#VALUE!</v>
      </c>
      <c r="C1309" s="42" t="e">
        <f t="shared" si="138"/>
        <v>#VALUE!</v>
      </c>
      <c r="D1309" s="133" t="str">
        <f t="shared" si="139"/>
        <v>02/11/2011</v>
      </c>
      <c r="E1309" s="134" t="str">
        <f t="shared" si="140"/>
        <v/>
      </c>
      <c r="F1309" s="134" t="str">
        <f t="shared" si="141"/>
        <v/>
      </c>
      <c r="G1309" s="184"/>
      <c r="H1309" s="159"/>
      <c r="I1309" s="133" t="s">
        <v>843</v>
      </c>
      <c r="J1309" s="159" t="s">
        <v>843</v>
      </c>
      <c r="K1309" s="159" t="s">
        <v>843</v>
      </c>
      <c r="L1309" s="140"/>
    </row>
    <row r="1310" spans="1:12" x14ac:dyDescent="0.25">
      <c r="A1310" s="14">
        <v>1303</v>
      </c>
      <c r="B1310" s="41" t="e">
        <f t="shared" si="137"/>
        <v>#VALUE!</v>
      </c>
      <c r="C1310" s="42" t="e">
        <f t="shared" si="138"/>
        <v>#VALUE!</v>
      </c>
      <c r="D1310" s="133" t="str">
        <f t="shared" si="139"/>
        <v>17/03/2011</v>
      </c>
      <c r="E1310" s="134" t="str">
        <f t="shared" si="140"/>
        <v/>
      </c>
      <c r="F1310" s="134" t="str">
        <f t="shared" si="141"/>
        <v/>
      </c>
      <c r="G1310" s="184"/>
      <c r="H1310" s="159"/>
      <c r="I1310" s="133" t="s">
        <v>844</v>
      </c>
      <c r="J1310" s="159" t="s">
        <v>844</v>
      </c>
      <c r="K1310" s="159" t="s">
        <v>844</v>
      </c>
      <c r="L1310" s="140"/>
    </row>
    <row r="1311" spans="1:12" x14ac:dyDescent="0.25">
      <c r="A1311" s="14">
        <v>1304</v>
      </c>
      <c r="B1311" s="41" t="e">
        <f t="shared" si="137"/>
        <v>#VALUE!</v>
      </c>
      <c r="C1311" s="42" t="e">
        <f t="shared" si="138"/>
        <v>#VALUE!</v>
      </c>
      <c r="D1311" s="133" t="str">
        <f t="shared" si="139"/>
        <v>15/07/2011</v>
      </c>
      <c r="E1311" s="134" t="str">
        <f t="shared" si="140"/>
        <v/>
      </c>
      <c r="F1311" s="134" t="str">
        <f t="shared" si="141"/>
        <v/>
      </c>
      <c r="G1311" s="184"/>
      <c r="H1311" s="159"/>
      <c r="I1311" s="133" t="s">
        <v>845</v>
      </c>
      <c r="J1311" s="159" t="s">
        <v>845</v>
      </c>
      <c r="K1311" s="159" t="s">
        <v>845</v>
      </c>
      <c r="L1311" s="140"/>
    </row>
    <row r="1312" spans="1:12" x14ac:dyDescent="0.25">
      <c r="A1312" s="14">
        <v>1305</v>
      </c>
      <c r="B1312" s="41" t="e">
        <f t="shared" si="137"/>
        <v>#VALUE!</v>
      </c>
      <c r="C1312" s="42" t="e">
        <f t="shared" si="138"/>
        <v>#VALUE!</v>
      </c>
      <c r="D1312" s="133" t="str">
        <f t="shared" si="139"/>
        <v>13/09/2011</v>
      </c>
      <c r="E1312" s="134" t="str">
        <f t="shared" si="140"/>
        <v/>
      </c>
      <c r="F1312" s="134" t="str">
        <f t="shared" si="141"/>
        <v/>
      </c>
      <c r="G1312" s="184"/>
      <c r="H1312" s="159"/>
      <c r="I1312" s="133" t="s">
        <v>773</v>
      </c>
      <c r="J1312" s="159" t="s">
        <v>773</v>
      </c>
      <c r="K1312" s="159" t="s">
        <v>773</v>
      </c>
      <c r="L1312" s="140"/>
    </row>
    <row r="1313" spans="1:12" x14ac:dyDescent="0.25">
      <c r="A1313" s="14">
        <v>1306</v>
      </c>
      <c r="B1313" s="41" t="e">
        <f t="shared" si="137"/>
        <v>#VALUE!</v>
      </c>
      <c r="C1313" s="42" t="e">
        <f t="shared" si="138"/>
        <v>#VALUE!</v>
      </c>
      <c r="D1313" s="133" t="str">
        <f t="shared" si="139"/>
        <v>30/07/2011</v>
      </c>
      <c r="E1313" s="134" t="str">
        <f t="shared" si="140"/>
        <v/>
      </c>
      <c r="F1313" s="134" t="str">
        <f t="shared" si="141"/>
        <v/>
      </c>
      <c r="G1313" s="184"/>
      <c r="H1313" s="159"/>
      <c r="I1313" s="133" t="s">
        <v>714</v>
      </c>
      <c r="J1313" s="159" t="s">
        <v>714</v>
      </c>
      <c r="K1313" s="159" t="s">
        <v>714</v>
      </c>
      <c r="L1313" s="140"/>
    </row>
    <row r="1314" spans="1:12" x14ac:dyDescent="0.25">
      <c r="A1314" s="14">
        <v>1307</v>
      </c>
      <c r="B1314" s="41" t="e">
        <f t="shared" si="137"/>
        <v>#VALUE!</v>
      </c>
      <c r="C1314" s="42" t="e">
        <f t="shared" si="138"/>
        <v>#VALUE!</v>
      </c>
      <c r="D1314" s="133" t="str">
        <f t="shared" si="139"/>
        <v>17/09/2011</v>
      </c>
      <c r="E1314" s="134" t="str">
        <f t="shared" si="140"/>
        <v/>
      </c>
      <c r="F1314" s="134" t="str">
        <f t="shared" si="141"/>
        <v/>
      </c>
      <c r="G1314" s="184"/>
      <c r="H1314" s="159"/>
      <c r="I1314" s="133" t="s">
        <v>846</v>
      </c>
      <c r="J1314" s="159" t="s">
        <v>846</v>
      </c>
      <c r="K1314" s="159" t="s">
        <v>846</v>
      </c>
      <c r="L1314" s="140"/>
    </row>
    <row r="1315" spans="1:12" x14ac:dyDescent="0.25">
      <c r="A1315" s="14">
        <v>1308</v>
      </c>
      <c r="B1315" s="41" t="e">
        <f t="shared" si="137"/>
        <v>#VALUE!</v>
      </c>
      <c r="C1315" s="42" t="e">
        <f t="shared" si="138"/>
        <v>#VALUE!</v>
      </c>
      <c r="D1315" s="133" t="str">
        <f t="shared" si="139"/>
        <v>01/11/2011</v>
      </c>
      <c r="E1315" s="134" t="str">
        <f t="shared" si="140"/>
        <v/>
      </c>
      <c r="F1315" s="134" t="str">
        <f t="shared" si="141"/>
        <v/>
      </c>
      <c r="G1315" s="184"/>
      <c r="H1315" s="159"/>
      <c r="I1315" s="133" t="s">
        <v>847</v>
      </c>
      <c r="J1315" s="159" t="s">
        <v>847</v>
      </c>
      <c r="K1315" s="159" t="s">
        <v>847</v>
      </c>
      <c r="L1315" s="140"/>
    </row>
    <row r="1316" spans="1:12" x14ac:dyDescent="0.25">
      <c r="A1316" s="14">
        <v>1309</v>
      </c>
      <c r="B1316" s="41" t="e">
        <f t="shared" si="137"/>
        <v>#VALUE!</v>
      </c>
      <c r="C1316" s="42" t="e">
        <f t="shared" si="138"/>
        <v>#VALUE!</v>
      </c>
      <c r="D1316" s="133" t="str">
        <f t="shared" si="139"/>
        <v>25/11/2009</v>
      </c>
      <c r="E1316" s="134" t="str">
        <f t="shared" si="140"/>
        <v/>
      </c>
      <c r="F1316" s="134" t="str">
        <f t="shared" si="141"/>
        <v/>
      </c>
      <c r="G1316" s="184"/>
      <c r="H1316" s="159"/>
      <c r="I1316" s="133" t="s">
        <v>848</v>
      </c>
      <c r="J1316" s="159" t="s">
        <v>848</v>
      </c>
      <c r="K1316" s="159" t="s">
        <v>848</v>
      </c>
      <c r="L1316" s="140"/>
    </row>
    <row r="1317" spans="1:12" x14ac:dyDescent="0.25">
      <c r="A1317" s="14">
        <v>1310</v>
      </c>
      <c r="B1317" s="41" t="e">
        <f t="shared" si="137"/>
        <v>#VALUE!</v>
      </c>
      <c r="C1317" s="42" t="e">
        <f t="shared" si="138"/>
        <v>#VALUE!</v>
      </c>
      <c r="D1317" s="133" t="str">
        <f t="shared" si="139"/>
        <v>02/09/2011</v>
      </c>
      <c r="E1317" s="134" t="str">
        <f t="shared" si="140"/>
        <v/>
      </c>
      <c r="F1317" s="134" t="str">
        <f t="shared" si="141"/>
        <v/>
      </c>
      <c r="G1317" s="184"/>
      <c r="H1317" s="160"/>
      <c r="I1317" s="133" t="s">
        <v>849</v>
      </c>
      <c r="J1317" s="160" t="s">
        <v>849</v>
      </c>
      <c r="K1317" s="160" t="s">
        <v>849</v>
      </c>
      <c r="L1317" s="140"/>
    </row>
    <row r="1318" spans="1:12" x14ac:dyDescent="0.25">
      <c r="A1318" s="14">
        <v>1311</v>
      </c>
      <c r="B1318" s="41" t="e">
        <f t="shared" si="137"/>
        <v>#VALUE!</v>
      </c>
      <c r="C1318" s="42" t="e">
        <f t="shared" si="138"/>
        <v>#VALUE!</v>
      </c>
      <c r="D1318" s="133" t="str">
        <f t="shared" si="139"/>
        <v>14/04/2011</v>
      </c>
      <c r="E1318" s="134" t="str">
        <f t="shared" si="140"/>
        <v/>
      </c>
      <c r="F1318" s="134" t="str">
        <f t="shared" si="141"/>
        <v/>
      </c>
      <c r="G1318" s="184"/>
      <c r="H1318" s="160"/>
      <c r="I1318" s="133" t="s">
        <v>850</v>
      </c>
      <c r="J1318" s="160" t="s">
        <v>850</v>
      </c>
      <c r="K1318" s="160" t="s">
        <v>850</v>
      </c>
      <c r="L1318" s="140"/>
    </row>
    <row r="1319" spans="1:12" x14ac:dyDescent="0.25">
      <c r="A1319" s="14">
        <v>1312</v>
      </c>
      <c r="B1319" s="41" t="e">
        <f t="shared" si="137"/>
        <v>#VALUE!</v>
      </c>
      <c r="C1319" s="42" t="e">
        <f t="shared" si="138"/>
        <v>#VALUE!</v>
      </c>
      <c r="D1319" s="133" t="str">
        <f t="shared" si="139"/>
        <v>03/06/2011</v>
      </c>
      <c r="E1319" s="134" t="str">
        <f t="shared" si="140"/>
        <v/>
      </c>
      <c r="F1319" s="134" t="str">
        <f t="shared" si="141"/>
        <v/>
      </c>
      <c r="G1319" s="184"/>
      <c r="H1319" s="160"/>
      <c r="I1319" s="133" t="s">
        <v>851</v>
      </c>
      <c r="J1319" s="160" t="s">
        <v>851</v>
      </c>
      <c r="K1319" s="160" t="s">
        <v>851</v>
      </c>
      <c r="L1319" s="140"/>
    </row>
    <row r="1320" spans="1:12" x14ac:dyDescent="0.25">
      <c r="A1320" s="14">
        <v>1313</v>
      </c>
      <c r="B1320" s="41" t="e">
        <f t="shared" si="137"/>
        <v>#VALUE!</v>
      </c>
      <c r="C1320" s="42" t="e">
        <f t="shared" si="138"/>
        <v>#VALUE!</v>
      </c>
      <c r="D1320" s="133" t="str">
        <f t="shared" si="139"/>
        <v>19/06/2011</v>
      </c>
      <c r="E1320" s="134" t="str">
        <f t="shared" si="140"/>
        <v/>
      </c>
      <c r="F1320" s="134" t="str">
        <f t="shared" si="141"/>
        <v/>
      </c>
      <c r="G1320" s="184"/>
      <c r="H1320" s="160"/>
      <c r="I1320" s="133" t="s">
        <v>852</v>
      </c>
      <c r="J1320" s="160" t="s">
        <v>852</v>
      </c>
      <c r="K1320" s="160" t="s">
        <v>852</v>
      </c>
      <c r="L1320" s="140"/>
    </row>
    <row r="1321" spans="1:12" x14ac:dyDescent="0.25">
      <c r="A1321" s="14">
        <v>1314</v>
      </c>
      <c r="B1321" s="41" t="e">
        <f t="shared" si="137"/>
        <v>#VALUE!</v>
      </c>
      <c r="C1321" s="42" t="e">
        <f t="shared" si="138"/>
        <v>#VALUE!</v>
      </c>
      <c r="D1321" s="133" t="str">
        <f t="shared" si="139"/>
        <v>10/09/2011</v>
      </c>
      <c r="E1321" s="134" t="str">
        <f t="shared" si="140"/>
        <v/>
      </c>
      <c r="F1321" s="134" t="str">
        <f t="shared" si="141"/>
        <v/>
      </c>
      <c r="G1321" s="184"/>
      <c r="H1321" s="160"/>
      <c r="I1321" s="133" t="s">
        <v>620</v>
      </c>
      <c r="J1321" s="160" t="s">
        <v>620</v>
      </c>
      <c r="K1321" s="160" t="s">
        <v>620</v>
      </c>
      <c r="L1321" s="140"/>
    </row>
    <row r="1322" spans="1:12" x14ac:dyDescent="0.25">
      <c r="A1322" s="14">
        <v>1315</v>
      </c>
      <c r="B1322" s="41" t="e">
        <f t="shared" si="137"/>
        <v>#VALUE!</v>
      </c>
      <c r="C1322" s="42" t="e">
        <f t="shared" si="138"/>
        <v>#VALUE!</v>
      </c>
      <c r="D1322" s="133" t="str">
        <f t="shared" si="139"/>
        <v>13/05/2011</v>
      </c>
      <c r="E1322" s="134" t="str">
        <f t="shared" si="140"/>
        <v/>
      </c>
      <c r="F1322" s="134" t="str">
        <f t="shared" si="141"/>
        <v/>
      </c>
      <c r="G1322" s="184"/>
      <c r="H1322" s="160"/>
      <c r="I1322" s="133" t="s">
        <v>853</v>
      </c>
      <c r="J1322" s="160" t="s">
        <v>853</v>
      </c>
      <c r="K1322" s="160" t="s">
        <v>853</v>
      </c>
      <c r="L1322" s="140"/>
    </row>
    <row r="1323" spans="1:12" x14ac:dyDescent="0.25">
      <c r="A1323" s="14">
        <v>1316</v>
      </c>
      <c r="B1323" s="41" t="e">
        <f t="shared" si="137"/>
        <v>#VALUE!</v>
      </c>
      <c r="C1323" s="42" t="e">
        <f t="shared" si="138"/>
        <v>#VALUE!</v>
      </c>
      <c r="D1323" s="133" t="str">
        <f t="shared" si="139"/>
        <v>21/01/2011</v>
      </c>
      <c r="E1323" s="134" t="str">
        <f t="shared" si="140"/>
        <v/>
      </c>
      <c r="F1323" s="134" t="str">
        <f t="shared" si="141"/>
        <v/>
      </c>
      <c r="G1323" s="184"/>
      <c r="H1323" s="160"/>
      <c r="I1323" s="133" t="s">
        <v>854</v>
      </c>
      <c r="J1323" s="160" t="s">
        <v>854</v>
      </c>
      <c r="K1323" s="160" t="s">
        <v>854</v>
      </c>
      <c r="L1323" s="140"/>
    </row>
    <row r="1324" spans="1:12" x14ac:dyDescent="0.25">
      <c r="A1324" s="14">
        <v>1317</v>
      </c>
      <c r="B1324" s="41" t="e">
        <f t="shared" si="137"/>
        <v>#VALUE!</v>
      </c>
      <c r="C1324" s="42" t="e">
        <f t="shared" si="138"/>
        <v>#VALUE!</v>
      </c>
      <c r="D1324" s="133" t="str">
        <f t="shared" si="139"/>
        <v>16/11/2011</v>
      </c>
      <c r="E1324" s="134" t="str">
        <f t="shared" si="140"/>
        <v/>
      </c>
      <c r="F1324" s="134" t="str">
        <f t="shared" si="141"/>
        <v/>
      </c>
      <c r="G1324" s="184"/>
      <c r="H1324" s="160"/>
      <c r="I1324" s="133" t="s">
        <v>801</v>
      </c>
      <c r="J1324" s="160" t="s">
        <v>801</v>
      </c>
      <c r="K1324" s="160" t="s">
        <v>801</v>
      </c>
      <c r="L1324" s="140"/>
    </row>
    <row r="1325" spans="1:12" x14ac:dyDescent="0.25">
      <c r="A1325" s="14">
        <v>1318</v>
      </c>
      <c r="B1325" s="41" t="e">
        <f t="shared" si="137"/>
        <v>#VALUE!</v>
      </c>
      <c r="C1325" s="42" t="e">
        <f t="shared" si="138"/>
        <v>#VALUE!</v>
      </c>
      <c r="D1325" s="133" t="str">
        <f t="shared" si="139"/>
        <v>03/11/2011</v>
      </c>
      <c r="E1325" s="134" t="str">
        <f t="shared" si="140"/>
        <v/>
      </c>
      <c r="F1325" s="134" t="str">
        <f t="shared" si="141"/>
        <v/>
      </c>
      <c r="G1325" s="184"/>
      <c r="H1325" s="160"/>
      <c r="I1325" s="133" t="s">
        <v>855</v>
      </c>
      <c r="J1325" s="160" t="s">
        <v>855</v>
      </c>
      <c r="K1325" s="160" t="s">
        <v>855</v>
      </c>
      <c r="L1325" s="140"/>
    </row>
    <row r="1326" spans="1:12" x14ac:dyDescent="0.25">
      <c r="A1326" s="14">
        <v>1319</v>
      </c>
      <c r="B1326" s="41" t="e">
        <f t="shared" si="137"/>
        <v>#VALUE!</v>
      </c>
      <c r="C1326" s="42" t="e">
        <f t="shared" si="138"/>
        <v>#VALUE!</v>
      </c>
      <c r="D1326" s="133" t="str">
        <f t="shared" si="139"/>
        <v>12/07/2011</v>
      </c>
      <c r="E1326" s="134" t="str">
        <f t="shared" si="140"/>
        <v/>
      </c>
      <c r="F1326" s="134" t="str">
        <f t="shared" si="141"/>
        <v/>
      </c>
      <c r="G1326" s="184"/>
      <c r="H1326" s="160"/>
      <c r="I1326" s="133" t="s">
        <v>856</v>
      </c>
      <c r="J1326" s="160" t="s">
        <v>856</v>
      </c>
      <c r="K1326" s="160" t="s">
        <v>856</v>
      </c>
      <c r="L1326" s="140"/>
    </row>
    <row r="1327" spans="1:12" x14ac:dyDescent="0.25">
      <c r="A1327" s="14">
        <v>1320</v>
      </c>
      <c r="B1327" s="41" t="e">
        <f t="shared" si="137"/>
        <v>#VALUE!</v>
      </c>
      <c r="C1327" s="42" t="e">
        <f t="shared" si="138"/>
        <v>#VALUE!</v>
      </c>
      <c r="D1327" s="133" t="str">
        <f t="shared" si="139"/>
        <v>21/01/2011</v>
      </c>
      <c r="E1327" s="134" t="str">
        <f t="shared" si="140"/>
        <v/>
      </c>
      <c r="F1327" s="134" t="str">
        <f t="shared" si="141"/>
        <v/>
      </c>
      <c r="G1327" s="184"/>
      <c r="H1327" s="160"/>
      <c r="I1327" s="133" t="s">
        <v>854</v>
      </c>
      <c r="J1327" s="160" t="s">
        <v>854</v>
      </c>
      <c r="K1327" s="160" t="s">
        <v>854</v>
      </c>
      <c r="L1327" s="140"/>
    </row>
    <row r="1328" spans="1:12" x14ac:dyDescent="0.25">
      <c r="A1328" s="14">
        <v>1321</v>
      </c>
      <c r="B1328" s="41" t="e">
        <f t="shared" si="137"/>
        <v>#VALUE!</v>
      </c>
      <c r="C1328" s="42" t="e">
        <f t="shared" si="138"/>
        <v>#VALUE!</v>
      </c>
      <c r="D1328" s="133" t="str">
        <f t="shared" si="139"/>
        <v>09/02/2011</v>
      </c>
      <c r="E1328" s="134" t="str">
        <f t="shared" si="140"/>
        <v/>
      </c>
      <c r="F1328" s="134" t="str">
        <f t="shared" si="141"/>
        <v/>
      </c>
      <c r="G1328" s="184"/>
      <c r="H1328" s="160"/>
      <c r="I1328" s="133" t="s">
        <v>857</v>
      </c>
      <c r="J1328" s="160" t="s">
        <v>857</v>
      </c>
      <c r="K1328" s="160" t="s">
        <v>857</v>
      </c>
      <c r="L1328" s="140"/>
    </row>
    <row r="1329" spans="1:12" x14ac:dyDescent="0.25">
      <c r="A1329" s="14">
        <v>1322</v>
      </c>
      <c r="B1329" s="41" t="e">
        <f t="shared" si="137"/>
        <v>#VALUE!</v>
      </c>
      <c r="C1329" s="42" t="e">
        <f t="shared" si="138"/>
        <v>#VALUE!</v>
      </c>
      <c r="D1329" s="133" t="str">
        <f t="shared" si="139"/>
        <v>03/08/2011</v>
      </c>
      <c r="E1329" s="134" t="str">
        <f t="shared" si="140"/>
        <v/>
      </c>
      <c r="F1329" s="134" t="str">
        <f t="shared" si="141"/>
        <v/>
      </c>
      <c r="G1329" s="184"/>
      <c r="H1329" s="160"/>
      <c r="I1329" s="133" t="s">
        <v>858</v>
      </c>
      <c r="J1329" s="160" t="s">
        <v>858</v>
      </c>
      <c r="K1329" s="160" t="s">
        <v>858</v>
      </c>
      <c r="L1329" s="140"/>
    </row>
    <row r="1330" spans="1:12" x14ac:dyDescent="0.25">
      <c r="A1330" s="14">
        <v>1323</v>
      </c>
      <c r="B1330" s="41" t="e">
        <f t="shared" si="137"/>
        <v>#VALUE!</v>
      </c>
      <c r="C1330" s="42" t="e">
        <f t="shared" si="138"/>
        <v>#VALUE!</v>
      </c>
      <c r="D1330" s="133" t="str">
        <f t="shared" si="139"/>
        <v>06/01/2011</v>
      </c>
      <c r="E1330" s="134" t="str">
        <f t="shared" si="140"/>
        <v/>
      </c>
      <c r="F1330" s="134" t="str">
        <f t="shared" si="141"/>
        <v/>
      </c>
      <c r="G1330" s="184"/>
      <c r="H1330" s="160"/>
      <c r="I1330" s="133" t="s">
        <v>859</v>
      </c>
      <c r="J1330" s="160" t="s">
        <v>859</v>
      </c>
      <c r="K1330" s="160" t="s">
        <v>859</v>
      </c>
      <c r="L1330" s="140"/>
    </row>
    <row r="1331" spans="1:12" x14ac:dyDescent="0.25">
      <c r="A1331" s="14">
        <v>1324</v>
      </c>
      <c r="B1331" s="41" t="e">
        <f t="shared" si="137"/>
        <v>#VALUE!</v>
      </c>
      <c r="C1331" s="42" t="e">
        <f t="shared" si="138"/>
        <v>#VALUE!</v>
      </c>
      <c r="D1331" s="133" t="str">
        <f t="shared" si="139"/>
        <v>19/02/2011</v>
      </c>
      <c r="E1331" s="134" t="str">
        <f t="shared" si="140"/>
        <v/>
      </c>
      <c r="F1331" s="134" t="str">
        <f t="shared" si="141"/>
        <v/>
      </c>
      <c r="G1331" s="184"/>
      <c r="H1331" s="160"/>
      <c r="I1331" s="133" t="s">
        <v>860</v>
      </c>
      <c r="J1331" s="160" t="s">
        <v>860</v>
      </c>
      <c r="K1331" s="160" t="s">
        <v>860</v>
      </c>
      <c r="L1331" s="140"/>
    </row>
    <row r="1332" spans="1:12" x14ac:dyDescent="0.25">
      <c r="A1332" s="14">
        <v>1325</v>
      </c>
      <c r="B1332" s="41" t="e">
        <f t="shared" si="137"/>
        <v>#VALUE!</v>
      </c>
      <c r="C1332" s="42" t="e">
        <f t="shared" si="138"/>
        <v>#VALUE!</v>
      </c>
      <c r="D1332" s="133" t="str">
        <f t="shared" si="139"/>
        <v>19/01/2011</v>
      </c>
      <c r="E1332" s="134" t="str">
        <f t="shared" si="140"/>
        <v/>
      </c>
      <c r="F1332" s="134" t="str">
        <f t="shared" si="141"/>
        <v/>
      </c>
      <c r="G1332" s="184"/>
      <c r="H1332" s="160"/>
      <c r="I1332" s="133" t="s">
        <v>861</v>
      </c>
      <c r="J1332" s="160" t="s">
        <v>861</v>
      </c>
      <c r="K1332" s="160" t="s">
        <v>861</v>
      </c>
      <c r="L1332" s="140"/>
    </row>
    <row r="1333" spans="1:12" x14ac:dyDescent="0.25">
      <c r="A1333" s="14">
        <v>1326</v>
      </c>
      <c r="B1333" s="41" t="e">
        <f t="shared" si="137"/>
        <v>#VALUE!</v>
      </c>
      <c r="C1333" s="42" t="e">
        <f t="shared" si="138"/>
        <v>#VALUE!</v>
      </c>
      <c r="D1333" s="133" t="str">
        <f t="shared" si="139"/>
        <v>02/06/2011</v>
      </c>
      <c r="E1333" s="134" t="str">
        <f t="shared" si="140"/>
        <v/>
      </c>
      <c r="F1333" s="134" t="str">
        <f t="shared" si="141"/>
        <v/>
      </c>
      <c r="G1333" s="184"/>
      <c r="H1333" s="160"/>
      <c r="I1333" s="133" t="s">
        <v>862</v>
      </c>
      <c r="J1333" s="160" t="s">
        <v>862</v>
      </c>
      <c r="K1333" s="160" t="s">
        <v>862</v>
      </c>
      <c r="L1333" s="140"/>
    </row>
    <row r="1334" spans="1:12" x14ac:dyDescent="0.25">
      <c r="A1334" s="14">
        <v>1327</v>
      </c>
      <c r="B1334" s="41" t="e">
        <f t="shared" si="137"/>
        <v>#VALUE!</v>
      </c>
      <c r="C1334" s="42" t="e">
        <f t="shared" si="138"/>
        <v>#VALUE!</v>
      </c>
      <c r="D1334" s="133" t="str">
        <f t="shared" si="139"/>
        <v>18/09/2011</v>
      </c>
      <c r="E1334" s="134" t="str">
        <f t="shared" si="140"/>
        <v/>
      </c>
      <c r="F1334" s="134" t="str">
        <f t="shared" si="141"/>
        <v/>
      </c>
      <c r="G1334" s="184"/>
      <c r="H1334" s="160"/>
      <c r="I1334" s="133" t="s">
        <v>837</v>
      </c>
      <c r="J1334" s="160" t="s">
        <v>837</v>
      </c>
      <c r="K1334" s="160" t="s">
        <v>837</v>
      </c>
      <c r="L1334" s="140"/>
    </row>
    <row r="1335" spans="1:12" x14ac:dyDescent="0.25">
      <c r="A1335" s="14">
        <v>1328</v>
      </c>
      <c r="B1335" s="41" t="e">
        <f t="shared" si="137"/>
        <v>#VALUE!</v>
      </c>
      <c r="C1335" s="42" t="e">
        <f t="shared" si="138"/>
        <v>#VALUE!</v>
      </c>
      <c r="D1335" s="133" t="str">
        <f t="shared" si="139"/>
        <v>25/04/2011</v>
      </c>
      <c r="E1335" s="134" t="str">
        <f t="shared" si="140"/>
        <v/>
      </c>
      <c r="F1335" s="134" t="str">
        <f t="shared" si="141"/>
        <v/>
      </c>
      <c r="G1335" s="184"/>
      <c r="H1335" s="160"/>
      <c r="I1335" s="133" t="s">
        <v>802</v>
      </c>
      <c r="J1335" s="160" t="s">
        <v>802</v>
      </c>
      <c r="K1335" s="160" t="s">
        <v>802</v>
      </c>
      <c r="L1335" s="140"/>
    </row>
    <row r="1336" spans="1:12" x14ac:dyDescent="0.25">
      <c r="A1336" s="14">
        <v>1329</v>
      </c>
      <c r="B1336" s="41" t="e">
        <f t="shared" si="137"/>
        <v>#VALUE!</v>
      </c>
      <c r="C1336" s="42" t="e">
        <f t="shared" si="138"/>
        <v>#VALUE!</v>
      </c>
      <c r="D1336" s="133" t="str">
        <f t="shared" si="139"/>
        <v>02/06/2011</v>
      </c>
      <c r="E1336" s="134" t="str">
        <f t="shared" si="140"/>
        <v/>
      </c>
      <c r="F1336" s="134" t="str">
        <f t="shared" si="141"/>
        <v/>
      </c>
      <c r="G1336" s="184"/>
      <c r="H1336" s="160"/>
      <c r="I1336" s="133" t="s">
        <v>862</v>
      </c>
      <c r="J1336" s="160" t="s">
        <v>862</v>
      </c>
      <c r="K1336" s="160" t="s">
        <v>862</v>
      </c>
      <c r="L1336" s="140"/>
    </row>
    <row r="1337" spans="1:12" x14ac:dyDescent="0.25">
      <c r="A1337" s="14">
        <v>1330</v>
      </c>
      <c r="B1337" s="41" t="e">
        <f t="shared" si="137"/>
        <v>#VALUE!</v>
      </c>
      <c r="C1337" s="42" t="e">
        <f t="shared" si="138"/>
        <v>#VALUE!</v>
      </c>
      <c r="D1337" s="133" t="str">
        <f t="shared" si="139"/>
        <v>24/07/2011</v>
      </c>
      <c r="E1337" s="134" t="str">
        <f t="shared" si="140"/>
        <v/>
      </c>
      <c r="F1337" s="134" t="str">
        <f t="shared" si="141"/>
        <v/>
      </c>
      <c r="G1337" s="184"/>
      <c r="H1337" s="160"/>
      <c r="I1337" s="133" t="s">
        <v>863</v>
      </c>
      <c r="J1337" s="160" t="s">
        <v>863</v>
      </c>
      <c r="K1337" s="160" t="s">
        <v>863</v>
      </c>
      <c r="L1337" s="140"/>
    </row>
    <row r="1338" spans="1:12" x14ac:dyDescent="0.25">
      <c r="A1338" s="14">
        <v>1331</v>
      </c>
      <c r="B1338" s="41" t="e">
        <f t="shared" si="137"/>
        <v>#VALUE!</v>
      </c>
      <c r="C1338" s="42" t="e">
        <f t="shared" si="138"/>
        <v>#VALUE!</v>
      </c>
      <c r="D1338" s="133" t="str">
        <f t="shared" si="139"/>
        <v>02/10/2011</v>
      </c>
      <c r="E1338" s="134" t="str">
        <f t="shared" si="140"/>
        <v/>
      </c>
      <c r="F1338" s="134" t="str">
        <f t="shared" si="141"/>
        <v/>
      </c>
      <c r="G1338" s="184"/>
      <c r="H1338" s="160"/>
      <c r="I1338" s="133" t="s">
        <v>864</v>
      </c>
      <c r="J1338" s="160" t="s">
        <v>864</v>
      </c>
      <c r="K1338" s="160" t="s">
        <v>864</v>
      </c>
      <c r="L1338" s="140"/>
    </row>
    <row r="1339" spans="1:12" x14ac:dyDescent="0.25">
      <c r="A1339" s="14">
        <v>1332</v>
      </c>
      <c r="B1339" s="41" t="e">
        <f t="shared" si="137"/>
        <v>#VALUE!</v>
      </c>
      <c r="C1339" s="42" t="e">
        <f t="shared" si="138"/>
        <v>#VALUE!</v>
      </c>
      <c r="D1339" s="133" t="str">
        <f t="shared" si="139"/>
        <v>12/01/2011</v>
      </c>
      <c r="E1339" s="134" t="str">
        <f t="shared" si="140"/>
        <v/>
      </c>
      <c r="F1339" s="134" t="str">
        <f t="shared" si="141"/>
        <v/>
      </c>
      <c r="G1339" s="184"/>
      <c r="H1339" s="160"/>
      <c r="I1339" s="133" t="s">
        <v>811</v>
      </c>
      <c r="J1339" s="160" t="s">
        <v>811</v>
      </c>
      <c r="K1339" s="160" t="s">
        <v>811</v>
      </c>
      <c r="L1339" s="140"/>
    </row>
    <row r="1340" spans="1:12" x14ac:dyDescent="0.25">
      <c r="A1340" s="14">
        <v>1333</v>
      </c>
      <c r="B1340" s="41" t="e">
        <f t="shared" si="137"/>
        <v>#VALUE!</v>
      </c>
      <c r="C1340" s="42" t="e">
        <f t="shared" si="138"/>
        <v>#VALUE!</v>
      </c>
      <c r="D1340" s="133" t="str">
        <f t="shared" si="139"/>
        <v>29/10/2011</v>
      </c>
      <c r="E1340" s="134" t="str">
        <f t="shared" si="140"/>
        <v/>
      </c>
      <c r="F1340" s="134" t="str">
        <f t="shared" si="141"/>
        <v/>
      </c>
      <c r="G1340" s="184"/>
      <c r="H1340" s="160"/>
      <c r="I1340" s="133" t="s">
        <v>865</v>
      </c>
      <c r="J1340" s="160" t="s">
        <v>865</v>
      </c>
      <c r="K1340" s="160" t="s">
        <v>865</v>
      </c>
      <c r="L1340" s="140"/>
    </row>
    <row r="1341" spans="1:12" x14ac:dyDescent="0.25">
      <c r="A1341" s="14">
        <v>1334</v>
      </c>
      <c r="B1341" s="41" t="e">
        <f t="shared" si="137"/>
        <v>#VALUE!</v>
      </c>
      <c r="C1341" s="42" t="e">
        <f t="shared" si="138"/>
        <v>#VALUE!</v>
      </c>
      <c r="D1341" s="133" t="str">
        <f t="shared" si="139"/>
        <v>21/05/2011</v>
      </c>
      <c r="E1341" s="134" t="str">
        <f t="shared" si="140"/>
        <v/>
      </c>
      <c r="F1341" s="134" t="str">
        <f t="shared" si="141"/>
        <v/>
      </c>
      <c r="G1341" s="184"/>
      <c r="H1341" s="160"/>
      <c r="I1341" s="133" t="s">
        <v>866</v>
      </c>
      <c r="J1341" s="160" t="s">
        <v>866</v>
      </c>
      <c r="K1341" s="160" t="s">
        <v>866</v>
      </c>
      <c r="L1341" s="140"/>
    </row>
    <row r="1342" spans="1:12" x14ac:dyDescent="0.25">
      <c r="A1342" s="14">
        <v>1335</v>
      </c>
      <c r="B1342" s="41" t="e">
        <f t="shared" si="137"/>
        <v>#VALUE!</v>
      </c>
      <c r="C1342" s="42" t="e">
        <f t="shared" si="138"/>
        <v>#VALUE!</v>
      </c>
      <c r="D1342" s="133" t="str">
        <f t="shared" si="139"/>
        <v>27/11/2011</v>
      </c>
      <c r="E1342" s="134" t="str">
        <f t="shared" si="140"/>
        <v/>
      </c>
      <c r="F1342" s="134" t="str">
        <f t="shared" si="141"/>
        <v/>
      </c>
      <c r="G1342" s="184"/>
      <c r="H1342" s="160"/>
      <c r="I1342" s="133" t="s">
        <v>831</v>
      </c>
      <c r="J1342" s="160" t="s">
        <v>831</v>
      </c>
      <c r="K1342" s="160" t="s">
        <v>831</v>
      </c>
      <c r="L1342" s="140"/>
    </row>
    <row r="1343" spans="1:12" x14ac:dyDescent="0.25">
      <c r="A1343" s="14">
        <v>1336</v>
      </c>
      <c r="B1343" s="41" t="e">
        <f t="shared" si="137"/>
        <v>#VALUE!</v>
      </c>
      <c r="C1343" s="42" t="e">
        <f t="shared" si="138"/>
        <v>#VALUE!</v>
      </c>
      <c r="D1343" s="133" t="str">
        <f t="shared" si="139"/>
        <v>29/09/2011</v>
      </c>
      <c r="E1343" s="134" t="str">
        <f t="shared" si="140"/>
        <v/>
      </c>
      <c r="F1343" s="134" t="str">
        <f t="shared" si="141"/>
        <v/>
      </c>
      <c r="G1343" s="184"/>
      <c r="H1343" s="160"/>
      <c r="I1343" s="133" t="s">
        <v>737</v>
      </c>
      <c r="J1343" s="160" t="s">
        <v>737</v>
      </c>
      <c r="K1343" s="160" t="s">
        <v>737</v>
      </c>
      <c r="L1343" s="140"/>
    </row>
    <row r="1344" spans="1:12" x14ac:dyDescent="0.25">
      <c r="A1344" s="14">
        <v>1337</v>
      </c>
      <c r="B1344" s="41" t="e">
        <f t="shared" si="137"/>
        <v>#VALUE!</v>
      </c>
      <c r="C1344" s="42" t="e">
        <f t="shared" si="138"/>
        <v>#VALUE!</v>
      </c>
      <c r="D1344" s="133" t="str">
        <f t="shared" si="139"/>
        <v>09/02/2011</v>
      </c>
      <c r="E1344" s="134" t="str">
        <f t="shared" si="140"/>
        <v/>
      </c>
      <c r="F1344" s="134" t="str">
        <f t="shared" si="141"/>
        <v/>
      </c>
      <c r="G1344" s="184"/>
      <c r="H1344" s="160"/>
      <c r="I1344" s="133" t="s">
        <v>857</v>
      </c>
      <c r="J1344" s="160" t="s">
        <v>857</v>
      </c>
      <c r="K1344" s="160" t="s">
        <v>857</v>
      </c>
      <c r="L1344" s="140"/>
    </row>
    <row r="1345" spans="1:12" x14ac:dyDescent="0.25">
      <c r="A1345" s="14">
        <v>1338</v>
      </c>
      <c r="B1345" s="41" t="e">
        <f t="shared" si="137"/>
        <v>#VALUE!</v>
      </c>
      <c r="C1345" s="42" t="e">
        <f t="shared" si="138"/>
        <v>#VALUE!</v>
      </c>
      <c r="D1345" s="133" t="str">
        <f t="shared" si="139"/>
        <v>30/12/2011</v>
      </c>
      <c r="E1345" s="134" t="str">
        <f t="shared" si="140"/>
        <v/>
      </c>
      <c r="F1345" s="134" t="str">
        <f t="shared" si="141"/>
        <v/>
      </c>
      <c r="G1345" s="184"/>
      <c r="H1345" s="160"/>
      <c r="I1345" s="133" t="s">
        <v>867</v>
      </c>
      <c r="J1345" s="160" t="s">
        <v>867</v>
      </c>
      <c r="K1345" s="160" t="s">
        <v>867</v>
      </c>
      <c r="L1345" s="140"/>
    </row>
    <row r="1346" spans="1:12" x14ac:dyDescent="0.25">
      <c r="A1346" s="14">
        <v>1339</v>
      </c>
      <c r="B1346" s="41" t="e">
        <f t="shared" si="137"/>
        <v>#VALUE!</v>
      </c>
      <c r="C1346" s="42" t="e">
        <f t="shared" si="138"/>
        <v>#VALUE!</v>
      </c>
      <c r="D1346" s="133" t="str">
        <f t="shared" si="139"/>
        <v>21/03/2011</v>
      </c>
      <c r="E1346" s="134" t="str">
        <f t="shared" si="140"/>
        <v/>
      </c>
      <c r="F1346" s="134" t="str">
        <f t="shared" si="141"/>
        <v/>
      </c>
      <c r="G1346" s="184"/>
      <c r="H1346" s="160"/>
      <c r="I1346" s="133" t="s">
        <v>868</v>
      </c>
      <c r="J1346" s="160" t="s">
        <v>868</v>
      </c>
      <c r="K1346" s="160" t="s">
        <v>868</v>
      </c>
      <c r="L1346" s="140"/>
    </row>
    <row r="1347" spans="1:12" x14ac:dyDescent="0.25">
      <c r="A1347" s="14">
        <v>1340</v>
      </c>
      <c r="B1347" s="41" t="e">
        <f t="shared" si="137"/>
        <v>#VALUE!</v>
      </c>
      <c r="C1347" s="42" t="e">
        <f t="shared" si="138"/>
        <v>#VALUE!</v>
      </c>
      <c r="D1347" s="133" t="str">
        <f t="shared" si="139"/>
        <v>16/06/2011</v>
      </c>
      <c r="E1347" s="134" t="str">
        <f t="shared" si="140"/>
        <v/>
      </c>
      <c r="F1347" s="134" t="str">
        <f t="shared" si="141"/>
        <v/>
      </c>
      <c r="G1347" s="184"/>
      <c r="H1347" s="160"/>
      <c r="I1347" s="133" t="s">
        <v>869</v>
      </c>
      <c r="J1347" s="160" t="s">
        <v>869</v>
      </c>
      <c r="K1347" s="160" t="s">
        <v>869</v>
      </c>
      <c r="L1347" s="140"/>
    </row>
    <row r="1348" spans="1:12" x14ac:dyDescent="0.25">
      <c r="A1348" s="14">
        <v>1341</v>
      </c>
      <c r="B1348" s="41" t="e">
        <f t="shared" si="137"/>
        <v>#VALUE!</v>
      </c>
      <c r="C1348" s="42" t="e">
        <f t="shared" si="138"/>
        <v>#VALUE!</v>
      </c>
      <c r="D1348" s="133" t="str">
        <f t="shared" si="139"/>
        <v>09/09/2010</v>
      </c>
      <c r="E1348" s="134" t="str">
        <f t="shared" si="140"/>
        <v/>
      </c>
      <c r="F1348" s="134" t="str">
        <f t="shared" si="141"/>
        <v/>
      </c>
      <c r="G1348" s="184"/>
      <c r="H1348" s="160"/>
      <c r="I1348" s="133" t="s">
        <v>870</v>
      </c>
      <c r="J1348" s="160" t="s">
        <v>870</v>
      </c>
      <c r="K1348" s="160" t="s">
        <v>870</v>
      </c>
      <c r="L1348" s="140"/>
    </row>
    <row r="1349" spans="1:12" x14ac:dyDescent="0.25">
      <c r="A1349" s="14">
        <v>1342</v>
      </c>
      <c r="B1349" s="41" t="e">
        <f t="shared" si="137"/>
        <v>#VALUE!</v>
      </c>
      <c r="C1349" s="42" t="e">
        <f t="shared" si="138"/>
        <v>#VALUE!</v>
      </c>
      <c r="D1349" s="133" t="str">
        <f t="shared" si="139"/>
        <v>03/09/2011</v>
      </c>
      <c r="E1349" s="134" t="str">
        <f t="shared" si="140"/>
        <v/>
      </c>
      <c r="F1349" s="134" t="str">
        <f t="shared" si="141"/>
        <v/>
      </c>
      <c r="G1349" s="184"/>
      <c r="H1349" s="160"/>
      <c r="I1349" s="133" t="s">
        <v>871</v>
      </c>
      <c r="J1349" s="160" t="s">
        <v>871</v>
      </c>
      <c r="K1349" s="160" t="s">
        <v>871</v>
      </c>
      <c r="L1349" s="140"/>
    </row>
    <row r="1350" spans="1:12" x14ac:dyDescent="0.25">
      <c r="A1350" s="14">
        <v>1343</v>
      </c>
      <c r="B1350" s="41" t="e">
        <f t="shared" si="137"/>
        <v>#VALUE!</v>
      </c>
      <c r="C1350" s="42" t="e">
        <f t="shared" si="138"/>
        <v>#VALUE!</v>
      </c>
      <c r="D1350" s="133" t="str">
        <f t="shared" si="139"/>
        <v>08/05/2011</v>
      </c>
      <c r="E1350" s="134" t="str">
        <f t="shared" si="140"/>
        <v/>
      </c>
      <c r="F1350" s="134" t="str">
        <f t="shared" si="141"/>
        <v/>
      </c>
      <c r="G1350" s="184"/>
      <c r="H1350" s="160"/>
      <c r="I1350" s="133" t="s">
        <v>872</v>
      </c>
      <c r="J1350" s="160" t="s">
        <v>872</v>
      </c>
      <c r="K1350" s="160" t="s">
        <v>872</v>
      </c>
      <c r="L1350" s="140"/>
    </row>
    <row r="1351" spans="1:12" x14ac:dyDescent="0.25">
      <c r="A1351" s="14">
        <v>1344</v>
      </c>
      <c r="B1351" s="41" t="e">
        <f t="shared" si="137"/>
        <v>#VALUE!</v>
      </c>
      <c r="C1351" s="42" t="e">
        <f t="shared" si="138"/>
        <v>#VALUE!</v>
      </c>
      <c r="D1351" s="133" t="str">
        <f t="shared" si="139"/>
        <v>13/11/2011</v>
      </c>
      <c r="E1351" s="134" t="str">
        <f t="shared" si="140"/>
        <v/>
      </c>
      <c r="F1351" s="134" t="str">
        <f t="shared" si="141"/>
        <v/>
      </c>
      <c r="G1351" s="184"/>
      <c r="H1351" s="160"/>
      <c r="I1351" s="133" t="s">
        <v>812</v>
      </c>
      <c r="J1351" s="160" t="s">
        <v>812</v>
      </c>
      <c r="K1351" s="160" t="s">
        <v>812</v>
      </c>
      <c r="L1351" s="140"/>
    </row>
    <row r="1352" spans="1:12" x14ac:dyDescent="0.25">
      <c r="A1352" s="14">
        <v>1345</v>
      </c>
      <c r="B1352" s="41" t="e">
        <f t="shared" si="137"/>
        <v>#VALUE!</v>
      </c>
      <c r="C1352" s="42" t="e">
        <f t="shared" si="138"/>
        <v>#VALUE!</v>
      </c>
      <c r="D1352" s="133" t="str">
        <f t="shared" si="139"/>
        <v>08/06/2011</v>
      </c>
      <c r="E1352" s="134" t="str">
        <f t="shared" si="140"/>
        <v/>
      </c>
      <c r="F1352" s="134" t="str">
        <f t="shared" si="141"/>
        <v/>
      </c>
      <c r="G1352" s="184"/>
      <c r="H1352" s="160"/>
      <c r="I1352" s="133" t="s">
        <v>873</v>
      </c>
      <c r="J1352" s="160" t="s">
        <v>873</v>
      </c>
      <c r="K1352" s="160" t="s">
        <v>873</v>
      </c>
      <c r="L1352" s="140"/>
    </row>
    <row r="1353" spans="1:12" x14ac:dyDescent="0.25">
      <c r="A1353" s="14">
        <v>1346</v>
      </c>
      <c r="B1353" s="41" t="e">
        <f t="shared" ref="B1353:B1416" si="142">LEFT(H1353,LEN(H1353)-LEN(C1353))</f>
        <v>#VALUE!</v>
      </c>
      <c r="C1353" s="42" t="e">
        <f t="shared" ref="C1353:C1416" si="143">RIGHT(H1353,LEN(H1353)-FIND("@",SUBSTITUTE(H1353," ","@",LEN(H1353)-LEN(SUBSTITUTE(H1353," ","")))))</f>
        <v>#VALUE!</v>
      </c>
      <c r="D1353" s="133" t="str">
        <f t="shared" ref="D1353:D1416" si="144">TEXT(J1353,"DD/MM/YYYY")</f>
        <v>24/07/2011</v>
      </c>
      <c r="E1353" s="134" t="str">
        <f t="shared" ref="E1353:E1416" si="145">IF(TRIM(L1353)="Nam","X","")</f>
        <v/>
      </c>
      <c r="F1353" s="134" t="str">
        <f t="shared" ref="F1353:F1416" si="146">IF(TRIM(L1353)="Nữ","X","")</f>
        <v/>
      </c>
      <c r="G1353" s="184"/>
      <c r="H1353" s="160"/>
      <c r="I1353" s="133" t="s">
        <v>863</v>
      </c>
      <c r="J1353" s="160" t="s">
        <v>863</v>
      </c>
      <c r="K1353" s="160" t="s">
        <v>863</v>
      </c>
      <c r="L1353" s="140"/>
    </row>
    <row r="1354" spans="1:12" x14ac:dyDescent="0.25">
      <c r="A1354" s="14">
        <v>1347</v>
      </c>
      <c r="B1354" s="41" t="e">
        <f t="shared" si="142"/>
        <v>#VALUE!</v>
      </c>
      <c r="C1354" s="42" t="e">
        <f t="shared" si="143"/>
        <v>#VALUE!</v>
      </c>
      <c r="D1354" s="133" t="str">
        <f t="shared" si="144"/>
        <v>23/12/2011</v>
      </c>
      <c r="E1354" s="134" t="str">
        <f t="shared" si="145"/>
        <v/>
      </c>
      <c r="F1354" s="134" t="str">
        <f t="shared" si="146"/>
        <v/>
      </c>
      <c r="G1354" s="184"/>
      <c r="H1354" s="160"/>
      <c r="I1354" s="133" t="s">
        <v>874</v>
      </c>
      <c r="J1354" s="160" t="s">
        <v>874</v>
      </c>
      <c r="K1354" s="160" t="s">
        <v>874</v>
      </c>
      <c r="L1354" s="140"/>
    </row>
    <row r="1355" spans="1:12" x14ac:dyDescent="0.25">
      <c r="A1355" s="14">
        <v>1348</v>
      </c>
      <c r="B1355" s="41" t="e">
        <f t="shared" si="142"/>
        <v>#VALUE!</v>
      </c>
      <c r="C1355" s="42" t="e">
        <f t="shared" si="143"/>
        <v>#VALUE!</v>
      </c>
      <c r="D1355" s="133" t="str">
        <f t="shared" si="144"/>
        <v>26/11/2011</v>
      </c>
      <c r="E1355" s="134" t="str">
        <f t="shared" si="145"/>
        <v/>
      </c>
      <c r="F1355" s="134" t="str">
        <f t="shared" si="146"/>
        <v/>
      </c>
      <c r="G1355" s="184"/>
      <c r="H1355" s="160"/>
      <c r="I1355" s="133" t="s">
        <v>785</v>
      </c>
      <c r="J1355" s="160" t="s">
        <v>785</v>
      </c>
      <c r="K1355" s="160" t="s">
        <v>785</v>
      </c>
      <c r="L1355" s="140"/>
    </row>
    <row r="1356" spans="1:12" x14ac:dyDescent="0.25">
      <c r="A1356" s="14">
        <v>1349</v>
      </c>
      <c r="B1356" s="41" t="e">
        <f t="shared" si="142"/>
        <v>#VALUE!</v>
      </c>
      <c r="C1356" s="42" t="e">
        <f t="shared" si="143"/>
        <v>#VALUE!</v>
      </c>
      <c r="D1356" s="133" t="str">
        <f t="shared" si="144"/>
        <v>26/10/2011</v>
      </c>
      <c r="E1356" s="134" t="str">
        <f t="shared" si="145"/>
        <v/>
      </c>
      <c r="F1356" s="134" t="str">
        <f t="shared" si="146"/>
        <v/>
      </c>
      <c r="G1356" s="184"/>
      <c r="H1356" s="160"/>
      <c r="I1356" s="133" t="s">
        <v>875</v>
      </c>
      <c r="J1356" s="160" t="s">
        <v>875</v>
      </c>
      <c r="K1356" s="160" t="s">
        <v>875</v>
      </c>
      <c r="L1356" s="140"/>
    </row>
    <row r="1357" spans="1:12" x14ac:dyDescent="0.25">
      <c r="A1357" s="14">
        <v>1350</v>
      </c>
      <c r="B1357" s="41" t="e">
        <f t="shared" si="142"/>
        <v>#VALUE!</v>
      </c>
      <c r="C1357" s="42" t="e">
        <f t="shared" si="143"/>
        <v>#VALUE!</v>
      </c>
      <c r="D1357" s="133" t="str">
        <f t="shared" si="144"/>
        <v>13/06/2011</v>
      </c>
      <c r="E1357" s="134" t="str">
        <f t="shared" si="145"/>
        <v/>
      </c>
      <c r="F1357" s="134" t="str">
        <f t="shared" si="146"/>
        <v/>
      </c>
      <c r="G1357" s="184"/>
      <c r="H1357" s="160"/>
      <c r="I1357" s="133" t="s">
        <v>876</v>
      </c>
      <c r="J1357" s="160" t="s">
        <v>876</v>
      </c>
      <c r="K1357" s="160" t="s">
        <v>876</v>
      </c>
      <c r="L1357" s="140"/>
    </row>
    <row r="1358" spans="1:12" x14ac:dyDescent="0.25">
      <c r="A1358" s="14">
        <v>1351</v>
      </c>
      <c r="B1358" s="41" t="e">
        <f t="shared" si="142"/>
        <v>#VALUE!</v>
      </c>
      <c r="C1358" s="42" t="e">
        <f t="shared" si="143"/>
        <v>#VALUE!</v>
      </c>
      <c r="D1358" s="133" t="str">
        <f t="shared" si="144"/>
        <v>05/04/2011</v>
      </c>
      <c r="E1358" s="134" t="str">
        <f t="shared" si="145"/>
        <v/>
      </c>
      <c r="F1358" s="134" t="str">
        <f t="shared" si="146"/>
        <v/>
      </c>
      <c r="G1358" s="184"/>
      <c r="H1358" s="160"/>
      <c r="I1358" s="133" t="s">
        <v>877</v>
      </c>
      <c r="J1358" s="160" t="s">
        <v>877</v>
      </c>
      <c r="K1358" s="160" t="s">
        <v>877</v>
      </c>
      <c r="L1358" s="140"/>
    </row>
    <row r="1359" spans="1:12" x14ac:dyDescent="0.25">
      <c r="A1359" s="14">
        <v>1352</v>
      </c>
      <c r="B1359" s="41" t="e">
        <f t="shared" si="142"/>
        <v>#VALUE!</v>
      </c>
      <c r="C1359" s="42" t="e">
        <f t="shared" si="143"/>
        <v>#VALUE!</v>
      </c>
      <c r="D1359" s="133" t="str">
        <f t="shared" si="144"/>
        <v>25/03/2011</v>
      </c>
      <c r="E1359" s="134" t="str">
        <f t="shared" si="145"/>
        <v/>
      </c>
      <c r="F1359" s="134" t="str">
        <f t="shared" si="146"/>
        <v/>
      </c>
      <c r="G1359" s="184"/>
      <c r="H1359" s="160"/>
      <c r="I1359" s="133" t="s">
        <v>878</v>
      </c>
      <c r="J1359" s="160" t="s">
        <v>878</v>
      </c>
      <c r="K1359" s="160" t="s">
        <v>878</v>
      </c>
      <c r="L1359" s="140"/>
    </row>
    <row r="1360" spans="1:12" x14ac:dyDescent="0.25">
      <c r="A1360" s="14">
        <v>1353</v>
      </c>
      <c r="B1360" s="41" t="e">
        <f t="shared" si="142"/>
        <v>#VALUE!</v>
      </c>
      <c r="C1360" s="42" t="e">
        <f t="shared" si="143"/>
        <v>#VALUE!</v>
      </c>
      <c r="D1360" s="133" t="str">
        <f t="shared" si="144"/>
        <v>14/03/2011</v>
      </c>
      <c r="E1360" s="134" t="str">
        <f t="shared" si="145"/>
        <v/>
      </c>
      <c r="F1360" s="134" t="str">
        <f t="shared" si="146"/>
        <v/>
      </c>
      <c r="G1360" s="184"/>
      <c r="H1360" s="160"/>
      <c r="I1360" s="133" t="s">
        <v>879</v>
      </c>
      <c r="J1360" s="160" t="s">
        <v>879</v>
      </c>
      <c r="K1360" s="160" t="s">
        <v>879</v>
      </c>
      <c r="L1360" s="140"/>
    </row>
    <row r="1361" spans="1:12" x14ac:dyDescent="0.25">
      <c r="A1361" s="14">
        <v>1354</v>
      </c>
      <c r="B1361" s="41" t="e">
        <f t="shared" si="142"/>
        <v>#VALUE!</v>
      </c>
      <c r="C1361" s="42" t="e">
        <f t="shared" si="143"/>
        <v>#VALUE!</v>
      </c>
      <c r="D1361" s="133" t="str">
        <f t="shared" si="144"/>
        <v>13/11/2011</v>
      </c>
      <c r="E1361" s="134" t="str">
        <f t="shared" si="145"/>
        <v/>
      </c>
      <c r="F1361" s="134" t="str">
        <f t="shared" si="146"/>
        <v/>
      </c>
      <c r="G1361" s="184"/>
      <c r="H1361" s="160"/>
      <c r="I1361" s="133" t="s">
        <v>812</v>
      </c>
      <c r="J1361" s="160" t="s">
        <v>812</v>
      </c>
      <c r="K1361" s="160" t="s">
        <v>812</v>
      </c>
      <c r="L1361" s="140"/>
    </row>
    <row r="1362" spans="1:12" x14ac:dyDescent="0.25">
      <c r="A1362" s="14">
        <v>1355</v>
      </c>
      <c r="B1362" s="41" t="e">
        <f t="shared" si="142"/>
        <v>#VALUE!</v>
      </c>
      <c r="C1362" s="42" t="e">
        <f t="shared" si="143"/>
        <v>#VALUE!</v>
      </c>
      <c r="D1362" s="133" t="str">
        <f t="shared" si="144"/>
        <v>20/09/2011</v>
      </c>
      <c r="E1362" s="134" t="str">
        <f t="shared" si="145"/>
        <v/>
      </c>
      <c r="F1362" s="134" t="str">
        <f t="shared" si="146"/>
        <v/>
      </c>
      <c r="G1362" s="184"/>
      <c r="H1362" s="155"/>
      <c r="I1362" s="133" t="s">
        <v>880</v>
      </c>
      <c r="J1362" s="155" t="s">
        <v>880</v>
      </c>
      <c r="K1362" s="155" t="s">
        <v>880</v>
      </c>
      <c r="L1362" s="140"/>
    </row>
    <row r="1363" spans="1:12" x14ac:dyDescent="0.25">
      <c r="A1363" s="14">
        <v>1356</v>
      </c>
      <c r="B1363" s="41" t="e">
        <f t="shared" si="142"/>
        <v>#VALUE!</v>
      </c>
      <c r="C1363" s="42" t="e">
        <f t="shared" si="143"/>
        <v>#VALUE!</v>
      </c>
      <c r="D1363" s="133" t="str">
        <f t="shared" si="144"/>
        <v>29/04/2011</v>
      </c>
      <c r="E1363" s="134" t="str">
        <f t="shared" si="145"/>
        <v/>
      </c>
      <c r="F1363" s="134" t="str">
        <f t="shared" si="146"/>
        <v/>
      </c>
      <c r="G1363" s="184"/>
      <c r="H1363" s="155"/>
      <c r="I1363" s="133" t="s">
        <v>881</v>
      </c>
      <c r="J1363" s="155" t="s">
        <v>881</v>
      </c>
      <c r="K1363" s="155" t="s">
        <v>881</v>
      </c>
      <c r="L1363" s="140"/>
    </row>
    <row r="1364" spans="1:12" x14ac:dyDescent="0.25">
      <c r="A1364" s="14">
        <v>1357</v>
      </c>
      <c r="B1364" s="41" t="e">
        <f t="shared" si="142"/>
        <v>#VALUE!</v>
      </c>
      <c r="C1364" s="42" t="e">
        <f t="shared" si="143"/>
        <v>#VALUE!</v>
      </c>
      <c r="D1364" s="133" t="str">
        <f t="shared" si="144"/>
        <v>04/02/2011</v>
      </c>
      <c r="E1364" s="134" t="str">
        <f t="shared" si="145"/>
        <v/>
      </c>
      <c r="F1364" s="134" t="str">
        <f t="shared" si="146"/>
        <v/>
      </c>
      <c r="G1364" s="184"/>
      <c r="H1364" s="155"/>
      <c r="I1364" s="133" t="s">
        <v>882</v>
      </c>
      <c r="J1364" s="155" t="s">
        <v>882</v>
      </c>
      <c r="K1364" s="155" t="s">
        <v>882</v>
      </c>
      <c r="L1364" s="140"/>
    </row>
    <row r="1365" spans="1:12" x14ac:dyDescent="0.25">
      <c r="A1365" s="14">
        <v>1358</v>
      </c>
      <c r="B1365" s="41" t="e">
        <f t="shared" si="142"/>
        <v>#VALUE!</v>
      </c>
      <c r="C1365" s="42" t="e">
        <f t="shared" si="143"/>
        <v>#VALUE!</v>
      </c>
      <c r="D1365" s="133" t="str">
        <f t="shared" si="144"/>
        <v>28/04/2011</v>
      </c>
      <c r="E1365" s="134" t="str">
        <f t="shared" si="145"/>
        <v/>
      </c>
      <c r="F1365" s="134" t="str">
        <f t="shared" si="146"/>
        <v/>
      </c>
      <c r="G1365" s="184"/>
      <c r="H1365" s="155"/>
      <c r="I1365" s="133" t="s">
        <v>883</v>
      </c>
      <c r="J1365" s="155" t="s">
        <v>883</v>
      </c>
      <c r="K1365" s="155" t="s">
        <v>883</v>
      </c>
      <c r="L1365" s="140"/>
    </row>
    <row r="1366" spans="1:12" x14ac:dyDescent="0.25">
      <c r="A1366" s="14">
        <v>1359</v>
      </c>
      <c r="B1366" s="41" t="e">
        <f t="shared" si="142"/>
        <v>#VALUE!</v>
      </c>
      <c r="C1366" s="42" t="e">
        <f t="shared" si="143"/>
        <v>#VALUE!</v>
      </c>
      <c r="D1366" s="133" t="str">
        <f t="shared" si="144"/>
        <v>03/01/2011</v>
      </c>
      <c r="E1366" s="134" t="str">
        <f t="shared" si="145"/>
        <v/>
      </c>
      <c r="F1366" s="134" t="str">
        <f t="shared" si="146"/>
        <v/>
      </c>
      <c r="G1366" s="184"/>
      <c r="H1366" s="155"/>
      <c r="I1366" s="133" t="s">
        <v>884</v>
      </c>
      <c r="J1366" s="155" t="s">
        <v>884</v>
      </c>
      <c r="K1366" s="155" t="s">
        <v>884</v>
      </c>
      <c r="L1366" s="140"/>
    </row>
    <row r="1367" spans="1:12" x14ac:dyDescent="0.25">
      <c r="A1367" s="14">
        <v>1360</v>
      </c>
      <c r="B1367" s="41" t="e">
        <f t="shared" si="142"/>
        <v>#VALUE!</v>
      </c>
      <c r="C1367" s="42" t="e">
        <f t="shared" si="143"/>
        <v>#VALUE!</v>
      </c>
      <c r="D1367" s="133" t="str">
        <f t="shared" si="144"/>
        <v>16/08/2011</v>
      </c>
      <c r="E1367" s="134" t="str">
        <f t="shared" si="145"/>
        <v/>
      </c>
      <c r="F1367" s="134" t="str">
        <f t="shared" si="146"/>
        <v/>
      </c>
      <c r="G1367" s="184"/>
      <c r="H1367" s="155"/>
      <c r="I1367" s="133" t="s">
        <v>885</v>
      </c>
      <c r="J1367" s="155" t="s">
        <v>885</v>
      </c>
      <c r="K1367" s="155" t="s">
        <v>885</v>
      </c>
      <c r="L1367" s="140"/>
    </row>
    <row r="1368" spans="1:12" x14ac:dyDescent="0.25">
      <c r="A1368" s="14">
        <v>1361</v>
      </c>
      <c r="B1368" s="41" t="e">
        <f t="shared" si="142"/>
        <v>#VALUE!</v>
      </c>
      <c r="C1368" s="42" t="e">
        <f t="shared" si="143"/>
        <v>#VALUE!</v>
      </c>
      <c r="D1368" s="133" t="str">
        <f t="shared" si="144"/>
        <v>13/10/2011</v>
      </c>
      <c r="E1368" s="134" t="str">
        <f t="shared" si="145"/>
        <v/>
      </c>
      <c r="F1368" s="134" t="str">
        <f t="shared" si="146"/>
        <v/>
      </c>
      <c r="G1368" s="184"/>
      <c r="H1368" s="155"/>
      <c r="I1368" s="133" t="s">
        <v>781</v>
      </c>
      <c r="J1368" s="155" t="s">
        <v>781</v>
      </c>
      <c r="K1368" s="155" t="s">
        <v>781</v>
      </c>
      <c r="L1368" s="140"/>
    </row>
    <row r="1369" spans="1:12" x14ac:dyDescent="0.25">
      <c r="A1369" s="14">
        <v>1362</v>
      </c>
      <c r="B1369" s="41" t="e">
        <f t="shared" si="142"/>
        <v>#VALUE!</v>
      </c>
      <c r="C1369" s="42" t="e">
        <f t="shared" si="143"/>
        <v>#VALUE!</v>
      </c>
      <c r="D1369" s="133" t="str">
        <f t="shared" si="144"/>
        <v>14/11/2011</v>
      </c>
      <c r="E1369" s="134" t="str">
        <f t="shared" si="145"/>
        <v/>
      </c>
      <c r="F1369" s="134" t="str">
        <f t="shared" si="146"/>
        <v/>
      </c>
      <c r="G1369" s="184"/>
      <c r="H1369" s="155"/>
      <c r="I1369" s="133" t="s">
        <v>829</v>
      </c>
      <c r="J1369" s="155" t="s">
        <v>829</v>
      </c>
      <c r="K1369" s="155" t="s">
        <v>829</v>
      </c>
      <c r="L1369" s="140"/>
    </row>
    <row r="1370" spans="1:12" x14ac:dyDescent="0.25">
      <c r="A1370" s="14">
        <v>1363</v>
      </c>
      <c r="B1370" s="41" t="e">
        <f t="shared" si="142"/>
        <v>#VALUE!</v>
      </c>
      <c r="C1370" s="42" t="e">
        <f t="shared" si="143"/>
        <v>#VALUE!</v>
      </c>
      <c r="D1370" s="133" t="str">
        <f t="shared" si="144"/>
        <v>23/10/2011</v>
      </c>
      <c r="E1370" s="134" t="str">
        <f t="shared" si="145"/>
        <v/>
      </c>
      <c r="F1370" s="134" t="str">
        <f t="shared" si="146"/>
        <v/>
      </c>
      <c r="G1370" s="184"/>
      <c r="H1370" s="155"/>
      <c r="I1370" s="133" t="s">
        <v>887</v>
      </c>
      <c r="J1370" s="155" t="s">
        <v>887</v>
      </c>
      <c r="K1370" s="155" t="s">
        <v>887</v>
      </c>
      <c r="L1370" s="140"/>
    </row>
    <row r="1371" spans="1:12" x14ac:dyDescent="0.25">
      <c r="A1371" s="14">
        <v>1364</v>
      </c>
      <c r="B1371" s="41" t="e">
        <f t="shared" si="142"/>
        <v>#VALUE!</v>
      </c>
      <c r="C1371" s="42" t="e">
        <f t="shared" si="143"/>
        <v>#VALUE!</v>
      </c>
      <c r="D1371" s="133" t="str">
        <f t="shared" si="144"/>
        <v>05/09/2011</v>
      </c>
      <c r="E1371" s="134" t="str">
        <f t="shared" si="145"/>
        <v/>
      </c>
      <c r="F1371" s="134" t="str">
        <f t="shared" si="146"/>
        <v/>
      </c>
      <c r="G1371" s="184"/>
      <c r="H1371" s="155"/>
      <c r="I1371" s="133" t="s">
        <v>888</v>
      </c>
      <c r="J1371" s="155" t="s">
        <v>888</v>
      </c>
      <c r="K1371" s="155" t="s">
        <v>888</v>
      </c>
      <c r="L1371" s="140"/>
    </row>
    <row r="1372" spans="1:12" x14ac:dyDescent="0.25">
      <c r="A1372" s="14">
        <v>1365</v>
      </c>
      <c r="B1372" s="41" t="e">
        <f t="shared" si="142"/>
        <v>#VALUE!</v>
      </c>
      <c r="C1372" s="42" t="e">
        <f t="shared" si="143"/>
        <v>#VALUE!</v>
      </c>
      <c r="D1372" s="133" t="str">
        <f t="shared" si="144"/>
        <v>16/05/2011</v>
      </c>
      <c r="E1372" s="134" t="str">
        <f t="shared" si="145"/>
        <v/>
      </c>
      <c r="F1372" s="134" t="str">
        <f t="shared" si="146"/>
        <v/>
      </c>
      <c r="G1372" s="184"/>
      <c r="H1372" s="155"/>
      <c r="I1372" s="133" t="s">
        <v>889</v>
      </c>
      <c r="J1372" s="155" t="s">
        <v>889</v>
      </c>
      <c r="K1372" s="155" t="s">
        <v>889</v>
      </c>
      <c r="L1372" s="140"/>
    </row>
    <row r="1373" spans="1:12" x14ac:dyDescent="0.25">
      <c r="A1373" s="14">
        <v>1366</v>
      </c>
      <c r="B1373" s="41" t="e">
        <f t="shared" si="142"/>
        <v>#VALUE!</v>
      </c>
      <c r="C1373" s="42" t="e">
        <f t="shared" si="143"/>
        <v>#VALUE!</v>
      </c>
      <c r="D1373" s="133" t="str">
        <f t="shared" si="144"/>
        <v>27/06/2011</v>
      </c>
      <c r="E1373" s="134" t="str">
        <f t="shared" si="145"/>
        <v/>
      </c>
      <c r="F1373" s="134" t="str">
        <f t="shared" si="146"/>
        <v/>
      </c>
      <c r="G1373" s="184"/>
      <c r="H1373" s="155"/>
      <c r="I1373" s="133" t="s">
        <v>890</v>
      </c>
      <c r="J1373" s="155" t="s">
        <v>890</v>
      </c>
      <c r="K1373" s="155" t="s">
        <v>890</v>
      </c>
      <c r="L1373" s="140"/>
    </row>
    <row r="1374" spans="1:12" x14ac:dyDescent="0.25">
      <c r="A1374" s="14">
        <v>1367</v>
      </c>
      <c r="B1374" s="41" t="e">
        <f t="shared" si="142"/>
        <v>#VALUE!</v>
      </c>
      <c r="C1374" s="42" t="e">
        <f t="shared" si="143"/>
        <v>#VALUE!</v>
      </c>
      <c r="D1374" s="133" t="str">
        <f t="shared" si="144"/>
        <v>05/08/2011</v>
      </c>
      <c r="E1374" s="134" t="str">
        <f t="shared" si="145"/>
        <v/>
      </c>
      <c r="F1374" s="134" t="str">
        <f t="shared" si="146"/>
        <v/>
      </c>
      <c r="G1374" s="184"/>
      <c r="H1374" s="155"/>
      <c r="I1374" s="133" t="s">
        <v>891</v>
      </c>
      <c r="J1374" s="155" t="s">
        <v>891</v>
      </c>
      <c r="K1374" s="155" t="s">
        <v>891</v>
      </c>
      <c r="L1374" s="140"/>
    </row>
    <row r="1375" spans="1:12" x14ac:dyDescent="0.25">
      <c r="A1375" s="14">
        <v>1368</v>
      </c>
      <c r="B1375" s="41" t="e">
        <f t="shared" si="142"/>
        <v>#VALUE!</v>
      </c>
      <c r="C1375" s="42" t="e">
        <f t="shared" si="143"/>
        <v>#VALUE!</v>
      </c>
      <c r="D1375" s="133" t="str">
        <f t="shared" si="144"/>
        <v>20/02/2011</v>
      </c>
      <c r="E1375" s="134" t="str">
        <f t="shared" si="145"/>
        <v/>
      </c>
      <c r="F1375" s="134" t="str">
        <f t="shared" si="146"/>
        <v/>
      </c>
      <c r="G1375" s="184"/>
      <c r="H1375" s="155"/>
      <c r="I1375" s="133" t="s">
        <v>892</v>
      </c>
      <c r="J1375" s="155" t="s">
        <v>892</v>
      </c>
      <c r="K1375" s="155" t="s">
        <v>892</v>
      </c>
      <c r="L1375" s="140"/>
    </row>
    <row r="1376" spans="1:12" x14ac:dyDescent="0.25">
      <c r="A1376" s="14">
        <v>1369</v>
      </c>
      <c r="B1376" s="41" t="e">
        <f t="shared" si="142"/>
        <v>#VALUE!</v>
      </c>
      <c r="C1376" s="42" t="e">
        <f t="shared" si="143"/>
        <v>#VALUE!</v>
      </c>
      <c r="D1376" s="133" t="str">
        <f t="shared" si="144"/>
        <v>05/11/2011</v>
      </c>
      <c r="E1376" s="134" t="str">
        <f t="shared" si="145"/>
        <v/>
      </c>
      <c r="F1376" s="134" t="str">
        <f t="shared" si="146"/>
        <v/>
      </c>
      <c r="G1376" s="184"/>
      <c r="H1376" s="155"/>
      <c r="I1376" s="133" t="s">
        <v>893</v>
      </c>
      <c r="J1376" s="155" t="s">
        <v>893</v>
      </c>
      <c r="K1376" s="155" t="s">
        <v>893</v>
      </c>
      <c r="L1376" s="140"/>
    </row>
    <row r="1377" spans="1:12" x14ac:dyDescent="0.25">
      <c r="A1377" s="14">
        <v>1370</v>
      </c>
      <c r="B1377" s="41" t="e">
        <f t="shared" si="142"/>
        <v>#VALUE!</v>
      </c>
      <c r="C1377" s="42" t="e">
        <f t="shared" si="143"/>
        <v>#VALUE!</v>
      </c>
      <c r="D1377" s="133" t="str">
        <f t="shared" si="144"/>
        <v>13/06/2011</v>
      </c>
      <c r="E1377" s="134" t="str">
        <f t="shared" si="145"/>
        <v/>
      </c>
      <c r="F1377" s="134" t="str">
        <f t="shared" si="146"/>
        <v/>
      </c>
      <c r="G1377" s="184"/>
      <c r="H1377" s="155"/>
      <c r="I1377" s="133" t="s">
        <v>876</v>
      </c>
      <c r="J1377" s="155" t="s">
        <v>876</v>
      </c>
      <c r="K1377" s="155" t="s">
        <v>876</v>
      </c>
      <c r="L1377" s="140"/>
    </row>
    <row r="1378" spans="1:12" x14ac:dyDescent="0.25">
      <c r="A1378" s="14">
        <v>1371</v>
      </c>
      <c r="B1378" s="41" t="e">
        <f t="shared" si="142"/>
        <v>#VALUE!</v>
      </c>
      <c r="C1378" s="42" t="e">
        <f t="shared" si="143"/>
        <v>#VALUE!</v>
      </c>
      <c r="D1378" s="133" t="str">
        <f t="shared" si="144"/>
        <v>25/08/2011</v>
      </c>
      <c r="E1378" s="134" t="str">
        <f t="shared" si="145"/>
        <v/>
      </c>
      <c r="F1378" s="134" t="str">
        <f t="shared" si="146"/>
        <v/>
      </c>
      <c r="G1378" s="184"/>
      <c r="H1378" s="155"/>
      <c r="I1378" s="133" t="s">
        <v>894</v>
      </c>
      <c r="J1378" s="155" t="s">
        <v>894</v>
      </c>
      <c r="K1378" s="155" t="s">
        <v>894</v>
      </c>
      <c r="L1378" s="140"/>
    </row>
    <row r="1379" spans="1:12" x14ac:dyDescent="0.25">
      <c r="A1379" s="14">
        <v>1372</v>
      </c>
      <c r="B1379" s="41" t="e">
        <f t="shared" si="142"/>
        <v>#VALUE!</v>
      </c>
      <c r="C1379" s="42" t="e">
        <f t="shared" si="143"/>
        <v>#VALUE!</v>
      </c>
      <c r="D1379" s="133" t="str">
        <f t="shared" si="144"/>
        <v>13/05/2011</v>
      </c>
      <c r="E1379" s="134" t="str">
        <f t="shared" si="145"/>
        <v/>
      </c>
      <c r="F1379" s="134" t="str">
        <f t="shared" si="146"/>
        <v/>
      </c>
      <c r="G1379" s="184"/>
      <c r="H1379" s="155"/>
      <c r="I1379" s="133" t="s">
        <v>853</v>
      </c>
      <c r="J1379" s="155" t="s">
        <v>853</v>
      </c>
      <c r="K1379" s="155" t="s">
        <v>853</v>
      </c>
      <c r="L1379" s="140"/>
    </row>
    <row r="1380" spans="1:12" x14ac:dyDescent="0.25">
      <c r="A1380" s="14">
        <v>1373</v>
      </c>
      <c r="B1380" s="41" t="e">
        <f t="shared" si="142"/>
        <v>#VALUE!</v>
      </c>
      <c r="C1380" s="42" t="e">
        <f t="shared" si="143"/>
        <v>#VALUE!</v>
      </c>
      <c r="D1380" s="133" t="str">
        <f t="shared" si="144"/>
        <v>25/10/2011</v>
      </c>
      <c r="E1380" s="134" t="str">
        <f t="shared" si="145"/>
        <v/>
      </c>
      <c r="F1380" s="134" t="str">
        <f t="shared" si="146"/>
        <v/>
      </c>
      <c r="G1380" s="184"/>
      <c r="H1380" s="155"/>
      <c r="I1380" s="133" t="s">
        <v>895</v>
      </c>
      <c r="J1380" s="155" t="s">
        <v>895</v>
      </c>
      <c r="K1380" s="155" t="s">
        <v>895</v>
      </c>
      <c r="L1380" s="140"/>
    </row>
    <row r="1381" spans="1:12" x14ac:dyDescent="0.25">
      <c r="A1381" s="14">
        <v>1374</v>
      </c>
      <c r="B1381" s="41" t="e">
        <f t="shared" si="142"/>
        <v>#VALUE!</v>
      </c>
      <c r="C1381" s="42" t="e">
        <f t="shared" si="143"/>
        <v>#VALUE!</v>
      </c>
      <c r="D1381" s="133" t="str">
        <f t="shared" si="144"/>
        <v>17/04/2011</v>
      </c>
      <c r="E1381" s="134" t="str">
        <f t="shared" si="145"/>
        <v/>
      </c>
      <c r="F1381" s="134" t="str">
        <f t="shared" si="146"/>
        <v/>
      </c>
      <c r="G1381" s="184"/>
      <c r="H1381" s="155"/>
      <c r="I1381" s="133" t="s">
        <v>896</v>
      </c>
      <c r="J1381" s="155" t="s">
        <v>896</v>
      </c>
      <c r="K1381" s="155" t="s">
        <v>896</v>
      </c>
      <c r="L1381" s="140"/>
    </row>
    <row r="1382" spans="1:12" x14ac:dyDescent="0.25">
      <c r="A1382" s="14">
        <v>1375</v>
      </c>
      <c r="B1382" s="41" t="e">
        <f t="shared" si="142"/>
        <v>#VALUE!</v>
      </c>
      <c r="C1382" s="42" t="e">
        <f t="shared" si="143"/>
        <v>#VALUE!</v>
      </c>
      <c r="D1382" s="133" t="str">
        <f t="shared" si="144"/>
        <v>05/05/2011</v>
      </c>
      <c r="E1382" s="134" t="str">
        <f t="shared" si="145"/>
        <v/>
      </c>
      <c r="F1382" s="134" t="str">
        <f t="shared" si="146"/>
        <v/>
      </c>
      <c r="G1382" s="184"/>
      <c r="H1382" s="155"/>
      <c r="I1382" s="133" t="s">
        <v>897</v>
      </c>
      <c r="J1382" s="155" t="s">
        <v>897</v>
      </c>
      <c r="K1382" s="155" t="s">
        <v>897</v>
      </c>
      <c r="L1382" s="140"/>
    </row>
    <row r="1383" spans="1:12" x14ac:dyDescent="0.25">
      <c r="A1383" s="14">
        <v>1376</v>
      </c>
      <c r="B1383" s="41" t="e">
        <f t="shared" si="142"/>
        <v>#VALUE!</v>
      </c>
      <c r="C1383" s="42" t="e">
        <f t="shared" si="143"/>
        <v>#VALUE!</v>
      </c>
      <c r="D1383" s="133" t="str">
        <f t="shared" si="144"/>
        <v>19/10/2011</v>
      </c>
      <c r="E1383" s="134" t="str">
        <f t="shared" si="145"/>
        <v/>
      </c>
      <c r="F1383" s="134" t="str">
        <f t="shared" si="146"/>
        <v/>
      </c>
      <c r="G1383" s="184"/>
      <c r="H1383" s="155"/>
      <c r="I1383" s="133" t="s">
        <v>898</v>
      </c>
      <c r="J1383" s="155" t="s">
        <v>898</v>
      </c>
      <c r="K1383" s="155" t="s">
        <v>898</v>
      </c>
      <c r="L1383" s="140"/>
    </row>
    <row r="1384" spans="1:12" x14ac:dyDescent="0.25">
      <c r="A1384" s="14">
        <v>1377</v>
      </c>
      <c r="B1384" s="41" t="e">
        <f t="shared" si="142"/>
        <v>#VALUE!</v>
      </c>
      <c r="C1384" s="42" t="e">
        <f t="shared" si="143"/>
        <v>#VALUE!</v>
      </c>
      <c r="D1384" s="133" t="str">
        <f t="shared" si="144"/>
        <v>19/07/2011</v>
      </c>
      <c r="E1384" s="134" t="str">
        <f t="shared" si="145"/>
        <v/>
      </c>
      <c r="F1384" s="134" t="str">
        <f t="shared" si="146"/>
        <v/>
      </c>
      <c r="G1384" s="184"/>
      <c r="H1384" s="155"/>
      <c r="I1384" s="133" t="s">
        <v>899</v>
      </c>
      <c r="J1384" s="155" t="s">
        <v>899</v>
      </c>
      <c r="K1384" s="155" t="s">
        <v>899</v>
      </c>
      <c r="L1384" s="140"/>
    </row>
    <row r="1385" spans="1:12" x14ac:dyDescent="0.25">
      <c r="A1385" s="14">
        <v>1378</v>
      </c>
      <c r="B1385" s="41" t="e">
        <f t="shared" si="142"/>
        <v>#VALUE!</v>
      </c>
      <c r="C1385" s="42" t="e">
        <f t="shared" si="143"/>
        <v>#VALUE!</v>
      </c>
      <c r="D1385" s="133" t="str">
        <f t="shared" si="144"/>
        <v>19/07/2011</v>
      </c>
      <c r="E1385" s="134" t="str">
        <f t="shared" si="145"/>
        <v/>
      </c>
      <c r="F1385" s="134" t="str">
        <f t="shared" si="146"/>
        <v/>
      </c>
      <c r="G1385" s="184"/>
      <c r="H1385" s="155"/>
      <c r="I1385" s="133" t="s">
        <v>899</v>
      </c>
      <c r="J1385" s="155" t="s">
        <v>899</v>
      </c>
      <c r="K1385" s="155" t="s">
        <v>899</v>
      </c>
      <c r="L1385" s="140"/>
    </row>
    <row r="1386" spans="1:12" x14ac:dyDescent="0.25">
      <c r="A1386" s="14">
        <v>1379</v>
      </c>
      <c r="B1386" s="41" t="e">
        <f t="shared" si="142"/>
        <v>#VALUE!</v>
      </c>
      <c r="C1386" s="42" t="e">
        <f t="shared" si="143"/>
        <v>#VALUE!</v>
      </c>
      <c r="D1386" s="133" t="str">
        <f t="shared" si="144"/>
        <v>28/06/2011</v>
      </c>
      <c r="E1386" s="134" t="str">
        <f t="shared" si="145"/>
        <v/>
      </c>
      <c r="F1386" s="134" t="str">
        <f t="shared" si="146"/>
        <v/>
      </c>
      <c r="G1386" s="184"/>
      <c r="H1386" s="155"/>
      <c r="I1386" s="133" t="s">
        <v>900</v>
      </c>
      <c r="J1386" s="155" t="s">
        <v>900</v>
      </c>
      <c r="K1386" s="155" t="s">
        <v>900</v>
      </c>
      <c r="L1386" s="140"/>
    </row>
    <row r="1387" spans="1:12" x14ac:dyDescent="0.25">
      <c r="A1387" s="14">
        <v>1380</v>
      </c>
      <c r="B1387" s="41" t="e">
        <f t="shared" si="142"/>
        <v>#VALUE!</v>
      </c>
      <c r="C1387" s="42" t="e">
        <f t="shared" si="143"/>
        <v>#VALUE!</v>
      </c>
      <c r="D1387" s="133" t="str">
        <f t="shared" si="144"/>
        <v>04/03/2011</v>
      </c>
      <c r="E1387" s="134" t="str">
        <f t="shared" si="145"/>
        <v/>
      </c>
      <c r="F1387" s="134" t="str">
        <f t="shared" si="146"/>
        <v/>
      </c>
      <c r="G1387" s="184"/>
      <c r="H1387" s="155"/>
      <c r="I1387" s="133" t="s">
        <v>901</v>
      </c>
      <c r="J1387" s="155" t="s">
        <v>901</v>
      </c>
      <c r="K1387" s="155" t="s">
        <v>901</v>
      </c>
      <c r="L1387" s="140"/>
    </row>
    <row r="1388" spans="1:12" x14ac:dyDescent="0.25">
      <c r="A1388" s="14">
        <v>1381</v>
      </c>
      <c r="B1388" s="41" t="e">
        <f t="shared" si="142"/>
        <v>#VALUE!</v>
      </c>
      <c r="C1388" s="42" t="e">
        <f t="shared" si="143"/>
        <v>#VALUE!</v>
      </c>
      <c r="D1388" s="133" t="str">
        <f t="shared" si="144"/>
        <v>07/07/2011</v>
      </c>
      <c r="E1388" s="134" t="str">
        <f t="shared" si="145"/>
        <v/>
      </c>
      <c r="F1388" s="134" t="str">
        <f t="shared" si="146"/>
        <v/>
      </c>
      <c r="G1388" s="184"/>
      <c r="H1388" s="155"/>
      <c r="I1388" s="133" t="s">
        <v>841</v>
      </c>
      <c r="J1388" s="155" t="s">
        <v>841</v>
      </c>
      <c r="K1388" s="155" t="s">
        <v>841</v>
      </c>
      <c r="L1388" s="140"/>
    </row>
    <row r="1389" spans="1:12" x14ac:dyDescent="0.25">
      <c r="A1389" s="14">
        <v>1382</v>
      </c>
      <c r="B1389" s="41" t="e">
        <f t="shared" si="142"/>
        <v>#VALUE!</v>
      </c>
      <c r="C1389" s="42" t="e">
        <f t="shared" si="143"/>
        <v>#VALUE!</v>
      </c>
      <c r="D1389" s="133" t="str">
        <f t="shared" si="144"/>
        <v>08/06/2011</v>
      </c>
      <c r="E1389" s="134" t="str">
        <f t="shared" si="145"/>
        <v/>
      </c>
      <c r="F1389" s="134" t="str">
        <f t="shared" si="146"/>
        <v/>
      </c>
      <c r="G1389" s="184"/>
      <c r="H1389" s="155"/>
      <c r="I1389" s="133" t="s">
        <v>873</v>
      </c>
      <c r="J1389" s="155" t="s">
        <v>873</v>
      </c>
      <c r="K1389" s="155" t="s">
        <v>873</v>
      </c>
      <c r="L1389" s="140"/>
    </row>
    <row r="1390" spans="1:12" x14ac:dyDescent="0.25">
      <c r="A1390" s="14">
        <v>1383</v>
      </c>
      <c r="B1390" s="41" t="e">
        <f t="shared" si="142"/>
        <v>#VALUE!</v>
      </c>
      <c r="C1390" s="42" t="e">
        <f t="shared" si="143"/>
        <v>#VALUE!</v>
      </c>
      <c r="D1390" s="133" t="str">
        <f t="shared" si="144"/>
        <v>13/10/2011</v>
      </c>
      <c r="E1390" s="134" t="str">
        <f t="shared" si="145"/>
        <v/>
      </c>
      <c r="F1390" s="134" t="str">
        <f t="shared" si="146"/>
        <v/>
      </c>
      <c r="G1390" s="184"/>
      <c r="H1390" s="155"/>
      <c r="I1390" s="133" t="s">
        <v>781</v>
      </c>
      <c r="J1390" s="155" t="s">
        <v>781</v>
      </c>
      <c r="K1390" s="155" t="s">
        <v>781</v>
      </c>
      <c r="L1390" s="140"/>
    </row>
    <row r="1391" spans="1:12" x14ac:dyDescent="0.25">
      <c r="A1391" s="14">
        <v>1384</v>
      </c>
      <c r="B1391" s="41" t="e">
        <f t="shared" si="142"/>
        <v>#VALUE!</v>
      </c>
      <c r="C1391" s="42" t="e">
        <f t="shared" si="143"/>
        <v>#VALUE!</v>
      </c>
      <c r="D1391" s="133" t="str">
        <f t="shared" si="144"/>
        <v>14/09/2011</v>
      </c>
      <c r="E1391" s="134" t="str">
        <f t="shared" si="145"/>
        <v/>
      </c>
      <c r="F1391" s="134" t="str">
        <f t="shared" si="146"/>
        <v/>
      </c>
      <c r="G1391" s="184"/>
      <c r="H1391" s="155"/>
      <c r="I1391" s="133" t="s">
        <v>903</v>
      </c>
      <c r="J1391" s="155" t="s">
        <v>903</v>
      </c>
      <c r="K1391" s="155" t="s">
        <v>903</v>
      </c>
      <c r="L1391" s="140"/>
    </row>
    <row r="1392" spans="1:12" x14ac:dyDescent="0.25">
      <c r="A1392" s="14">
        <v>1385</v>
      </c>
      <c r="B1392" s="41" t="e">
        <f t="shared" si="142"/>
        <v>#VALUE!</v>
      </c>
      <c r="C1392" s="42" t="e">
        <f t="shared" si="143"/>
        <v>#VALUE!</v>
      </c>
      <c r="D1392" s="133" t="str">
        <f t="shared" si="144"/>
        <v>21/04/2011</v>
      </c>
      <c r="E1392" s="134" t="str">
        <f t="shared" si="145"/>
        <v/>
      </c>
      <c r="F1392" s="134" t="str">
        <f t="shared" si="146"/>
        <v/>
      </c>
      <c r="G1392" s="184"/>
      <c r="H1392" s="155"/>
      <c r="I1392" s="133" t="s">
        <v>904</v>
      </c>
      <c r="J1392" s="155" t="s">
        <v>904</v>
      </c>
      <c r="K1392" s="155" t="s">
        <v>904</v>
      </c>
      <c r="L1392" s="140"/>
    </row>
    <row r="1393" spans="1:12" x14ac:dyDescent="0.25">
      <c r="A1393" s="14">
        <v>1386</v>
      </c>
      <c r="B1393" s="41" t="e">
        <f t="shared" si="142"/>
        <v>#VALUE!</v>
      </c>
      <c r="C1393" s="42" t="e">
        <f t="shared" si="143"/>
        <v>#VALUE!</v>
      </c>
      <c r="D1393" s="133" t="str">
        <f t="shared" si="144"/>
        <v>03/11/2011</v>
      </c>
      <c r="E1393" s="134" t="str">
        <f t="shared" si="145"/>
        <v/>
      </c>
      <c r="F1393" s="134" t="str">
        <f t="shared" si="146"/>
        <v/>
      </c>
      <c r="G1393" s="184"/>
      <c r="H1393" s="155"/>
      <c r="I1393" s="133" t="s">
        <v>855</v>
      </c>
      <c r="J1393" s="155" t="s">
        <v>855</v>
      </c>
      <c r="K1393" s="155" t="s">
        <v>855</v>
      </c>
      <c r="L1393" s="140"/>
    </row>
    <row r="1394" spans="1:12" x14ac:dyDescent="0.25">
      <c r="A1394" s="14">
        <v>1387</v>
      </c>
      <c r="B1394" s="41" t="e">
        <f t="shared" si="142"/>
        <v>#VALUE!</v>
      </c>
      <c r="C1394" s="42" t="e">
        <f t="shared" si="143"/>
        <v>#VALUE!</v>
      </c>
      <c r="D1394" s="133" t="str">
        <f t="shared" si="144"/>
        <v>15/09/2011</v>
      </c>
      <c r="E1394" s="134" t="str">
        <f t="shared" si="145"/>
        <v/>
      </c>
      <c r="F1394" s="134" t="str">
        <f t="shared" si="146"/>
        <v/>
      </c>
      <c r="G1394" s="184"/>
      <c r="H1394" s="155"/>
      <c r="I1394" s="133" t="s">
        <v>905</v>
      </c>
      <c r="J1394" s="155" t="s">
        <v>905</v>
      </c>
      <c r="K1394" s="155" t="s">
        <v>905</v>
      </c>
      <c r="L1394" s="140"/>
    </row>
    <row r="1395" spans="1:12" x14ac:dyDescent="0.25">
      <c r="A1395" s="14">
        <v>1388</v>
      </c>
      <c r="B1395" s="41" t="e">
        <f t="shared" si="142"/>
        <v>#VALUE!</v>
      </c>
      <c r="C1395" s="42" t="e">
        <f t="shared" si="143"/>
        <v>#VALUE!</v>
      </c>
      <c r="D1395" s="133" t="str">
        <f t="shared" si="144"/>
        <v>16/11/2011</v>
      </c>
      <c r="E1395" s="134" t="str">
        <f t="shared" si="145"/>
        <v/>
      </c>
      <c r="F1395" s="134" t="str">
        <f t="shared" si="146"/>
        <v/>
      </c>
      <c r="G1395" s="184"/>
      <c r="H1395" s="155"/>
      <c r="I1395" s="133" t="s">
        <v>801</v>
      </c>
      <c r="J1395" s="155" t="s">
        <v>801</v>
      </c>
      <c r="K1395" s="155" t="s">
        <v>801</v>
      </c>
      <c r="L1395" s="140"/>
    </row>
    <row r="1396" spans="1:12" x14ac:dyDescent="0.25">
      <c r="A1396" s="14">
        <v>1389</v>
      </c>
      <c r="B1396" s="41" t="e">
        <f t="shared" si="142"/>
        <v>#VALUE!</v>
      </c>
      <c r="C1396" s="42" t="e">
        <f t="shared" si="143"/>
        <v>#VALUE!</v>
      </c>
      <c r="D1396" s="133" t="str">
        <f t="shared" si="144"/>
        <v>11/01/2011</v>
      </c>
      <c r="E1396" s="134" t="str">
        <f t="shared" si="145"/>
        <v/>
      </c>
      <c r="F1396" s="134" t="str">
        <f t="shared" si="146"/>
        <v/>
      </c>
      <c r="G1396" s="184"/>
      <c r="H1396" s="155"/>
      <c r="I1396" s="133" t="s">
        <v>906</v>
      </c>
      <c r="J1396" s="155" t="s">
        <v>906</v>
      </c>
      <c r="K1396" s="155" t="s">
        <v>906</v>
      </c>
      <c r="L1396" s="140"/>
    </row>
    <row r="1397" spans="1:12" x14ac:dyDescent="0.25">
      <c r="A1397" s="14">
        <v>1390</v>
      </c>
      <c r="B1397" s="41" t="e">
        <f t="shared" si="142"/>
        <v>#VALUE!</v>
      </c>
      <c r="C1397" s="42" t="e">
        <f t="shared" si="143"/>
        <v>#VALUE!</v>
      </c>
      <c r="D1397" s="133" t="str">
        <f t="shared" si="144"/>
        <v>05/07/2011</v>
      </c>
      <c r="E1397" s="134" t="str">
        <f t="shared" si="145"/>
        <v/>
      </c>
      <c r="F1397" s="134" t="str">
        <f t="shared" si="146"/>
        <v/>
      </c>
      <c r="G1397" s="184"/>
      <c r="H1397" s="155"/>
      <c r="I1397" s="133" t="s">
        <v>787</v>
      </c>
      <c r="J1397" s="155" t="s">
        <v>787</v>
      </c>
      <c r="K1397" s="155" t="s">
        <v>787</v>
      </c>
      <c r="L1397" s="140"/>
    </row>
    <row r="1398" spans="1:12" x14ac:dyDescent="0.25">
      <c r="A1398" s="14">
        <v>1391</v>
      </c>
      <c r="B1398" s="41" t="e">
        <f t="shared" si="142"/>
        <v>#VALUE!</v>
      </c>
      <c r="C1398" s="42" t="e">
        <f t="shared" si="143"/>
        <v>#VALUE!</v>
      </c>
      <c r="D1398" s="133" t="str">
        <f t="shared" si="144"/>
        <v>16/01/2011</v>
      </c>
      <c r="E1398" s="134" t="str">
        <f t="shared" si="145"/>
        <v/>
      </c>
      <c r="F1398" s="134" t="str">
        <f t="shared" si="146"/>
        <v/>
      </c>
      <c r="G1398" s="184"/>
      <c r="H1398" s="155"/>
      <c r="I1398" s="133" t="s">
        <v>907</v>
      </c>
      <c r="J1398" s="155" t="s">
        <v>907</v>
      </c>
      <c r="K1398" s="155" t="s">
        <v>907</v>
      </c>
      <c r="L1398" s="140"/>
    </row>
    <row r="1399" spans="1:12" x14ac:dyDescent="0.25">
      <c r="A1399" s="14">
        <v>1392</v>
      </c>
      <c r="B1399" s="41" t="e">
        <f t="shared" si="142"/>
        <v>#VALUE!</v>
      </c>
      <c r="C1399" s="42" t="e">
        <f t="shared" si="143"/>
        <v>#VALUE!</v>
      </c>
      <c r="D1399" s="133" t="str">
        <f t="shared" si="144"/>
        <v>28/11/2011</v>
      </c>
      <c r="E1399" s="134" t="str">
        <f t="shared" si="145"/>
        <v/>
      </c>
      <c r="F1399" s="134" t="str">
        <f t="shared" si="146"/>
        <v/>
      </c>
      <c r="G1399" s="184"/>
      <c r="H1399" s="155"/>
      <c r="I1399" s="133" t="s">
        <v>908</v>
      </c>
      <c r="J1399" s="155" t="s">
        <v>908</v>
      </c>
      <c r="K1399" s="155" t="s">
        <v>908</v>
      </c>
      <c r="L1399" s="140"/>
    </row>
    <row r="1400" spans="1:12" x14ac:dyDescent="0.25">
      <c r="A1400" s="14">
        <v>1393</v>
      </c>
      <c r="B1400" s="41" t="e">
        <f t="shared" si="142"/>
        <v>#VALUE!</v>
      </c>
      <c r="C1400" s="42" t="e">
        <f t="shared" si="143"/>
        <v>#VALUE!</v>
      </c>
      <c r="D1400" s="133" t="str">
        <f t="shared" si="144"/>
        <v>29/08/2011</v>
      </c>
      <c r="E1400" s="134" t="str">
        <f t="shared" si="145"/>
        <v/>
      </c>
      <c r="F1400" s="134" t="str">
        <f t="shared" si="146"/>
        <v/>
      </c>
      <c r="G1400" s="184"/>
      <c r="H1400" s="155"/>
      <c r="I1400" s="133" t="s">
        <v>818</v>
      </c>
      <c r="J1400" s="155" t="s">
        <v>818</v>
      </c>
      <c r="K1400" s="155" t="s">
        <v>818</v>
      </c>
      <c r="L1400" s="140"/>
    </row>
    <row r="1401" spans="1:12" x14ac:dyDescent="0.25">
      <c r="A1401" s="14">
        <v>1394</v>
      </c>
      <c r="B1401" s="41" t="e">
        <f t="shared" si="142"/>
        <v>#VALUE!</v>
      </c>
      <c r="C1401" s="42" t="e">
        <f t="shared" si="143"/>
        <v>#VALUE!</v>
      </c>
      <c r="D1401" s="133" t="str">
        <f t="shared" si="144"/>
        <v>23/08/2011</v>
      </c>
      <c r="E1401" s="134" t="str">
        <f t="shared" si="145"/>
        <v/>
      </c>
      <c r="F1401" s="134" t="str">
        <f t="shared" si="146"/>
        <v/>
      </c>
      <c r="G1401" s="184"/>
      <c r="H1401" s="155"/>
      <c r="I1401" s="133" t="s">
        <v>909</v>
      </c>
      <c r="J1401" s="155" t="s">
        <v>909</v>
      </c>
      <c r="K1401" s="155" t="s">
        <v>909</v>
      </c>
      <c r="L1401" s="140"/>
    </row>
    <row r="1402" spans="1:12" x14ac:dyDescent="0.25">
      <c r="A1402" s="14">
        <v>1395</v>
      </c>
      <c r="B1402" s="41" t="e">
        <f t="shared" si="142"/>
        <v>#VALUE!</v>
      </c>
      <c r="C1402" s="42" t="e">
        <f t="shared" si="143"/>
        <v>#VALUE!</v>
      </c>
      <c r="D1402" s="133" t="str">
        <f t="shared" si="144"/>
        <v>25/08/2011</v>
      </c>
      <c r="E1402" s="134" t="str">
        <f t="shared" si="145"/>
        <v/>
      </c>
      <c r="F1402" s="134" t="str">
        <f t="shared" si="146"/>
        <v/>
      </c>
      <c r="G1402" s="184"/>
      <c r="H1402" s="155"/>
      <c r="I1402" s="133" t="s">
        <v>894</v>
      </c>
      <c r="J1402" s="155" t="s">
        <v>894</v>
      </c>
      <c r="K1402" s="155" t="s">
        <v>894</v>
      </c>
      <c r="L1402" s="140"/>
    </row>
    <row r="1403" spans="1:12" x14ac:dyDescent="0.25">
      <c r="A1403" s="14">
        <v>1396</v>
      </c>
      <c r="B1403" s="41" t="e">
        <f t="shared" si="142"/>
        <v>#VALUE!</v>
      </c>
      <c r="C1403" s="42" t="e">
        <f t="shared" si="143"/>
        <v>#VALUE!</v>
      </c>
      <c r="D1403" s="133" t="str">
        <f t="shared" si="144"/>
        <v>21/07/2011</v>
      </c>
      <c r="E1403" s="134" t="str">
        <f t="shared" si="145"/>
        <v/>
      </c>
      <c r="F1403" s="134" t="str">
        <f t="shared" si="146"/>
        <v/>
      </c>
      <c r="G1403" s="184"/>
      <c r="H1403" s="168"/>
      <c r="I1403" s="133" t="s">
        <v>803</v>
      </c>
      <c r="J1403" s="168" t="s">
        <v>803</v>
      </c>
      <c r="K1403" s="168" t="s">
        <v>803</v>
      </c>
      <c r="L1403" s="140"/>
    </row>
    <row r="1404" spans="1:12" x14ac:dyDescent="0.25">
      <c r="A1404" s="14">
        <v>1397</v>
      </c>
      <c r="B1404" s="41" t="e">
        <f t="shared" si="142"/>
        <v>#VALUE!</v>
      </c>
      <c r="C1404" s="42" t="e">
        <f t="shared" si="143"/>
        <v>#VALUE!</v>
      </c>
      <c r="D1404" s="133" t="str">
        <f t="shared" si="144"/>
        <v>28/12/2011</v>
      </c>
      <c r="E1404" s="134" t="str">
        <f t="shared" si="145"/>
        <v/>
      </c>
      <c r="F1404" s="134" t="str">
        <f t="shared" si="146"/>
        <v/>
      </c>
      <c r="G1404" s="184"/>
      <c r="H1404" s="168"/>
      <c r="I1404" s="133" t="s">
        <v>318</v>
      </c>
      <c r="J1404" s="168" t="s">
        <v>318</v>
      </c>
      <c r="K1404" s="168" t="s">
        <v>318</v>
      </c>
      <c r="L1404" s="140"/>
    </row>
    <row r="1405" spans="1:12" x14ac:dyDescent="0.25">
      <c r="A1405" s="14">
        <v>1398</v>
      </c>
      <c r="B1405" s="41" t="e">
        <f t="shared" si="142"/>
        <v>#VALUE!</v>
      </c>
      <c r="C1405" s="42" t="e">
        <f t="shared" si="143"/>
        <v>#VALUE!</v>
      </c>
      <c r="D1405" s="133" t="str">
        <f t="shared" si="144"/>
        <v>08/11/2011</v>
      </c>
      <c r="E1405" s="134" t="str">
        <f t="shared" si="145"/>
        <v/>
      </c>
      <c r="F1405" s="134" t="str">
        <f t="shared" si="146"/>
        <v/>
      </c>
      <c r="G1405" s="184"/>
      <c r="H1405" s="168"/>
      <c r="I1405" s="133" t="s">
        <v>910</v>
      </c>
      <c r="J1405" s="168" t="s">
        <v>910</v>
      </c>
      <c r="K1405" s="168" t="s">
        <v>910</v>
      </c>
      <c r="L1405" s="140"/>
    </row>
    <row r="1406" spans="1:12" x14ac:dyDescent="0.25">
      <c r="A1406" s="14">
        <v>1399</v>
      </c>
      <c r="B1406" s="41" t="e">
        <f t="shared" si="142"/>
        <v>#VALUE!</v>
      </c>
      <c r="C1406" s="42" t="e">
        <f t="shared" si="143"/>
        <v>#VALUE!</v>
      </c>
      <c r="D1406" s="133" t="str">
        <f t="shared" si="144"/>
        <v>30/10/2011</v>
      </c>
      <c r="E1406" s="134" t="str">
        <f t="shared" si="145"/>
        <v/>
      </c>
      <c r="F1406" s="134" t="str">
        <f t="shared" si="146"/>
        <v/>
      </c>
      <c r="G1406" s="184"/>
      <c r="H1406" s="168"/>
      <c r="I1406" s="133" t="s">
        <v>911</v>
      </c>
      <c r="J1406" s="168" t="s">
        <v>911</v>
      </c>
      <c r="K1406" s="168" t="s">
        <v>911</v>
      </c>
      <c r="L1406" s="140"/>
    </row>
    <row r="1407" spans="1:12" x14ac:dyDescent="0.25">
      <c r="A1407" s="14">
        <v>1400</v>
      </c>
      <c r="B1407" s="41" t="e">
        <f t="shared" si="142"/>
        <v>#VALUE!</v>
      </c>
      <c r="C1407" s="42" t="e">
        <f t="shared" si="143"/>
        <v>#VALUE!</v>
      </c>
      <c r="D1407" s="133" t="str">
        <f t="shared" si="144"/>
        <v>22/08/2011</v>
      </c>
      <c r="E1407" s="134" t="str">
        <f t="shared" si="145"/>
        <v/>
      </c>
      <c r="F1407" s="134" t="str">
        <f t="shared" si="146"/>
        <v/>
      </c>
      <c r="G1407" s="184"/>
      <c r="H1407" s="168"/>
      <c r="I1407" s="133" t="s">
        <v>796</v>
      </c>
      <c r="J1407" s="168" t="s">
        <v>796</v>
      </c>
      <c r="K1407" s="168" t="s">
        <v>796</v>
      </c>
      <c r="L1407" s="140"/>
    </row>
    <row r="1408" spans="1:12" x14ac:dyDescent="0.25">
      <c r="A1408" s="14">
        <v>1401</v>
      </c>
      <c r="B1408" s="41" t="e">
        <f t="shared" si="142"/>
        <v>#VALUE!</v>
      </c>
      <c r="C1408" s="42" t="e">
        <f t="shared" si="143"/>
        <v>#VALUE!</v>
      </c>
      <c r="D1408" s="133" t="str">
        <f t="shared" si="144"/>
        <v>14/01/2011</v>
      </c>
      <c r="E1408" s="134" t="str">
        <f t="shared" si="145"/>
        <v/>
      </c>
      <c r="F1408" s="134" t="str">
        <f t="shared" si="146"/>
        <v/>
      </c>
      <c r="G1408" s="184"/>
      <c r="H1408" s="168"/>
      <c r="I1408" s="133" t="s">
        <v>913</v>
      </c>
      <c r="J1408" s="168" t="s">
        <v>913</v>
      </c>
      <c r="K1408" s="168" t="s">
        <v>913</v>
      </c>
      <c r="L1408" s="140"/>
    </row>
    <row r="1409" spans="1:12" x14ac:dyDescent="0.25">
      <c r="A1409" s="14">
        <v>1402</v>
      </c>
      <c r="B1409" s="41" t="e">
        <f t="shared" si="142"/>
        <v>#VALUE!</v>
      </c>
      <c r="C1409" s="42" t="e">
        <f t="shared" si="143"/>
        <v>#VALUE!</v>
      </c>
      <c r="D1409" s="133" t="str">
        <f t="shared" si="144"/>
        <v>03/04/2011</v>
      </c>
      <c r="E1409" s="134" t="str">
        <f t="shared" si="145"/>
        <v/>
      </c>
      <c r="F1409" s="134" t="str">
        <f t="shared" si="146"/>
        <v/>
      </c>
      <c r="G1409" s="184"/>
      <c r="H1409" s="168"/>
      <c r="I1409" s="133" t="s">
        <v>914</v>
      </c>
      <c r="J1409" s="168" t="s">
        <v>914</v>
      </c>
      <c r="K1409" s="168" t="s">
        <v>914</v>
      </c>
      <c r="L1409" s="140"/>
    </row>
    <row r="1410" spans="1:12" x14ac:dyDescent="0.25">
      <c r="A1410" s="14">
        <v>1403</v>
      </c>
      <c r="B1410" s="41" t="e">
        <f t="shared" si="142"/>
        <v>#VALUE!</v>
      </c>
      <c r="C1410" s="42" t="e">
        <f t="shared" si="143"/>
        <v>#VALUE!</v>
      </c>
      <c r="D1410" s="133" t="str">
        <f t="shared" si="144"/>
        <v>31/10/2011</v>
      </c>
      <c r="E1410" s="134" t="str">
        <f t="shared" si="145"/>
        <v/>
      </c>
      <c r="F1410" s="134" t="str">
        <f t="shared" si="146"/>
        <v/>
      </c>
      <c r="G1410" s="184"/>
      <c r="H1410" s="168"/>
      <c r="I1410" s="133" t="s">
        <v>915</v>
      </c>
      <c r="J1410" s="168" t="s">
        <v>915</v>
      </c>
      <c r="K1410" s="168" t="s">
        <v>915</v>
      </c>
      <c r="L1410" s="140"/>
    </row>
    <row r="1411" spans="1:12" x14ac:dyDescent="0.25">
      <c r="A1411" s="14">
        <v>1404</v>
      </c>
      <c r="B1411" s="41" t="e">
        <f t="shared" si="142"/>
        <v>#VALUE!</v>
      </c>
      <c r="C1411" s="42" t="e">
        <f t="shared" si="143"/>
        <v>#VALUE!</v>
      </c>
      <c r="D1411" s="133" t="str">
        <f t="shared" si="144"/>
        <v>15/06/2011</v>
      </c>
      <c r="E1411" s="134" t="str">
        <f t="shared" si="145"/>
        <v/>
      </c>
      <c r="F1411" s="134" t="str">
        <f t="shared" si="146"/>
        <v/>
      </c>
      <c r="G1411" s="184"/>
      <c r="H1411" s="168"/>
      <c r="I1411" s="133" t="s">
        <v>916</v>
      </c>
      <c r="J1411" s="168" t="s">
        <v>916</v>
      </c>
      <c r="K1411" s="168" t="s">
        <v>916</v>
      </c>
      <c r="L1411" s="140"/>
    </row>
    <row r="1412" spans="1:12" x14ac:dyDescent="0.25">
      <c r="A1412" s="14">
        <v>1405</v>
      </c>
      <c r="B1412" s="41" t="e">
        <f t="shared" si="142"/>
        <v>#VALUE!</v>
      </c>
      <c r="C1412" s="42" t="e">
        <f t="shared" si="143"/>
        <v>#VALUE!</v>
      </c>
      <c r="D1412" s="133" t="str">
        <f t="shared" si="144"/>
        <v>18/08/2011</v>
      </c>
      <c r="E1412" s="134" t="str">
        <f t="shared" si="145"/>
        <v/>
      </c>
      <c r="F1412" s="134" t="str">
        <f t="shared" si="146"/>
        <v/>
      </c>
      <c r="G1412" s="184"/>
      <c r="H1412" s="168"/>
      <c r="I1412" s="133" t="s">
        <v>917</v>
      </c>
      <c r="J1412" s="168" t="s">
        <v>917</v>
      </c>
      <c r="K1412" s="168" t="s">
        <v>917</v>
      </c>
      <c r="L1412" s="140"/>
    </row>
    <row r="1413" spans="1:12" x14ac:dyDescent="0.25">
      <c r="A1413" s="14">
        <v>1406</v>
      </c>
      <c r="B1413" s="41" t="e">
        <f t="shared" si="142"/>
        <v>#VALUE!</v>
      </c>
      <c r="C1413" s="42" t="e">
        <f t="shared" si="143"/>
        <v>#VALUE!</v>
      </c>
      <c r="D1413" s="133" t="str">
        <f t="shared" si="144"/>
        <v>10/07/2011</v>
      </c>
      <c r="E1413" s="134" t="str">
        <f t="shared" si="145"/>
        <v/>
      </c>
      <c r="F1413" s="134" t="str">
        <f t="shared" si="146"/>
        <v/>
      </c>
      <c r="G1413" s="184"/>
      <c r="H1413" s="168"/>
      <c r="I1413" s="133" t="s">
        <v>835</v>
      </c>
      <c r="J1413" s="168" t="s">
        <v>835</v>
      </c>
      <c r="K1413" s="168" t="s">
        <v>835</v>
      </c>
      <c r="L1413" s="140"/>
    </row>
    <row r="1414" spans="1:12" x14ac:dyDescent="0.25">
      <c r="A1414" s="14">
        <v>1407</v>
      </c>
      <c r="B1414" s="41" t="e">
        <f t="shared" si="142"/>
        <v>#VALUE!</v>
      </c>
      <c r="C1414" s="42" t="e">
        <f t="shared" si="143"/>
        <v>#VALUE!</v>
      </c>
      <c r="D1414" s="133" t="str">
        <f t="shared" si="144"/>
        <v>23/07/2011</v>
      </c>
      <c r="E1414" s="134" t="str">
        <f t="shared" si="145"/>
        <v/>
      </c>
      <c r="F1414" s="134" t="str">
        <f t="shared" si="146"/>
        <v/>
      </c>
      <c r="G1414" s="184"/>
      <c r="H1414" s="168"/>
      <c r="I1414" s="133" t="s">
        <v>918</v>
      </c>
      <c r="J1414" s="168" t="s">
        <v>918</v>
      </c>
      <c r="K1414" s="168" t="s">
        <v>918</v>
      </c>
      <c r="L1414" s="140"/>
    </row>
    <row r="1415" spans="1:12" x14ac:dyDescent="0.25">
      <c r="A1415" s="14">
        <v>1408</v>
      </c>
      <c r="B1415" s="41" t="e">
        <f t="shared" si="142"/>
        <v>#VALUE!</v>
      </c>
      <c r="C1415" s="42" t="e">
        <f t="shared" si="143"/>
        <v>#VALUE!</v>
      </c>
      <c r="D1415" s="133" t="str">
        <f t="shared" si="144"/>
        <v>18/01/2011</v>
      </c>
      <c r="E1415" s="134" t="str">
        <f t="shared" si="145"/>
        <v/>
      </c>
      <c r="F1415" s="134" t="str">
        <f t="shared" si="146"/>
        <v/>
      </c>
      <c r="G1415" s="184"/>
      <c r="H1415" s="168"/>
      <c r="I1415" s="133" t="s">
        <v>919</v>
      </c>
      <c r="J1415" s="168" t="s">
        <v>919</v>
      </c>
      <c r="K1415" s="168" t="s">
        <v>919</v>
      </c>
      <c r="L1415" s="140"/>
    </row>
    <row r="1416" spans="1:12" x14ac:dyDescent="0.25">
      <c r="A1416" s="14">
        <v>1409</v>
      </c>
      <c r="B1416" s="41" t="e">
        <f t="shared" si="142"/>
        <v>#VALUE!</v>
      </c>
      <c r="C1416" s="42" t="e">
        <f t="shared" si="143"/>
        <v>#VALUE!</v>
      </c>
      <c r="D1416" s="133" t="str">
        <f t="shared" si="144"/>
        <v>15/11/2011</v>
      </c>
      <c r="E1416" s="134" t="str">
        <f t="shared" si="145"/>
        <v/>
      </c>
      <c r="F1416" s="134" t="str">
        <f t="shared" si="146"/>
        <v/>
      </c>
      <c r="G1416" s="184"/>
      <c r="H1416" s="168"/>
      <c r="I1416" s="133" t="s">
        <v>920</v>
      </c>
      <c r="J1416" s="168" t="s">
        <v>920</v>
      </c>
      <c r="K1416" s="168" t="s">
        <v>920</v>
      </c>
      <c r="L1416" s="140"/>
    </row>
    <row r="1417" spans="1:12" x14ac:dyDescent="0.25">
      <c r="A1417" s="14">
        <v>1410</v>
      </c>
      <c r="B1417" s="41" t="e">
        <f t="shared" ref="B1417:B1480" si="147">LEFT(H1417,LEN(H1417)-LEN(C1417))</f>
        <v>#VALUE!</v>
      </c>
      <c r="C1417" s="42" t="e">
        <f t="shared" ref="C1417:C1480" si="148">RIGHT(H1417,LEN(H1417)-FIND("@",SUBSTITUTE(H1417," ","@",LEN(H1417)-LEN(SUBSTITUTE(H1417," ","")))))</f>
        <v>#VALUE!</v>
      </c>
      <c r="D1417" s="133" t="str">
        <f t="shared" ref="D1417:D1480" si="149">TEXT(J1417,"DD/MM/YYYY")</f>
        <v>08/04/2011</v>
      </c>
      <c r="E1417" s="134" t="str">
        <f t="shared" ref="E1417:E1480" si="150">IF(TRIM(L1417)="Nam","X","")</f>
        <v/>
      </c>
      <c r="F1417" s="134" t="str">
        <f t="shared" ref="F1417:F1480" si="151">IF(TRIM(L1417)="Nữ","X","")</f>
        <v/>
      </c>
      <c r="G1417" s="184"/>
      <c r="H1417" s="168"/>
      <c r="I1417" s="133" t="s">
        <v>832</v>
      </c>
      <c r="J1417" s="168" t="s">
        <v>832</v>
      </c>
      <c r="K1417" s="168" t="s">
        <v>832</v>
      </c>
      <c r="L1417" s="140"/>
    </row>
    <row r="1418" spans="1:12" x14ac:dyDescent="0.25">
      <c r="A1418" s="14">
        <v>1411</v>
      </c>
      <c r="B1418" s="41" t="e">
        <f t="shared" si="147"/>
        <v>#VALUE!</v>
      </c>
      <c r="C1418" s="42" t="e">
        <f t="shared" si="148"/>
        <v>#VALUE!</v>
      </c>
      <c r="D1418" s="133" t="str">
        <f t="shared" si="149"/>
        <v>15/09/2011</v>
      </c>
      <c r="E1418" s="134" t="str">
        <f t="shared" si="150"/>
        <v/>
      </c>
      <c r="F1418" s="134" t="str">
        <f t="shared" si="151"/>
        <v/>
      </c>
      <c r="G1418" s="184"/>
      <c r="H1418" s="168"/>
      <c r="I1418" s="133" t="s">
        <v>905</v>
      </c>
      <c r="J1418" s="168" t="s">
        <v>905</v>
      </c>
      <c r="K1418" s="168" t="s">
        <v>905</v>
      </c>
      <c r="L1418" s="140"/>
    </row>
    <row r="1419" spans="1:12" x14ac:dyDescent="0.25">
      <c r="A1419" s="14">
        <v>1412</v>
      </c>
      <c r="B1419" s="41" t="e">
        <f t="shared" si="147"/>
        <v>#VALUE!</v>
      </c>
      <c r="C1419" s="42" t="e">
        <f t="shared" si="148"/>
        <v>#VALUE!</v>
      </c>
      <c r="D1419" s="133" t="str">
        <f t="shared" si="149"/>
        <v>08/11/2011</v>
      </c>
      <c r="E1419" s="134" t="str">
        <f t="shared" si="150"/>
        <v/>
      </c>
      <c r="F1419" s="134" t="str">
        <f t="shared" si="151"/>
        <v/>
      </c>
      <c r="G1419" s="184"/>
      <c r="H1419" s="168"/>
      <c r="I1419" s="133" t="s">
        <v>910</v>
      </c>
      <c r="J1419" s="168" t="s">
        <v>910</v>
      </c>
      <c r="K1419" s="168" t="s">
        <v>910</v>
      </c>
      <c r="L1419" s="140"/>
    </row>
    <row r="1420" spans="1:12" x14ac:dyDescent="0.25">
      <c r="A1420" s="14">
        <v>1413</v>
      </c>
      <c r="B1420" s="41" t="e">
        <f t="shared" si="147"/>
        <v>#VALUE!</v>
      </c>
      <c r="C1420" s="42" t="e">
        <f t="shared" si="148"/>
        <v>#VALUE!</v>
      </c>
      <c r="D1420" s="133" t="str">
        <f t="shared" si="149"/>
        <v>13/11/2011</v>
      </c>
      <c r="E1420" s="134" t="str">
        <f t="shared" si="150"/>
        <v/>
      </c>
      <c r="F1420" s="134" t="str">
        <f t="shared" si="151"/>
        <v/>
      </c>
      <c r="G1420" s="184"/>
      <c r="H1420" s="168"/>
      <c r="I1420" s="133" t="s">
        <v>812</v>
      </c>
      <c r="J1420" s="168" t="s">
        <v>812</v>
      </c>
      <c r="K1420" s="168" t="s">
        <v>812</v>
      </c>
      <c r="L1420" s="140"/>
    </row>
    <row r="1421" spans="1:12" x14ac:dyDescent="0.25">
      <c r="A1421" s="14">
        <v>1414</v>
      </c>
      <c r="B1421" s="41" t="e">
        <f t="shared" si="147"/>
        <v>#VALUE!</v>
      </c>
      <c r="C1421" s="42" t="e">
        <f t="shared" si="148"/>
        <v>#VALUE!</v>
      </c>
      <c r="D1421" s="133" t="str">
        <f t="shared" si="149"/>
        <v>09/12/2011</v>
      </c>
      <c r="E1421" s="134" t="str">
        <f t="shared" si="150"/>
        <v/>
      </c>
      <c r="F1421" s="134" t="str">
        <f t="shared" si="151"/>
        <v/>
      </c>
      <c r="G1421" s="184"/>
      <c r="H1421" s="168"/>
      <c r="I1421" s="133" t="s">
        <v>798</v>
      </c>
      <c r="J1421" s="168" t="s">
        <v>798</v>
      </c>
      <c r="K1421" s="168" t="s">
        <v>798</v>
      </c>
      <c r="L1421" s="140"/>
    </row>
    <row r="1422" spans="1:12" x14ac:dyDescent="0.25">
      <c r="A1422" s="14">
        <v>1415</v>
      </c>
      <c r="B1422" s="41" t="e">
        <f t="shared" si="147"/>
        <v>#VALUE!</v>
      </c>
      <c r="C1422" s="42" t="e">
        <f t="shared" si="148"/>
        <v>#VALUE!</v>
      </c>
      <c r="D1422" s="133" t="str">
        <f t="shared" si="149"/>
        <v>25/07/2011</v>
      </c>
      <c r="E1422" s="134" t="str">
        <f t="shared" si="150"/>
        <v/>
      </c>
      <c r="F1422" s="134" t="str">
        <f t="shared" si="151"/>
        <v/>
      </c>
      <c r="G1422" s="184"/>
      <c r="H1422" s="168"/>
      <c r="I1422" s="133" t="s">
        <v>921</v>
      </c>
      <c r="J1422" s="168" t="s">
        <v>921</v>
      </c>
      <c r="K1422" s="168" t="s">
        <v>921</v>
      </c>
      <c r="L1422" s="140"/>
    </row>
    <row r="1423" spans="1:12" x14ac:dyDescent="0.25">
      <c r="A1423" s="14">
        <v>1416</v>
      </c>
      <c r="B1423" s="41" t="e">
        <f t="shared" si="147"/>
        <v>#VALUE!</v>
      </c>
      <c r="C1423" s="42" t="e">
        <f t="shared" si="148"/>
        <v>#VALUE!</v>
      </c>
      <c r="D1423" s="133" t="str">
        <f t="shared" si="149"/>
        <v>10/09/2011</v>
      </c>
      <c r="E1423" s="134" t="str">
        <f t="shared" si="150"/>
        <v/>
      </c>
      <c r="F1423" s="134" t="str">
        <f t="shared" si="151"/>
        <v/>
      </c>
      <c r="G1423" s="184"/>
      <c r="H1423" s="168"/>
      <c r="I1423" s="133" t="s">
        <v>620</v>
      </c>
      <c r="J1423" s="168" t="s">
        <v>620</v>
      </c>
      <c r="K1423" s="168" t="s">
        <v>620</v>
      </c>
      <c r="L1423" s="140"/>
    </row>
    <row r="1424" spans="1:12" x14ac:dyDescent="0.25">
      <c r="A1424" s="14">
        <v>1417</v>
      </c>
      <c r="B1424" s="41" t="e">
        <f t="shared" si="147"/>
        <v>#VALUE!</v>
      </c>
      <c r="C1424" s="42" t="e">
        <f t="shared" si="148"/>
        <v>#VALUE!</v>
      </c>
      <c r="D1424" s="133" t="str">
        <f t="shared" si="149"/>
        <v>08/04/2011</v>
      </c>
      <c r="E1424" s="134" t="str">
        <f t="shared" si="150"/>
        <v/>
      </c>
      <c r="F1424" s="134" t="str">
        <f t="shared" si="151"/>
        <v/>
      </c>
      <c r="G1424" s="184"/>
      <c r="H1424" s="168"/>
      <c r="I1424" s="133" t="s">
        <v>832</v>
      </c>
      <c r="J1424" s="168" t="s">
        <v>832</v>
      </c>
      <c r="K1424" s="168" t="s">
        <v>832</v>
      </c>
      <c r="L1424" s="140"/>
    </row>
    <row r="1425" spans="1:12" x14ac:dyDescent="0.25">
      <c r="A1425" s="14">
        <v>1418</v>
      </c>
      <c r="B1425" s="41" t="e">
        <f t="shared" si="147"/>
        <v>#VALUE!</v>
      </c>
      <c r="C1425" s="42" t="e">
        <f t="shared" si="148"/>
        <v>#VALUE!</v>
      </c>
      <c r="D1425" s="133" t="str">
        <f t="shared" si="149"/>
        <v>26/02/2011</v>
      </c>
      <c r="E1425" s="134" t="str">
        <f t="shared" si="150"/>
        <v/>
      </c>
      <c r="F1425" s="134" t="str">
        <f t="shared" si="151"/>
        <v/>
      </c>
      <c r="G1425" s="184"/>
      <c r="H1425" s="168"/>
      <c r="I1425" s="133" t="s">
        <v>922</v>
      </c>
      <c r="J1425" s="168" t="s">
        <v>922</v>
      </c>
      <c r="K1425" s="168" t="s">
        <v>922</v>
      </c>
      <c r="L1425" s="140"/>
    </row>
    <row r="1426" spans="1:12" x14ac:dyDescent="0.25">
      <c r="A1426" s="14">
        <v>1419</v>
      </c>
      <c r="B1426" s="41" t="e">
        <f t="shared" si="147"/>
        <v>#VALUE!</v>
      </c>
      <c r="C1426" s="42" t="e">
        <f t="shared" si="148"/>
        <v>#VALUE!</v>
      </c>
      <c r="D1426" s="133" t="str">
        <f t="shared" si="149"/>
        <v>19/08/2011</v>
      </c>
      <c r="E1426" s="134" t="str">
        <f t="shared" si="150"/>
        <v/>
      </c>
      <c r="F1426" s="134" t="str">
        <f t="shared" si="151"/>
        <v/>
      </c>
      <c r="G1426" s="184"/>
      <c r="H1426" s="168"/>
      <c r="I1426" s="133" t="s">
        <v>923</v>
      </c>
      <c r="J1426" s="168" t="s">
        <v>923</v>
      </c>
      <c r="K1426" s="168" t="s">
        <v>923</v>
      </c>
      <c r="L1426" s="140"/>
    </row>
    <row r="1427" spans="1:12" x14ac:dyDescent="0.25">
      <c r="A1427" s="14">
        <v>1420</v>
      </c>
      <c r="B1427" s="41" t="e">
        <f t="shared" si="147"/>
        <v>#VALUE!</v>
      </c>
      <c r="C1427" s="42" t="e">
        <f t="shared" si="148"/>
        <v>#VALUE!</v>
      </c>
      <c r="D1427" s="133" t="str">
        <f t="shared" si="149"/>
        <v>07/05/2011</v>
      </c>
      <c r="E1427" s="134" t="str">
        <f t="shared" si="150"/>
        <v/>
      </c>
      <c r="F1427" s="134" t="str">
        <f t="shared" si="151"/>
        <v/>
      </c>
      <c r="G1427" s="184"/>
      <c r="H1427" s="168"/>
      <c r="I1427" s="133" t="s">
        <v>924</v>
      </c>
      <c r="J1427" s="168" t="s">
        <v>924</v>
      </c>
      <c r="K1427" s="168" t="s">
        <v>924</v>
      </c>
      <c r="L1427" s="140"/>
    </row>
    <row r="1428" spans="1:12" x14ac:dyDescent="0.25">
      <c r="A1428" s="14">
        <v>1421</v>
      </c>
      <c r="B1428" s="41" t="e">
        <f t="shared" si="147"/>
        <v>#VALUE!</v>
      </c>
      <c r="C1428" s="42" t="e">
        <f t="shared" si="148"/>
        <v>#VALUE!</v>
      </c>
      <c r="D1428" s="133" t="str">
        <f t="shared" si="149"/>
        <v>29/01/2011</v>
      </c>
      <c r="E1428" s="134" t="str">
        <f t="shared" si="150"/>
        <v/>
      </c>
      <c r="F1428" s="134" t="str">
        <f t="shared" si="151"/>
        <v/>
      </c>
      <c r="G1428" s="184"/>
      <c r="H1428" s="168"/>
      <c r="I1428" s="133" t="s">
        <v>791</v>
      </c>
      <c r="J1428" s="168" t="s">
        <v>791</v>
      </c>
      <c r="K1428" s="168" t="s">
        <v>791</v>
      </c>
      <c r="L1428" s="140"/>
    </row>
    <row r="1429" spans="1:12" x14ac:dyDescent="0.25">
      <c r="A1429" s="14">
        <v>1422</v>
      </c>
      <c r="B1429" s="41" t="e">
        <f t="shared" si="147"/>
        <v>#VALUE!</v>
      </c>
      <c r="C1429" s="42" t="e">
        <f t="shared" si="148"/>
        <v>#VALUE!</v>
      </c>
      <c r="D1429" s="133" t="str">
        <f t="shared" si="149"/>
        <v>30/08/2011</v>
      </c>
      <c r="E1429" s="134" t="str">
        <f t="shared" si="150"/>
        <v/>
      </c>
      <c r="F1429" s="134" t="str">
        <f t="shared" si="151"/>
        <v/>
      </c>
      <c r="G1429" s="184"/>
      <c r="H1429" s="168"/>
      <c r="I1429" s="133" t="s">
        <v>925</v>
      </c>
      <c r="J1429" s="168" t="s">
        <v>925</v>
      </c>
      <c r="K1429" s="168" t="s">
        <v>925</v>
      </c>
      <c r="L1429" s="140"/>
    </row>
    <row r="1430" spans="1:12" x14ac:dyDescent="0.25">
      <c r="A1430" s="14">
        <v>1423</v>
      </c>
      <c r="B1430" s="41" t="e">
        <f t="shared" si="147"/>
        <v>#VALUE!</v>
      </c>
      <c r="C1430" s="42" t="e">
        <f t="shared" si="148"/>
        <v>#VALUE!</v>
      </c>
      <c r="D1430" s="133" t="str">
        <f t="shared" si="149"/>
        <v>24/03/2011</v>
      </c>
      <c r="E1430" s="134" t="str">
        <f t="shared" si="150"/>
        <v/>
      </c>
      <c r="F1430" s="134" t="str">
        <f t="shared" si="151"/>
        <v/>
      </c>
      <c r="G1430" s="184"/>
      <c r="H1430" s="168"/>
      <c r="I1430" s="133" t="s">
        <v>926</v>
      </c>
      <c r="J1430" s="168" t="s">
        <v>926</v>
      </c>
      <c r="K1430" s="168" t="s">
        <v>926</v>
      </c>
      <c r="L1430" s="140"/>
    </row>
    <row r="1431" spans="1:12" x14ac:dyDescent="0.25">
      <c r="A1431" s="14">
        <v>1424</v>
      </c>
      <c r="B1431" s="41" t="e">
        <f t="shared" si="147"/>
        <v>#VALUE!</v>
      </c>
      <c r="C1431" s="42" t="e">
        <f t="shared" si="148"/>
        <v>#VALUE!</v>
      </c>
      <c r="D1431" s="133" t="str">
        <f t="shared" si="149"/>
        <v>19/01/2011</v>
      </c>
      <c r="E1431" s="134" t="str">
        <f t="shared" si="150"/>
        <v/>
      </c>
      <c r="F1431" s="134" t="str">
        <f t="shared" si="151"/>
        <v/>
      </c>
      <c r="G1431" s="184"/>
      <c r="H1431" s="168"/>
      <c r="I1431" s="133" t="s">
        <v>861</v>
      </c>
      <c r="J1431" s="168" t="s">
        <v>861</v>
      </c>
      <c r="K1431" s="168" t="s">
        <v>861</v>
      </c>
      <c r="L1431" s="140"/>
    </row>
    <row r="1432" spans="1:12" x14ac:dyDescent="0.25">
      <c r="A1432" s="14">
        <v>1425</v>
      </c>
      <c r="B1432" s="41" t="e">
        <f t="shared" si="147"/>
        <v>#VALUE!</v>
      </c>
      <c r="C1432" s="42" t="e">
        <f t="shared" si="148"/>
        <v>#VALUE!</v>
      </c>
      <c r="D1432" s="133" t="str">
        <f t="shared" si="149"/>
        <v>29/04/2011</v>
      </c>
      <c r="E1432" s="134" t="str">
        <f t="shared" si="150"/>
        <v/>
      </c>
      <c r="F1432" s="134" t="str">
        <f t="shared" si="151"/>
        <v/>
      </c>
      <c r="G1432" s="184"/>
      <c r="H1432" s="168"/>
      <c r="I1432" s="133" t="s">
        <v>881</v>
      </c>
      <c r="J1432" s="168" t="s">
        <v>881</v>
      </c>
      <c r="K1432" s="168" t="s">
        <v>881</v>
      </c>
      <c r="L1432" s="140"/>
    </row>
    <row r="1433" spans="1:12" x14ac:dyDescent="0.25">
      <c r="A1433" s="14">
        <v>1426</v>
      </c>
      <c r="B1433" s="41" t="e">
        <f t="shared" si="147"/>
        <v>#VALUE!</v>
      </c>
      <c r="C1433" s="42" t="e">
        <f t="shared" si="148"/>
        <v>#VALUE!</v>
      </c>
      <c r="D1433" s="133" t="str">
        <f t="shared" si="149"/>
        <v>01/10/2011</v>
      </c>
      <c r="E1433" s="134" t="str">
        <f t="shared" si="150"/>
        <v/>
      </c>
      <c r="F1433" s="134" t="str">
        <f t="shared" si="151"/>
        <v/>
      </c>
      <c r="G1433" s="184"/>
      <c r="H1433" s="168"/>
      <c r="I1433" s="133" t="s">
        <v>777</v>
      </c>
      <c r="J1433" s="168" t="s">
        <v>777</v>
      </c>
      <c r="K1433" s="168" t="s">
        <v>777</v>
      </c>
      <c r="L1433" s="140"/>
    </row>
    <row r="1434" spans="1:12" x14ac:dyDescent="0.25">
      <c r="A1434" s="14">
        <v>1427</v>
      </c>
      <c r="B1434" s="41" t="e">
        <f t="shared" si="147"/>
        <v>#VALUE!</v>
      </c>
      <c r="C1434" s="42" t="e">
        <f t="shared" si="148"/>
        <v>#VALUE!</v>
      </c>
      <c r="D1434" s="133" t="str">
        <f t="shared" si="149"/>
        <v>15/02/2011</v>
      </c>
      <c r="E1434" s="134" t="str">
        <f t="shared" si="150"/>
        <v/>
      </c>
      <c r="F1434" s="134" t="str">
        <f t="shared" si="151"/>
        <v/>
      </c>
      <c r="G1434" s="184"/>
      <c r="H1434" s="168"/>
      <c r="I1434" s="133" t="s">
        <v>927</v>
      </c>
      <c r="J1434" s="168" t="s">
        <v>927</v>
      </c>
      <c r="K1434" s="168" t="s">
        <v>927</v>
      </c>
      <c r="L1434" s="140"/>
    </row>
    <row r="1435" spans="1:12" x14ac:dyDescent="0.25">
      <c r="A1435" s="14">
        <v>1428</v>
      </c>
      <c r="B1435" s="41" t="e">
        <f t="shared" si="147"/>
        <v>#VALUE!</v>
      </c>
      <c r="C1435" s="42" t="e">
        <f t="shared" si="148"/>
        <v>#VALUE!</v>
      </c>
      <c r="D1435" s="133" t="str">
        <f t="shared" si="149"/>
        <v>18/01/2011</v>
      </c>
      <c r="E1435" s="134" t="str">
        <f t="shared" si="150"/>
        <v/>
      </c>
      <c r="F1435" s="134" t="str">
        <f t="shared" si="151"/>
        <v/>
      </c>
      <c r="G1435" s="184"/>
      <c r="H1435" s="168"/>
      <c r="I1435" s="133" t="s">
        <v>919</v>
      </c>
      <c r="J1435" s="168" t="s">
        <v>919</v>
      </c>
      <c r="K1435" s="168" t="s">
        <v>919</v>
      </c>
      <c r="L1435" s="140"/>
    </row>
    <row r="1436" spans="1:12" x14ac:dyDescent="0.25">
      <c r="A1436" s="14">
        <v>1429</v>
      </c>
      <c r="B1436" s="41" t="e">
        <f t="shared" si="147"/>
        <v>#VALUE!</v>
      </c>
      <c r="C1436" s="42" t="e">
        <f t="shared" si="148"/>
        <v>#VALUE!</v>
      </c>
      <c r="D1436" s="133" t="str">
        <f t="shared" si="149"/>
        <v>02/04/2011</v>
      </c>
      <c r="E1436" s="134" t="str">
        <f t="shared" si="150"/>
        <v/>
      </c>
      <c r="F1436" s="134" t="str">
        <f t="shared" si="151"/>
        <v/>
      </c>
      <c r="G1436" s="184"/>
      <c r="H1436" s="168"/>
      <c r="I1436" s="133" t="s">
        <v>928</v>
      </c>
      <c r="J1436" s="168" t="s">
        <v>928</v>
      </c>
      <c r="K1436" s="168" t="s">
        <v>928</v>
      </c>
      <c r="L1436" s="140"/>
    </row>
    <row r="1437" spans="1:12" x14ac:dyDescent="0.25">
      <c r="A1437" s="14">
        <v>1430</v>
      </c>
      <c r="B1437" s="41" t="e">
        <f t="shared" si="147"/>
        <v>#VALUE!</v>
      </c>
      <c r="C1437" s="42" t="e">
        <f t="shared" si="148"/>
        <v>#VALUE!</v>
      </c>
      <c r="D1437" s="133" t="str">
        <f t="shared" si="149"/>
        <v>05/02/2011</v>
      </c>
      <c r="E1437" s="134" t="str">
        <f t="shared" si="150"/>
        <v/>
      </c>
      <c r="F1437" s="134" t="str">
        <f t="shared" si="151"/>
        <v/>
      </c>
      <c r="G1437" s="184"/>
      <c r="H1437" s="168"/>
      <c r="I1437" s="133" t="s">
        <v>929</v>
      </c>
      <c r="J1437" s="168" t="s">
        <v>929</v>
      </c>
      <c r="K1437" s="168" t="s">
        <v>929</v>
      </c>
      <c r="L1437" s="140"/>
    </row>
    <row r="1438" spans="1:12" x14ac:dyDescent="0.25">
      <c r="A1438" s="14">
        <v>1431</v>
      </c>
      <c r="B1438" s="41" t="e">
        <f t="shared" si="147"/>
        <v>#VALUE!</v>
      </c>
      <c r="C1438" s="42" t="e">
        <f t="shared" si="148"/>
        <v>#VALUE!</v>
      </c>
      <c r="D1438" s="133" t="str">
        <f t="shared" si="149"/>
        <v>07/05/2011</v>
      </c>
      <c r="E1438" s="134" t="str">
        <f t="shared" si="150"/>
        <v/>
      </c>
      <c r="F1438" s="134" t="str">
        <f t="shared" si="151"/>
        <v/>
      </c>
      <c r="G1438" s="184"/>
      <c r="H1438" s="168"/>
      <c r="I1438" s="133" t="s">
        <v>924</v>
      </c>
      <c r="J1438" s="168" t="s">
        <v>924</v>
      </c>
      <c r="K1438" s="168" t="s">
        <v>924</v>
      </c>
      <c r="L1438" s="140"/>
    </row>
    <row r="1439" spans="1:12" x14ac:dyDescent="0.25">
      <c r="A1439" s="14">
        <v>1432</v>
      </c>
      <c r="B1439" s="41" t="e">
        <f t="shared" si="147"/>
        <v>#VALUE!</v>
      </c>
      <c r="C1439" s="42" t="e">
        <f t="shared" si="148"/>
        <v>#VALUE!</v>
      </c>
      <c r="D1439" s="133" t="str">
        <f t="shared" si="149"/>
        <v>25/07/2011</v>
      </c>
      <c r="E1439" s="134" t="str">
        <f t="shared" si="150"/>
        <v/>
      </c>
      <c r="F1439" s="134" t="str">
        <f t="shared" si="151"/>
        <v/>
      </c>
      <c r="G1439" s="184"/>
      <c r="H1439" s="168"/>
      <c r="I1439" s="133" t="s">
        <v>921</v>
      </c>
      <c r="J1439" s="168" t="s">
        <v>921</v>
      </c>
      <c r="K1439" s="168" t="s">
        <v>921</v>
      </c>
      <c r="L1439" s="140"/>
    </row>
    <row r="1440" spans="1:12" x14ac:dyDescent="0.25">
      <c r="A1440" s="14">
        <v>1433</v>
      </c>
      <c r="B1440" s="41" t="e">
        <f t="shared" si="147"/>
        <v>#VALUE!</v>
      </c>
      <c r="C1440" s="42" t="e">
        <f t="shared" si="148"/>
        <v>#VALUE!</v>
      </c>
      <c r="D1440" s="133" t="str">
        <f t="shared" si="149"/>
        <v>19/03/2011</v>
      </c>
      <c r="E1440" s="134" t="str">
        <f t="shared" si="150"/>
        <v/>
      </c>
      <c r="F1440" s="134" t="str">
        <f t="shared" si="151"/>
        <v/>
      </c>
      <c r="G1440" s="184"/>
      <c r="H1440" s="168"/>
      <c r="I1440" s="133" t="s">
        <v>930</v>
      </c>
      <c r="J1440" s="168" t="s">
        <v>930</v>
      </c>
      <c r="K1440" s="168" t="s">
        <v>930</v>
      </c>
      <c r="L1440" s="140"/>
    </row>
    <row r="1441" spans="1:12" x14ac:dyDescent="0.25">
      <c r="A1441" s="14">
        <v>1434</v>
      </c>
      <c r="B1441" s="41" t="e">
        <f t="shared" si="147"/>
        <v>#VALUE!</v>
      </c>
      <c r="C1441" s="42" t="e">
        <f t="shared" si="148"/>
        <v>#VALUE!</v>
      </c>
      <c r="D1441" s="133" t="str">
        <f t="shared" si="149"/>
        <v>12/08/2011</v>
      </c>
      <c r="E1441" s="134" t="str">
        <f t="shared" si="150"/>
        <v/>
      </c>
      <c r="F1441" s="134" t="str">
        <f t="shared" si="151"/>
        <v/>
      </c>
      <c r="G1441" s="184"/>
      <c r="H1441" s="168"/>
      <c r="I1441" s="133" t="s">
        <v>931</v>
      </c>
      <c r="J1441" s="168" t="s">
        <v>931</v>
      </c>
      <c r="K1441" s="168" t="s">
        <v>931</v>
      </c>
      <c r="L1441" s="140"/>
    </row>
    <row r="1442" spans="1:12" x14ac:dyDescent="0.25">
      <c r="A1442" s="14">
        <v>1435</v>
      </c>
      <c r="B1442" s="41" t="e">
        <f t="shared" si="147"/>
        <v>#VALUE!</v>
      </c>
      <c r="C1442" s="42" t="e">
        <f t="shared" si="148"/>
        <v>#VALUE!</v>
      </c>
      <c r="D1442" s="133" t="str">
        <f t="shared" si="149"/>
        <v>30/07/2011</v>
      </c>
      <c r="E1442" s="134" t="str">
        <f t="shared" si="150"/>
        <v/>
      </c>
      <c r="F1442" s="134" t="str">
        <f t="shared" si="151"/>
        <v/>
      </c>
      <c r="G1442" s="184"/>
      <c r="H1442" s="168"/>
      <c r="I1442" s="133" t="s">
        <v>714</v>
      </c>
      <c r="J1442" s="168" t="s">
        <v>714</v>
      </c>
      <c r="K1442" s="168" t="s">
        <v>714</v>
      </c>
      <c r="L1442" s="140"/>
    </row>
    <row r="1443" spans="1:12" x14ac:dyDescent="0.25">
      <c r="A1443" s="14">
        <v>1436</v>
      </c>
      <c r="B1443" s="41" t="e">
        <f t="shared" si="147"/>
        <v>#VALUE!</v>
      </c>
      <c r="C1443" s="42" t="e">
        <f t="shared" si="148"/>
        <v>#VALUE!</v>
      </c>
      <c r="D1443" s="133" t="str">
        <f t="shared" si="149"/>
        <v>18/09/2011</v>
      </c>
      <c r="E1443" s="134" t="str">
        <f t="shared" si="150"/>
        <v/>
      </c>
      <c r="F1443" s="134" t="str">
        <f t="shared" si="151"/>
        <v/>
      </c>
      <c r="G1443" s="184"/>
      <c r="H1443" s="168"/>
      <c r="I1443" s="133" t="s">
        <v>837</v>
      </c>
      <c r="J1443" s="168" t="s">
        <v>837</v>
      </c>
      <c r="K1443" s="168" t="s">
        <v>837</v>
      </c>
      <c r="L1443" s="140"/>
    </row>
    <row r="1444" spans="1:12" x14ac:dyDescent="0.25">
      <c r="A1444" s="14">
        <v>1437</v>
      </c>
      <c r="B1444" s="41" t="e">
        <f t="shared" si="147"/>
        <v>#VALUE!</v>
      </c>
      <c r="C1444" s="42" t="e">
        <f t="shared" si="148"/>
        <v>#VALUE!</v>
      </c>
      <c r="D1444" s="133" t="str">
        <f t="shared" si="149"/>
        <v>08/09/2011</v>
      </c>
      <c r="E1444" s="134" t="str">
        <f t="shared" si="150"/>
        <v/>
      </c>
      <c r="F1444" s="134" t="str">
        <f t="shared" si="151"/>
        <v/>
      </c>
      <c r="G1444" s="184"/>
      <c r="H1444" s="168"/>
      <c r="I1444" s="133" t="s">
        <v>932</v>
      </c>
      <c r="J1444" s="168" t="s">
        <v>932</v>
      </c>
      <c r="K1444" s="168" t="s">
        <v>932</v>
      </c>
      <c r="L1444" s="140"/>
    </row>
    <row r="1445" spans="1:12" x14ac:dyDescent="0.25">
      <c r="A1445" s="14">
        <v>1438</v>
      </c>
      <c r="B1445" s="41" t="e">
        <f t="shared" si="147"/>
        <v>#VALUE!</v>
      </c>
      <c r="C1445" s="42" t="e">
        <f t="shared" si="148"/>
        <v>#VALUE!</v>
      </c>
      <c r="D1445" s="133" t="str">
        <f t="shared" si="149"/>
        <v>20/11/2011</v>
      </c>
      <c r="E1445" s="134" t="str">
        <f t="shared" si="150"/>
        <v/>
      </c>
      <c r="F1445" s="134" t="str">
        <f t="shared" si="151"/>
        <v/>
      </c>
      <c r="G1445" s="184"/>
      <c r="H1445" s="168"/>
      <c r="I1445" s="133" t="s">
        <v>933</v>
      </c>
      <c r="J1445" s="168" t="s">
        <v>933</v>
      </c>
      <c r="K1445" s="168" t="s">
        <v>933</v>
      </c>
      <c r="L1445" s="140"/>
    </row>
    <row r="1446" spans="1:12" x14ac:dyDescent="0.25">
      <c r="A1446" s="14">
        <v>1439</v>
      </c>
      <c r="B1446" s="41" t="e">
        <f t="shared" si="147"/>
        <v>#VALUE!</v>
      </c>
      <c r="C1446" s="42" t="e">
        <f t="shared" si="148"/>
        <v>#VALUE!</v>
      </c>
      <c r="D1446" s="133" t="str">
        <f t="shared" si="149"/>
        <v>27/01/2011</v>
      </c>
      <c r="E1446" s="134" t="str">
        <f t="shared" si="150"/>
        <v/>
      </c>
      <c r="F1446" s="134" t="str">
        <f t="shared" si="151"/>
        <v/>
      </c>
      <c r="G1446" s="184"/>
      <c r="H1446" s="168"/>
      <c r="I1446" s="133" t="s">
        <v>934</v>
      </c>
      <c r="J1446" s="168" t="s">
        <v>934</v>
      </c>
      <c r="K1446" s="168" t="s">
        <v>934</v>
      </c>
      <c r="L1446" s="140"/>
    </row>
    <row r="1447" spans="1:12" x14ac:dyDescent="0.25">
      <c r="A1447" s="14">
        <v>1440</v>
      </c>
      <c r="B1447" s="41" t="e">
        <f t="shared" si="147"/>
        <v>#VALUE!</v>
      </c>
      <c r="C1447" s="42" t="e">
        <f t="shared" si="148"/>
        <v>#VALUE!</v>
      </c>
      <c r="D1447" s="133" t="str">
        <f t="shared" si="149"/>
        <v>10/10/2011</v>
      </c>
      <c r="E1447" s="134" t="str">
        <f t="shared" si="150"/>
        <v/>
      </c>
      <c r="F1447" s="134" t="str">
        <f t="shared" si="151"/>
        <v/>
      </c>
      <c r="G1447" s="184"/>
      <c r="H1447" s="168"/>
      <c r="I1447" s="133" t="s">
        <v>935</v>
      </c>
      <c r="J1447" s="168" t="s">
        <v>935</v>
      </c>
      <c r="K1447" s="168" t="s">
        <v>935</v>
      </c>
      <c r="L1447" s="140"/>
    </row>
    <row r="1448" spans="1:12" x14ac:dyDescent="0.25">
      <c r="A1448" s="14">
        <v>1441</v>
      </c>
      <c r="B1448" s="41" t="e">
        <f t="shared" si="147"/>
        <v>#VALUE!</v>
      </c>
      <c r="C1448" s="42" t="e">
        <f t="shared" si="148"/>
        <v>#VALUE!</v>
      </c>
      <c r="D1448" s="133" t="str">
        <f t="shared" si="149"/>
        <v>24/08/2011</v>
      </c>
      <c r="E1448" s="134" t="str">
        <f t="shared" si="150"/>
        <v/>
      </c>
      <c r="F1448" s="134" t="str">
        <f t="shared" si="151"/>
        <v/>
      </c>
      <c r="G1448" s="184"/>
      <c r="H1448" s="155"/>
      <c r="I1448" s="133" t="s">
        <v>936</v>
      </c>
      <c r="J1448" s="155" t="s">
        <v>936</v>
      </c>
      <c r="K1448" s="155" t="s">
        <v>936</v>
      </c>
      <c r="L1448" s="140"/>
    </row>
    <row r="1449" spans="1:12" x14ac:dyDescent="0.25">
      <c r="A1449" s="14">
        <v>1442</v>
      </c>
      <c r="B1449" s="41" t="e">
        <f t="shared" si="147"/>
        <v>#VALUE!</v>
      </c>
      <c r="C1449" s="42" t="e">
        <f t="shared" si="148"/>
        <v>#VALUE!</v>
      </c>
      <c r="D1449" s="133" t="str">
        <f t="shared" si="149"/>
        <v>15/11/2011</v>
      </c>
      <c r="E1449" s="134" t="str">
        <f t="shared" si="150"/>
        <v/>
      </c>
      <c r="F1449" s="134" t="str">
        <f t="shared" si="151"/>
        <v/>
      </c>
      <c r="G1449" s="184"/>
      <c r="H1449" s="155"/>
      <c r="I1449" s="133" t="s">
        <v>920</v>
      </c>
      <c r="J1449" s="155" t="s">
        <v>920</v>
      </c>
      <c r="K1449" s="155" t="s">
        <v>920</v>
      </c>
      <c r="L1449" s="140"/>
    </row>
    <row r="1450" spans="1:12" x14ac:dyDescent="0.25">
      <c r="A1450" s="14">
        <v>1443</v>
      </c>
      <c r="B1450" s="41" t="e">
        <f t="shared" si="147"/>
        <v>#VALUE!</v>
      </c>
      <c r="C1450" s="42" t="e">
        <f t="shared" si="148"/>
        <v>#VALUE!</v>
      </c>
      <c r="D1450" s="133" t="str">
        <f t="shared" si="149"/>
        <v>04/08/2011</v>
      </c>
      <c r="E1450" s="134" t="str">
        <f t="shared" si="150"/>
        <v/>
      </c>
      <c r="F1450" s="134" t="str">
        <f t="shared" si="151"/>
        <v/>
      </c>
      <c r="G1450" s="184"/>
      <c r="H1450" s="155"/>
      <c r="I1450" s="133" t="s">
        <v>937</v>
      </c>
      <c r="J1450" s="155" t="s">
        <v>937</v>
      </c>
      <c r="K1450" s="155" t="s">
        <v>937</v>
      </c>
      <c r="L1450" s="140"/>
    </row>
    <row r="1451" spans="1:12" x14ac:dyDescent="0.25">
      <c r="A1451" s="14">
        <v>1444</v>
      </c>
      <c r="B1451" s="41" t="e">
        <f t="shared" si="147"/>
        <v>#VALUE!</v>
      </c>
      <c r="C1451" s="42" t="e">
        <f t="shared" si="148"/>
        <v>#VALUE!</v>
      </c>
      <c r="D1451" s="133" t="str">
        <f t="shared" si="149"/>
        <v>14/05/2011</v>
      </c>
      <c r="E1451" s="134" t="str">
        <f t="shared" si="150"/>
        <v/>
      </c>
      <c r="F1451" s="134" t="str">
        <f t="shared" si="151"/>
        <v/>
      </c>
      <c r="G1451" s="184"/>
      <c r="H1451" s="155"/>
      <c r="I1451" s="133" t="s">
        <v>938</v>
      </c>
      <c r="J1451" s="155" t="s">
        <v>938</v>
      </c>
      <c r="K1451" s="155" t="s">
        <v>938</v>
      </c>
      <c r="L1451" s="140"/>
    </row>
    <row r="1452" spans="1:12" x14ac:dyDescent="0.25">
      <c r="A1452" s="14">
        <v>1445</v>
      </c>
      <c r="B1452" s="41" t="e">
        <f t="shared" si="147"/>
        <v>#VALUE!</v>
      </c>
      <c r="C1452" s="42" t="e">
        <f t="shared" si="148"/>
        <v>#VALUE!</v>
      </c>
      <c r="D1452" s="133" t="str">
        <f t="shared" si="149"/>
        <v>20/02/2011</v>
      </c>
      <c r="E1452" s="134" t="str">
        <f t="shared" si="150"/>
        <v/>
      </c>
      <c r="F1452" s="134" t="str">
        <f t="shared" si="151"/>
        <v/>
      </c>
      <c r="G1452" s="184"/>
      <c r="H1452" s="155"/>
      <c r="I1452" s="133" t="s">
        <v>892</v>
      </c>
      <c r="J1452" s="155" t="s">
        <v>892</v>
      </c>
      <c r="K1452" s="155" t="s">
        <v>892</v>
      </c>
      <c r="L1452" s="140"/>
    </row>
    <row r="1453" spans="1:12" x14ac:dyDescent="0.25">
      <c r="A1453" s="14">
        <v>1446</v>
      </c>
      <c r="B1453" s="41" t="e">
        <f t="shared" si="147"/>
        <v>#VALUE!</v>
      </c>
      <c r="C1453" s="42" t="e">
        <f t="shared" si="148"/>
        <v>#VALUE!</v>
      </c>
      <c r="D1453" s="133" t="str">
        <f t="shared" si="149"/>
        <v>14/05/2011</v>
      </c>
      <c r="E1453" s="134" t="str">
        <f t="shared" si="150"/>
        <v/>
      </c>
      <c r="F1453" s="134" t="str">
        <f t="shared" si="151"/>
        <v/>
      </c>
      <c r="G1453" s="184"/>
      <c r="H1453" s="155"/>
      <c r="I1453" s="133" t="s">
        <v>938</v>
      </c>
      <c r="J1453" s="155" t="s">
        <v>938</v>
      </c>
      <c r="K1453" s="155" t="s">
        <v>938</v>
      </c>
      <c r="L1453" s="140"/>
    </row>
    <row r="1454" spans="1:12" x14ac:dyDescent="0.25">
      <c r="A1454" s="14">
        <v>1447</v>
      </c>
      <c r="B1454" s="41" t="e">
        <f t="shared" si="147"/>
        <v>#VALUE!</v>
      </c>
      <c r="C1454" s="42" t="e">
        <f t="shared" si="148"/>
        <v>#VALUE!</v>
      </c>
      <c r="D1454" s="133" t="str">
        <f t="shared" si="149"/>
        <v>14/04/2011</v>
      </c>
      <c r="E1454" s="134" t="str">
        <f t="shared" si="150"/>
        <v/>
      </c>
      <c r="F1454" s="134" t="str">
        <f t="shared" si="151"/>
        <v/>
      </c>
      <c r="G1454" s="184"/>
      <c r="H1454" s="155"/>
      <c r="I1454" s="133" t="s">
        <v>850</v>
      </c>
      <c r="J1454" s="155" t="s">
        <v>850</v>
      </c>
      <c r="K1454" s="155" t="s">
        <v>850</v>
      </c>
      <c r="L1454" s="140"/>
    </row>
    <row r="1455" spans="1:12" x14ac:dyDescent="0.25">
      <c r="A1455" s="14">
        <v>1448</v>
      </c>
      <c r="B1455" s="41" t="e">
        <f t="shared" si="147"/>
        <v>#VALUE!</v>
      </c>
      <c r="C1455" s="42" t="e">
        <f t="shared" si="148"/>
        <v>#VALUE!</v>
      </c>
      <c r="D1455" s="133" t="str">
        <f t="shared" si="149"/>
        <v>30/08/2011</v>
      </c>
      <c r="E1455" s="134" t="str">
        <f t="shared" si="150"/>
        <v/>
      </c>
      <c r="F1455" s="134" t="str">
        <f t="shared" si="151"/>
        <v/>
      </c>
      <c r="G1455" s="184"/>
      <c r="H1455" s="155"/>
      <c r="I1455" s="133" t="s">
        <v>925</v>
      </c>
      <c r="J1455" s="155" t="s">
        <v>925</v>
      </c>
      <c r="K1455" s="155" t="s">
        <v>925</v>
      </c>
      <c r="L1455" s="140"/>
    </row>
    <row r="1456" spans="1:12" x14ac:dyDescent="0.25">
      <c r="A1456" s="14">
        <v>1449</v>
      </c>
      <c r="B1456" s="41" t="e">
        <f t="shared" si="147"/>
        <v>#VALUE!</v>
      </c>
      <c r="C1456" s="42" t="e">
        <f t="shared" si="148"/>
        <v>#VALUE!</v>
      </c>
      <c r="D1456" s="133" t="str">
        <f t="shared" si="149"/>
        <v>12/03/2011</v>
      </c>
      <c r="E1456" s="134" t="str">
        <f t="shared" si="150"/>
        <v/>
      </c>
      <c r="F1456" s="134" t="str">
        <f t="shared" si="151"/>
        <v/>
      </c>
      <c r="G1456" s="184"/>
      <c r="H1456" s="155"/>
      <c r="I1456" s="133" t="s">
        <v>939</v>
      </c>
      <c r="J1456" s="155" t="s">
        <v>939</v>
      </c>
      <c r="K1456" s="155" t="s">
        <v>939</v>
      </c>
      <c r="L1456" s="140"/>
    </row>
    <row r="1457" spans="1:12" x14ac:dyDescent="0.25">
      <c r="A1457" s="14">
        <v>1450</v>
      </c>
      <c r="B1457" s="41" t="e">
        <f t="shared" si="147"/>
        <v>#VALUE!</v>
      </c>
      <c r="C1457" s="42" t="e">
        <f t="shared" si="148"/>
        <v>#VALUE!</v>
      </c>
      <c r="D1457" s="133" t="str">
        <f t="shared" si="149"/>
        <v>13/12/2011</v>
      </c>
      <c r="E1457" s="134" t="str">
        <f t="shared" si="150"/>
        <v/>
      </c>
      <c r="F1457" s="134" t="str">
        <f t="shared" si="151"/>
        <v/>
      </c>
      <c r="G1457" s="184"/>
      <c r="H1457" s="155"/>
      <c r="I1457" s="133" t="s">
        <v>810</v>
      </c>
      <c r="J1457" s="155" t="s">
        <v>810</v>
      </c>
      <c r="K1457" s="155" t="s">
        <v>810</v>
      </c>
      <c r="L1457" s="140"/>
    </row>
    <row r="1458" spans="1:12" x14ac:dyDescent="0.25">
      <c r="A1458" s="14">
        <v>1451</v>
      </c>
      <c r="B1458" s="41" t="e">
        <f t="shared" si="147"/>
        <v>#VALUE!</v>
      </c>
      <c r="C1458" s="42" t="e">
        <f t="shared" si="148"/>
        <v>#VALUE!</v>
      </c>
      <c r="D1458" s="133" t="str">
        <f t="shared" si="149"/>
        <v>06/09/2011</v>
      </c>
      <c r="E1458" s="134" t="str">
        <f t="shared" si="150"/>
        <v/>
      </c>
      <c r="F1458" s="134" t="str">
        <f t="shared" si="151"/>
        <v/>
      </c>
      <c r="G1458" s="184"/>
      <c r="H1458" s="155"/>
      <c r="I1458" s="133" t="s">
        <v>940</v>
      </c>
      <c r="J1458" s="155" t="s">
        <v>940</v>
      </c>
      <c r="K1458" s="155" t="s">
        <v>940</v>
      </c>
      <c r="L1458" s="140"/>
    </row>
    <row r="1459" spans="1:12" x14ac:dyDescent="0.25">
      <c r="A1459" s="14">
        <v>1452</v>
      </c>
      <c r="B1459" s="41" t="e">
        <f t="shared" si="147"/>
        <v>#VALUE!</v>
      </c>
      <c r="C1459" s="42" t="e">
        <f t="shared" si="148"/>
        <v>#VALUE!</v>
      </c>
      <c r="D1459" s="133" t="str">
        <f t="shared" si="149"/>
        <v>12/12/2011</v>
      </c>
      <c r="E1459" s="134" t="str">
        <f t="shared" si="150"/>
        <v/>
      </c>
      <c r="F1459" s="134" t="str">
        <f t="shared" si="151"/>
        <v/>
      </c>
      <c r="G1459" s="184"/>
      <c r="H1459" s="155"/>
      <c r="I1459" s="133" t="s">
        <v>941</v>
      </c>
      <c r="J1459" s="155" t="s">
        <v>941</v>
      </c>
      <c r="K1459" s="155" t="s">
        <v>941</v>
      </c>
      <c r="L1459" s="140"/>
    </row>
    <row r="1460" spans="1:12" x14ac:dyDescent="0.25">
      <c r="A1460" s="14">
        <v>1453</v>
      </c>
      <c r="B1460" s="41" t="e">
        <f t="shared" si="147"/>
        <v>#VALUE!</v>
      </c>
      <c r="C1460" s="42" t="e">
        <f t="shared" si="148"/>
        <v>#VALUE!</v>
      </c>
      <c r="D1460" s="133" t="str">
        <f t="shared" si="149"/>
        <v>24/05/2011</v>
      </c>
      <c r="E1460" s="134" t="str">
        <f t="shared" si="150"/>
        <v/>
      </c>
      <c r="F1460" s="134" t="str">
        <f t="shared" si="151"/>
        <v/>
      </c>
      <c r="G1460" s="184"/>
      <c r="H1460" s="155"/>
      <c r="I1460" s="133" t="s">
        <v>825</v>
      </c>
      <c r="J1460" s="155" t="s">
        <v>825</v>
      </c>
      <c r="K1460" s="155" t="s">
        <v>825</v>
      </c>
      <c r="L1460" s="140"/>
    </row>
    <row r="1461" spans="1:12" x14ac:dyDescent="0.25">
      <c r="A1461" s="14">
        <v>1454</v>
      </c>
      <c r="B1461" s="41" t="e">
        <f t="shared" si="147"/>
        <v>#VALUE!</v>
      </c>
      <c r="C1461" s="42" t="e">
        <f t="shared" si="148"/>
        <v>#VALUE!</v>
      </c>
      <c r="D1461" s="133" t="str">
        <f t="shared" si="149"/>
        <v>26/12/2011</v>
      </c>
      <c r="E1461" s="134" t="str">
        <f t="shared" si="150"/>
        <v/>
      </c>
      <c r="F1461" s="134" t="str">
        <f t="shared" si="151"/>
        <v/>
      </c>
      <c r="G1461" s="184"/>
      <c r="H1461" s="155"/>
      <c r="I1461" s="133" t="s">
        <v>942</v>
      </c>
      <c r="J1461" s="155" t="s">
        <v>942</v>
      </c>
      <c r="K1461" s="155" t="s">
        <v>942</v>
      </c>
      <c r="L1461" s="140"/>
    </row>
    <row r="1462" spans="1:12" x14ac:dyDescent="0.25">
      <c r="A1462" s="14">
        <v>1455</v>
      </c>
      <c r="B1462" s="41" t="e">
        <f t="shared" si="147"/>
        <v>#VALUE!</v>
      </c>
      <c r="C1462" s="42" t="e">
        <f t="shared" si="148"/>
        <v>#VALUE!</v>
      </c>
      <c r="D1462" s="133" t="str">
        <f t="shared" si="149"/>
        <v>10/06/2011</v>
      </c>
      <c r="E1462" s="134" t="str">
        <f t="shared" si="150"/>
        <v/>
      </c>
      <c r="F1462" s="134" t="str">
        <f t="shared" si="151"/>
        <v/>
      </c>
      <c r="G1462" s="184"/>
      <c r="H1462" s="155"/>
      <c r="I1462" s="133" t="s">
        <v>943</v>
      </c>
      <c r="J1462" s="155" t="s">
        <v>943</v>
      </c>
      <c r="K1462" s="155" t="s">
        <v>943</v>
      </c>
      <c r="L1462" s="140"/>
    </row>
    <row r="1463" spans="1:12" x14ac:dyDescent="0.25">
      <c r="A1463" s="14">
        <v>1456</v>
      </c>
      <c r="B1463" s="41" t="e">
        <f t="shared" si="147"/>
        <v>#VALUE!</v>
      </c>
      <c r="C1463" s="42" t="e">
        <f t="shared" si="148"/>
        <v>#VALUE!</v>
      </c>
      <c r="D1463" s="133" t="str">
        <f t="shared" si="149"/>
        <v>27/10/2011</v>
      </c>
      <c r="E1463" s="134" t="str">
        <f t="shared" si="150"/>
        <v/>
      </c>
      <c r="F1463" s="134" t="str">
        <f t="shared" si="151"/>
        <v/>
      </c>
      <c r="G1463" s="184"/>
      <c r="H1463" s="155"/>
      <c r="I1463" s="133" t="s">
        <v>806</v>
      </c>
      <c r="J1463" s="155" t="s">
        <v>806</v>
      </c>
      <c r="K1463" s="155" t="s">
        <v>806</v>
      </c>
      <c r="L1463" s="140"/>
    </row>
    <row r="1464" spans="1:12" x14ac:dyDescent="0.25">
      <c r="A1464" s="14">
        <v>1457</v>
      </c>
      <c r="B1464" s="41" t="e">
        <f t="shared" si="147"/>
        <v>#VALUE!</v>
      </c>
      <c r="C1464" s="42" t="e">
        <f t="shared" si="148"/>
        <v>#VALUE!</v>
      </c>
      <c r="D1464" s="133" t="str">
        <f t="shared" si="149"/>
        <v>17/05/2011</v>
      </c>
      <c r="E1464" s="134" t="str">
        <f t="shared" si="150"/>
        <v/>
      </c>
      <c r="F1464" s="134" t="str">
        <f t="shared" si="151"/>
        <v/>
      </c>
      <c r="G1464" s="184"/>
      <c r="H1464" s="155"/>
      <c r="I1464" s="133" t="s">
        <v>944</v>
      </c>
      <c r="J1464" s="155" t="s">
        <v>944</v>
      </c>
      <c r="K1464" s="155" t="s">
        <v>944</v>
      </c>
      <c r="L1464" s="140"/>
    </row>
    <row r="1465" spans="1:12" x14ac:dyDescent="0.25">
      <c r="A1465" s="14">
        <v>1458</v>
      </c>
      <c r="B1465" s="41" t="e">
        <f t="shared" si="147"/>
        <v>#VALUE!</v>
      </c>
      <c r="C1465" s="42" t="e">
        <f t="shared" si="148"/>
        <v>#VALUE!</v>
      </c>
      <c r="D1465" s="133" t="str">
        <f t="shared" si="149"/>
        <v>25/02/2011</v>
      </c>
      <c r="E1465" s="134" t="str">
        <f t="shared" si="150"/>
        <v/>
      </c>
      <c r="F1465" s="134" t="str">
        <f t="shared" si="151"/>
        <v/>
      </c>
      <c r="G1465" s="184"/>
      <c r="H1465" s="155"/>
      <c r="I1465" s="133" t="s">
        <v>945</v>
      </c>
      <c r="J1465" s="155" t="s">
        <v>945</v>
      </c>
      <c r="K1465" s="155" t="s">
        <v>945</v>
      </c>
      <c r="L1465" s="140"/>
    </row>
    <row r="1466" spans="1:12" x14ac:dyDescent="0.25">
      <c r="A1466" s="14">
        <v>1459</v>
      </c>
      <c r="B1466" s="41" t="e">
        <f t="shared" si="147"/>
        <v>#VALUE!</v>
      </c>
      <c r="C1466" s="42" t="e">
        <f t="shared" si="148"/>
        <v>#VALUE!</v>
      </c>
      <c r="D1466" s="133" t="str">
        <f t="shared" si="149"/>
        <v>08/11/2011</v>
      </c>
      <c r="E1466" s="134" t="str">
        <f t="shared" si="150"/>
        <v/>
      </c>
      <c r="F1466" s="134" t="str">
        <f t="shared" si="151"/>
        <v/>
      </c>
      <c r="G1466" s="184"/>
      <c r="H1466" s="155"/>
      <c r="I1466" s="133" t="s">
        <v>910</v>
      </c>
      <c r="J1466" s="155" t="s">
        <v>910</v>
      </c>
      <c r="K1466" s="155" t="s">
        <v>910</v>
      </c>
      <c r="L1466" s="140"/>
    </row>
    <row r="1467" spans="1:12" x14ac:dyDescent="0.25">
      <c r="A1467" s="14">
        <v>1460</v>
      </c>
      <c r="B1467" s="41" t="e">
        <f t="shared" si="147"/>
        <v>#VALUE!</v>
      </c>
      <c r="C1467" s="42" t="e">
        <f t="shared" si="148"/>
        <v>#VALUE!</v>
      </c>
      <c r="D1467" s="133" t="str">
        <f t="shared" si="149"/>
        <v>02/04/2011</v>
      </c>
      <c r="E1467" s="134" t="str">
        <f t="shared" si="150"/>
        <v/>
      </c>
      <c r="F1467" s="134" t="str">
        <f t="shared" si="151"/>
        <v/>
      </c>
      <c r="G1467" s="184"/>
      <c r="H1467" s="155"/>
      <c r="I1467" s="133" t="s">
        <v>928</v>
      </c>
      <c r="J1467" s="155" t="s">
        <v>928</v>
      </c>
      <c r="K1467" s="155" t="s">
        <v>928</v>
      </c>
      <c r="L1467" s="140"/>
    </row>
    <row r="1468" spans="1:12" x14ac:dyDescent="0.25">
      <c r="A1468" s="14">
        <v>1461</v>
      </c>
      <c r="B1468" s="41" t="e">
        <f t="shared" si="147"/>
        <v>#VALUE!</v>
      </c>
      <c r="C1468" s="42" t="e">
        <f t="shared" si="148"/>
        <v>#VALUE!</v>
      </c>
      <c r="D1468" s="133" t="str">
        <f t="shared" si="149"/>
        <v>21/11/2011</v>
      </c>
      <c r="E1468" s="134" t="str">
        <f t="shared" si="150"/>
        <v/>
      </c>
      <c r="F1468" s="134" t="str">
        <f t="shared" si="151"/>
        <v/>
      </c>
      <c r="G1468" s="184"/>
      <c r="H1468" s="155"/>
      <c r="I1468" s="133" t="s">
        <v>946</v>
      </c>
      <c r="J1468" s="155" t="s">
        <v>946</v>
      </c>
      <c r="K1468" s="155" t="s">
        <v>946</v>
      </c>
      <c r="L1468" s="140"/>
    </row>
    <row r="1469" spans="1:12" x14ac:dyDescent="0.25">
      <c r="A1469" s="14">
        <v>1462</v>
      </c>
      <c r="B1469" s="41" t="e">
        <f t="shared" si="147"/>
        <v>#VALUE!</v>
      </c>
      <c r="C1469" s="42" t="e">
        <f t="shared" si="148"/>
        <v>#VALUE!</v>
      </c>
      <c r="D1469" s="133" t="str">
        <f t="shared" si="149"/>
        <v>25/03/2011</v>
      </c>
      <c r="E1469" s="134" t="str">
        <f t="shared" si="150"/>
        <v/>
      </c>
      <c r="F1469" s="134" t="str">
        <f t="shared" si="151"/>
        <v/>
      </c>
      <c r="G1469" s="184"/>
      <c r="H1469" s="155"/>
      <c r="I1469" s="133" t="s">
        <v>878</v>
      </c>
      <c r="J1469" s="155" t="s">
        <v>878</v>
      </c>
      <c r="K1469" s="155" t="s">
        <v>878</v>
      </c>
      <c r="L1469" s="140"/>
    </row>
    <row r="1470" spans="1:12" x14ac:dyDescent="0.25">
      <c r="A1470" s="14">
        <v>1463</v>
      </c>
      <c r="B1470" s="41" t="e">
        <f t="shared" si="147"/>
        <v>#VALUE!</v>
      </c>
      <c r="C1470" s="42" t="e">
        <f t="shared" si="148"/>
        <v>#VALUE!</v>
      </c>
      <c r="D1470" s="133" t="str">
        <f t="shared" si="149"/>
        <v>17/05/2011</v>
      </c>
      <c r="E1470" s="134" t="str">
        <f t="shared" si="150"/>
        <v/>
      </c>
      <c r="F1470" s="134" t="str">
        <f t="shared" si="151"/>
        <v/>
      </c>
      <c r="G1470" s="184"/>
      <c r="H1470" s="155"/>
      <c r="I1470" s="133" t="s">
        <v>944</v>
      </c>
      <c r="J1470" s="155" t="s">
        <v>944</v>
      </c>
      <c r="K1470" s="155" t="s">
        <v>944</v>
      </c>
      <c r="L1470" s="140"/>
    </row>
    <row r="1471" spans="1:12" x14ac:dyDescent="0.25">
      <c r="A1471" s="14">
        <v>1464</v>
      </c>
      <c r="B1471" s="41" t="e">
        <f t="shared" si="147"/>
        <v>#VALUE!</v>
      </c>
      <c r="C1471" s="42" t="e">
        <f t="shared" si="148"/>
        <v>#VALUE!</v>
      </c>
      <c r="D1471" s="133" t="str">
        <f t="shared" si="149"/>
        <v>20/02/2011</v>
      </c>
      <c r="E1471" s="134" t="str">
        <f t="shared" si="150"/>
        <v/>
      </c>
      <c r="F1471" s="134" t="str">
        <f t="shared" si="151"/>
        <v/>
      </c>
      <c r="G1471" s="184"/>
      <c r="H1471" s="155"/>
      <c r="I1471" s="133" t="s">
        <v>892</v>
      </c>
      <c r="J1471" s="155" t="s">
        <v>892</v>
      </c>
      <c r="K1471" s="155" t="s">
        <v>892</v>
      </c>
      <c r="L1471" s="140"/>
    </row>
    <row r="1472" spans="1:12" x14ac:dyDescent="0.25">
      <c r="A1472" s="14">
        <v>1465</v>
      </c>
      <c r="B1472" s="41" t="e">
        <f t="shared" si="147"/>
        <v>#VALUE!</v>
      </c>
      <c r="C1472" s="42" t="e">
        <f t="shared" si="148"/>
        <v>#VALUE!</v>
      </c>
      <c r="D1472" s="133" t="str">
        <f t="shared" si="149"/>
        <v>19/06/2011</v>
      </c>
      <c r="E1472" s="134" t="str">
        <f t="shared" si="150"/>
        <v/>
      </c>
      <c r="F1472" s="134" t="str">
        <f t="shared" si="151"/>
        <v/>
      </c>
      <c r="G1472" s="184"/>
      <c r="H1472" s="155"/>
      <c r="I1472" s="133" t="s">
        <v>852</v>
      </c>
      <c r="J1472" s="155" t="s">
        <v>852</v>
      </c>
      <c r="K1472" s="155" t="s">
        <v>852</v>
      </c>
      <c r="L1472" s="140"/>
    </row>
    <row r="1473" spans="1:12" x14ac:dyDescent="0.25">
      <c r="A1473" s="14">
        <v>1466</v>
      </c>
      <c r="B1473" s="41" t="e">
        <f t="shared" si="147"/>
        <v>#VALUE!</v>
      </c>
      <c r="C1473" s="42" t="e">
        <f t="shared" si="148"/>
        <v>#VALUE!</v>
      </c>
      <c r="D1473" s="133" t="str">
        <f t="shared" si="149"/>
        <v>10/10/2011</v>
      </c>
      <c r="E1473" s="134" t="str">
        <f t="shared" si="150"/>
        <v/>
      </c>
      <c r="F1473" s="134" t="str">
        <f t="shared" si="151"/>
        <v/>
      </c>
      <c r="G1473" s="184"/>
      <c r="H1473" s="155"/>
      <c r="I1473" s="133" t="s">
        <v>935</v>
      </c>
      <c r="J1473" s="155" t="s">
        <v>935</v>
      </c>
      <c r="K1473" s="155" t="s">
        <v>935</v>
      </c>
      <c r="L1473" s="140"/>
    </row>
    <row r="1474" spans="1:12" x14ac:dyDescent="0.25">
      <c r="A1474" s="14">
        <v>1467</v>
      </c>
      <c r="B1474" s="41" t="e">
        <f t="shared" si="147"/>
        <v>#VALUE!</v>
      </c>
      <c r="C1474" s="42" t="e">
        <f t="shared" si="148"/>
        <v>#VALUE!</v>
      </c>
      <c r="D1474" s="133" t="str">
        <f t="shared" si="149"/>
        <v>01/12/2011</v>
      </c>
      <c r="E1474" s="134" t="str">
        <f t="shared" si="150"/>
        <v/>
      </c>
      <c r="F1474" s="134" t="str">
        <f t="shared" si="151"/>
        <v/>
      </c>
      <c r="G1474" s="184"/>
      <c r="H1474" s="155"/>
      <c r="I1474" s="133" t="s">
        <v>947</v>
      </c>
      <c r="J1474" s="155" t="s">
        <v>947</v>
      </c>
      <c r="K1474" s="155" t="s">
        <v>947</v>
      </c>
      <c r="L1474" s="140"/>
    </row>
    <row r="1475" spans="1:12" x14ac:dyDescent="0.25">
      <c r="A1475" s="14">
        <v>1468</v>
      </c>
      <c r="B1475" s="41" t="e">
        <f t="shared" si="147"/>
        <v>#VALUE!</v>
      </c>
      <c r="C1475" s="42" t="e">
        <f t="shared" si="148"/>
        <v>#VALUE!</v>
      </c>
      <c r="D1475" s="133" t="str">
        <f t="shared" si="149"/>
        <v>11/01/2011</v>
      </c>
      <c r="E1475" s="134" t="str">
        <f t="shared" si="150"/>
        <v/>
      </c>
      <c r="F1475" s="134" t="str">
        <f t="shared" si="151"/>
        <v/>
      </c>
      <c r="G1475" s="184"/>
      <c r="H1475" s="155"/>
      <c r="I1475" s="133" t="s">
        <v>906</v>
      </c>
      <c r="J1475" s="155" t="s">
        <v>906</v>
      </c>
      <c r="K1475" s="155" t="s">
        <v>906</v>
      </c>
      <c r="L1475" s="140"/>
    </row>
    <row r="1476" spans="1:12" x14ac:dyDescent="0.25">
      <c r="A1476" s="14">
        <v>1469</v>
      </c>
      <c r="B1476" s="41" t="e">
        <f t="shared" si="147"/>
        <v>#VALUE!</v>
      </c>
      <c r="C1476" s="42" t="e">
        <f t="shared" si="148"/>
        <v>#VALUE!</v>
      </c>
      <c r="D1476" s="133" t="str">
        <f t="shared" si="149"/>
        <v>05/01/2011</v>
      </c>
      <c r="E1476" s="134" t="str">
        <f t="shared" si="150"/>
        <v/>
      </c>
      <c r="F1476" s="134" t="str">
        <f t="shared" si="151"/>
        <v/>
      </c>
      <c r="G1476" s="184"/>
      <c r="H1476" s="155"/>
      <c r="I1476" s="133" t="s">
        <v>948</v>
      </c>
      <c r="J1476" s="155" t="s">
        <v>948</v>
      </c>
      <c r="K1476" s="155" t="s">
        <v>948</v>
      </c>
      <c r="L1476" s="140"/>
    </row>
    <row r="1477" spans="1:12" x14ac:dyDescent="0.25">
      <c r="A1477" s="14">
        <v>1470</v>
      </c>
      <c r="B1477" s="41" t="e">
        <f t="shared" si="147"/>
        <v>#VALUE!</v>
      </c>
      <c r="C1477" s="42" t="e">
        <f t="shared" si="148"/>
        <v>#VALUE!</v>
      </c>
      <c r="D1477" s="133" t="str">
        <f t="shared" si="149"/>
        <v>04/06/2011</v>
      </c>
      <c r="E1477" s="134" t="str">
        <f t="shared" si="150"/>
        <v/>
      </c>
      <c r="F1477" s="134" t="str">
        <f t="shared" si="151"/>
        <v/>
      </c>
      <c r="G1477" s="184"/>
      <c r="H1477" s="155"/>
      <c r="I1477" s="133" t="s">
        <v>949</v>
      </c>
      <c r="J1477" s="155" t="s">
        <v>949</v>
      </c>
      <c r="K1477" s="155" t="s">
        <v>949</v>
      </c>
      <c r="L1477" s="140"/>
    </row>
    <row r="1478" spans="1:12" x14ac:dyDescent="0.25">
      <c r="A1478" s="14">
        <v>1471</v>
      </c>
      <c r="B1478" s="41" t="e">
        <f t="shared" si="147"/>
        <v>#VALUE!</v>
      </c>
      <c r="C1478" s="42" t="e">
        <f t="shared" si="148"/>
        <v>#VALUE!</v>
      </c>
      <c r="D1478" s="133" t="str">
        <f t="shared" si="149"/>
        <v>30/08/2011</v>
      </c>
      <c r="E1478" s="134" t="str">
        <f t="shared" si="150"/>
        <v/>
      </c>
      <c r="F1478" s="134" t="str">
        <f t="shared" si="151"/>
        <v/>
      </c>
      <c r="G1478" s="184"/>
      <c r="H1478" s="155"/>
      <c r="I1478" s="133" t="s">
        <v>925</v>
      </c>
      <c r="J1478" s="155" t="s">
        <v>925</v>
      </c>
      <c r="K1478" s="155" t="s">
        <v>925</v>
      </c>
      <c r="L1478" s="140"/>
    </row>
    <row r="1479" spans="1:12" x14ac:dyDescent="0.25">
      <c r="A1479" s="14">
        <v>1472</v>
      </c>
      <c r="B1479" s="41" t="e">
        <f t="shared" si="147"/>
        <v>#VALUE!</v>
      </c>
      <c r="C1479" s="42" t="e">
        <f t="shared" si="148"/>
        <v>#VALUE!</v>
      </c>
      <c r="D1479" s="133" t="str">
        <f t="shared" si="149"/>
        <v>06/08/2011</v>
      </c>
      <c r="E1479" s="134" t="str">
        <f t="shared" si="150"/>
        <v/>
      </c>
      <c r="F1479" s="134" t="str">
        <f t="shared" si="151"/>
        <v/>
      </c>
      <c r="G1479" s="184"/>
      <c r="H1479" s="155"/>
      <c r="I1479" s="133" t="s">
        <v>792</v>
      </c>
      <c r="J1479" s="155" t="s">
        <v>792</v>
      </c>
      <c r="K1479" s="155" t="s">
        <v>792</v>
      </c>
      <c r="L1479" s="140"/>
    </row>
    <row r="1480" spans="1:12" x14ac:dyDescent="0.25">
      <c r="A1480" s="14">
        <v>1473</v>
      </c>
      <c r="B1480" s="41" t="e">
        <f t="shared" si="147"/>
        <v>#VALUE!</v>
      </c>
      <c r="C1480" s="42" t="e">
        <f t="shared" si="148"/>
        <v>#VALUE!</v>
      </c>
      <c r="D1480" s="133" t="str">
        <f t="shared" si="149"/>
        <v>17/10/2011</v>
      </c>
      <c r="E1480" s="134" t="str">
        <f t="shared" si="150"/>
        <v/>
      </c>
      <c r="F1480" s="134" t="str">
        <f t="shared" si="151"/>
        <v/>
      </c>
      <c r="G1480" s="184"/>
      <c r="H1480" s="155"/>
      <c r="I1480" s="133" t="s">
        <v>950</v>
      </c>
      <c r="J1480" s="155" t="s">
        <v>950</v>
      </c>
      <c r="K1480" s="155" t="s">
        <v>950</v>
      </c>
      <c r="L1480" s="140"/>
    </row>
    <row r="1481" spans="1:12" x14ac:dyDescent="0.25">
      <c r="A1481" s="14">
        <v>1474</v>
      </c>
      <c r="B1481" s="41" t="e">
        <f t="shared" ref="B1481:B1544" si="152">LEFT(H1481,LEN(H1481)-LEN(C1481))</f>
        <v>#VALUE!</v>
      </c>
      <c r="C1481" s="42" t="e">
        <f t="shared" ref="C1481:C1544" si="153">RIGHT(H1481,LEN(H1481)-FIND("@",SUBSTITUTE(H1481," ","@",LEN(H1481)-LEN(SUBSTITUTE(H1481," ","")))))</f>
        <v>#VALUE!</v>
      </c>
      <c r="D1481" s="133" t="str">
        <f t="shared" ref="D1481:D1544" si="154">TEXT(J1481,"DD/MM/YYYY")</f>
        <v>29/04/2011</v>
      </c>
      <c r="E1481" s="134" t="str">
        <f t="shared" ref="E1481:E1544" si="155">IF(TRIM(L1481)="Nam","X","")</f>
        <v/>
      </c>
      <c r="F1481" s="134" t="str">
        <f t="shared" ref="F1481:F1544" si="156">IF(TRIM(L1481)="Nữ","X","")</f>
        <v/>
      </c>
      <c r="G1481" s="184"/>
      <c r="H1481" s="155"/>
      <c r="I1481" s="133" t="s">
        <v>881</v>
      </c>
      <c r="J1481" s="155" t="s">
        <v>881</v>
      </c>
      <c r="K1481" s="155" t="s">
        <v>881</v>
      </c>
      <c r="L1481" s="140"/>
    </row>
    <row r="1482" spans="1:12" x14ac:dyDescent="0.25">
      <c r="A1482" s="14">
        <v>1475</v>
      </c>
      <c r="B1482" s="41" t="e">
        <f t="shared" si="152"/>
        <v>#VALUE!</v>
      </c>
      <c r="C1482" s="42" t="e">
        <f t="shared" si="153"/>
        <v>#VALUE!</v>
      </c>
      <c r="D1482" s="133" t="str">
        <f t="shared" si="154"/>
        <v>22/08/2011</v>
      </c>
      <c r="E1482" s="134" t="str">
        <f t="shared" si="155"/>
        <v/>
      </c>
      <c r="F1482" s="134" t="str">
        <f t="shared" si="156"/>
        <v/>
      </c>
      <c r="G1482" s="184"/>
      <c r="H1482" s="155"/>
      <c r="I1482" s="133" t="s">
        <v>796</v>
      </c>
      <c r="J1482" s="155" t="s">
        <v>796</v>
      </c>
      <c r="K1482" s="155" t="s">
        <v>796</v>
      </c>
      <c r="L1482" s="140"/>
    </row>
    <row r="1483" spans="1:12" x14ac:dyDescent="0.25">
      <c r="A1483" s="14">
        <v>1476</v>
      </c>
      <c r="B1483" s="41" t="e">
        <f t="shared" si="152"/>
        <v>#VALUE!</v>
      </c>
      <c r="C1483" s="42" t="e">
        <f t="shared" si="153"/>
        <v>#VALUE!</v>
      </c>
      <c r="D1483" s="133" t="str">
        <f t="shared" si="154"/>
        <v>17/08/2011</v>
      </c>
      <c r="E1483" s="134" t="str">
        <f t="shared" si="155"/>
        <v/>
      </c>
      <c r="F1483" s="134" t="str">
        <f t="shared" si="156"/>
        <v/>
      </c>
      <c r="G1483" s="184"/>
      <c r="H1483" s="155"/>
      <c r="I1483" s="133" t="s">
        <v>834</v>
      </c>
      <c r="J1483" s="155" t="s">
        <v>834</v>
      </c>
      <c r="K1483" s="155" t="s">
        <v>834</v>
      </c>
      <c r="L1483" s="140"/>
    </row>
    <row r="1484" spans="1:12" x14ac:dyDescent="0.25">
      <c r="A1484" s="14">
        <v>1477</v>
      </c>
      <c r="B1484" s="41" t="e">
        <f t="shared" si="152"/>
        <v>#VALUE!</v>
      </c>
      <c r="C1484" s="42" t="e">
        <f t="shared" si="153"/>
        <v>#VALUE!</v>
      </c>
      <c r="D1484" s="133" t="str">
        <f t="shared" si="154"/>
        <v>23/08/2011</v>
      </c>
      <c r="E1484" s="134" t="str">
        <f t="shared" si="155"/>
        <v/>
      </c>
      <c r="F1484" s="134" t="str">
        <f t="shared" si="156"/>
        <v/>
      </c>
      <c r="G1484" s="184"/>
      <c r="H1484" s="155"/>
      <c r="I1484" s="133" t="s">
        <v>909</v>
      </c>
      <c r="J1484" s="155" t="s">
        <v>909</v>
      </c>
      <c r="K1484" s="155" t="s">
        <v>909</v>
      </c>
      <c r="L1484" s="140"/>
    </row>
    <row r="1485" spans="1:12" x14ac:dyDescent="0.25">
      <c r="A1485" s="14">
        <v>1478</v>
      </c>
      <c r="B1485" s="41" t="e">
        <f t="shared" si="152"/>
        <v>#VALUE!</v>
      </c>
      <c r="C1485" s="42" t="e">
        <f t="shared" si="153"/>
        <v>#VALUE!</v>
      </c>
      <c r="D1485" s="133" t="str">
        <f t="shared" si="154"/>
        <v>29/03/2011</v>
      </c>
      <c r="E1485" s="134" t="str">
        <f t="shared" si="155"/>
        <v/>
      </c>
      <c r="F1485" s="134" t="str">
        <f t="shared" si="156"/>
        <v/>
      </c>
      <c r="G1485" s="184"/>
      <c r="H1485" s="155"/>
      <c r="I1485" s="133" t="s">
        <v>951</v>
      </c>
      <c r="J1485" s="155" t="s">
        <v>951</v>
      </c>
      <c r="K1485" s="155" t="s">
        <v>951</v>
      </c>
      <c r="L1485" s="140"/>
    </row>
    <row r="1486" spans="1:12" x14ac:dyDescent="0.25">
      <c r="A1486" s="14">
        <v>1479</v>
      </c>
      <c r="B1486" s="41" t="e">
        <f t="shared" si="152"/>
        <v>#VALUE!</v>
      </c>
      <c r="C1486" s="42" t="e">
        <f t="shared" si="153"/>
        <v>#VALUE!</v>
      </c>
      <c r="D1486" s="133" t="str">
        <f t="shared" si="154"/>
        <v>08/08/2011</v>
      </c>
      <c r="E1486" s="134" t="str">
        <f t="shared" si="155"/>
        <v/>
      </c>
      <c r="F1486" s="134" t="str">
        <f t="shared" si="156"/>
        <v/>
      </c>
      <c r="G1486" s="184"/>
      <c r="H1486" s="155"/>
      <c r="I1486" s="133" t="s">
        <v>952</v>
      </c>
      <c r="J1486" s="155" t="s">
        <v>952</v>
      </c>
      <c r="K1486" s="155" t="s">
        <v>952</v>
      </c>
      <c r="L1486" s="140"/>
    </row>
    <row r="1487" spans="1:12" x14ac:dyDescent="0.25">
      <c r="A1487" s="14">
        <v>1480</v>
      </c>
      <c r="B1487" s="41" t="e">
        <f t="shared" si="152"/>
        <v>#VALUE!</v>
      </c>
      <c r="C1487" s="42" t="e">
        <f t="shared" si="153"/>
        <v>#VALUE!</v>
      </c>
      <c r="D1487" s="133" t="str">
        <f t="shared" si="154"/>
        <v>11/08/2011</v>
      </c>
      <c r="E1487" s="134" t="str">
        <f t="shared" si="155"/>
        <v/>
      </c>
      <c r="F1487" s="134" t="str">
        <f t="shared" si="156"/>
        <v/>
      </c>
      <c r="G1487" s="184"/>
      <c r="H1487" s="155"/>
      <c r="I1487" s="133" t="s">
        <v>953</v>
      </c>
      <c r="J1487" s="155" t="s">
        <v>953</v>
      </c>
      <c r="K1487" s="155" t="s">
        <v>953</v>
      </c>
      <c r="L1487" s="140"/>
    </row>
    <row r="1488" spans="1:12" x14ac:dyDescent="0.25">
      <c r="A1488" s="14">
        <v>1481</v>
      </c>
      <c r="B1488" s="41" t="e">
        <f t="shared" si="152"/>
        <v>#VALUE!</v>
      </c>
      <c r="C1488" s="42" t="e">
        <f t="shared" si="153"/>
        <v>#VALUE!</v>
      </c>
      <c r="D1488" s="133" t="str">
        <f t="shared" si="154"/>
        <v>21/07/2011</v>
      </c>
      <c r="E1488" s="134" t="str">
        <f t="shared" si="155"/>
        <v/>
      </c>
      <c r="F1488" s="134" t="str">
        <f t="shared" si="156"/>
        <v/>
      </c>
      <c r="G1488" s="184"/>
      <c r="H1488" s="155"/>
      <c r="I1488" s="133" t="s">
        <v>803</v>
      </c>
      <c r="J1488" s="155" t="s">
        <v>803</v>
      </c>
      <c r="K1488" s="155" t="s">
        <v>803</v>
      </c>
      <c r="L1488" s="140"/>
    </row>
    <row r="1489" spans="1:12" x14ac:dyDescent="0.25">
      <c r="A1489" s="14">
        <v>1482</v>
      </c>
      <c r="B1489" s="41" t="e">
        <f t="shared" si="152"/>
        <v>#VALUE!</v>
      </c>
      <c r="C1489" s="42" t="e">
        <f t="shared" si="153"/>
        <v>#VALUE!</v>
      </c>
      <c r="D1489" s="133" t="str">
        <f t="shared" si="154"/>
        <v>13/10/2011</v>
      </c>
      <c r="E1489" s="134" t="str">
        <f t="shared" si="155"/>
        <v/>
      </c>
      <c r="F1489" s="134" t="str">
        <f t="shared" si="156"/>
        <v/>
      </c>
      <c r="G1489" s="184"/>
      <c r="H1489" s="155"/>
      <c r="I1489" s="133" t="s">
        <v>781</v>
      </c>
      <c r="J1489" s="155" t="s">
        <v>781</v>
      </c>
      <c r="K1489" s="155" t="s">
        <v>781</v>
      </c>
      <c r="L1489" s="140"/>
    </row>
    <row r="1490" spans="1:12" x14ac:dyDescent="0.25">
      <c r="A1490" s="14">
        <v>1483</v>
      </c>
      <c r="B1490" s="41" t="e">
        <f t="shared" si="152"/>
        <v>#VALUE!</v>
      </c>
      <c r="C1490" s="42" t="e">
        <f t="shared" si="153"/>
        <v>#VALUE!</v>
      </c>
      <c r="D1490" s="133" t="str">
        <f t="shared" si="154"/>
        <v>14/09/2011</v>
      </c>
      <c r="E1490" s="134" t="str">
        <f t="shared" si="155"/>
        <v/>
      </c>
      <c r="F1490" s="134" t="str">
        <f t="shared" si="156"/>
        <v/>
      </c>
      <c r="G1490" s="184"/>
      <c r="H1490" s="155"/>
      <c r="I1490" s="133" t="s">
        <v>903</v>
      </c>
      <c r="J1490" s="155" t="s">
        <v>903</v>
      </c>
      <c r="K1490" s="155" t="s">
        <v>903</v>
      </c>
      <c r="L1490" s="140"/>
    </row>
    <row r="1491" spans="1:12" x14ac:dyDescent="0.25">
      <c r="A1491" s="14">
        <v>1484</v>
      </c>
      <c r="B1491" s="41" t="e">
        <f t="shared" si="152"/>
        <v>#VALUE!</v>
      </c>
      <c r="C1491" s="42" t="e">
        <f t="shared" si="153"/>
        <v>#VALUE!</v>
      </c>
      <c r="D1491" s="133" t="str">
        <f t="shared" si="154"/>
        <v>29/03/2011</v>
      </c>
      <c r="E1491" s="134" t="str">
        <f t="shared" si="155"/>
        <v/>
      </c>
      <c r="F1491" s="134" t="str">
        <f t="shared" si="156"/>
        <v/>
      </c>
      <c r="G1491" s="184"/>
      <c r="H1491" s="155"/>
      <c r="I1491" s="133" t="s">
        <v>951</v>
      </c>
      <c r="J1491" s="155" t="s">
        <v>951</v>
      </c>
      <c r="K1491" s="155" t="s">
        <v>951</v>
      </c>
      <c r="L1491" s="140"/>
    </row>
    <row r="1492" spans="1:12" x14ac:dyDescent="0.25">
      <c r="A1492" s="14">
        <v>1485</v>
      </c>
      <c r="B1492" s="41" t="e">
        <f t="shared" si="152"/>
        <v>#VALUE!</v>
      </c>
      <c r="C1492" s="42" t="e">
        <f t="shared" si="153"/>
        <v>#VALUE!</v>
      </c>
      <c r="D1492" s="133" t="str">
        <f t="shared" si="154"/>
        <v>17/04/2011</v>
      </c>
      <c r="E1492" s="134" t="str">
        <f t="shared" si="155"/>
        <v/>
      </c>
      <c r="F1492" s="134" t="str">
        <f t="shared" si="156"/>
        <v/>
      </c>
      <c r="G1492" s="184"/>
      <c r="H1492" s="155"/>
      <c r="I1492" s="133" t="s">
        <v>896</v>
      </c>
      <c r="J1492" s="155" t="s">
        <v>896</v>
      </c>
      <c r="K1492" s="155" t="s">
        <v>896</v>
      </c>
      <c r="L1492" s="140"/>
    </row>
    <row r="1493" spans="1:12" x14ac:dyDescent="0.25">
      <c r="A1493" s="14">
        <v>1486</v>
      </c>
      <c r="B1493" s="41" t="e">
        <f t="shared" si="152"/>
        <v>#VALUE!</v>
      </c>
      <c r="C1493" s="42" t="e">
        <f t="shared" si="153"/>
        <v>#VALUE!</v>
      </c>
      <c r="D1493" s="133" t="str">
        <f t="shared" si="154"/>
        <v>05/01/2011</v>
      </c>
      <c r="E1493" s="134" t="str">
        <f t="shared" si="155"/>
        <v/>
      </c>
      <c r="F1493" s="134" t="str">
        <f t="shared" si="156"/>
        <v/>
      </c>
      <c r="G1493" s="184"/>
      <c r="H1493" s="169"/>
      <c r="I1493" s="133" t="s">
        <v>948</v>
      </c>
      <c r="J1493" s="169" t="s">
        <v>948</v>
      </c>
      <c r="K1493" s="169" t="s">
        <v>948</v>
      </c>
      <c r="L1493" s="140"/>
    </row>
    <row r="1494" spans="1:12" x14ac:dyDescent="0.25">
      <c r="A1494" s="14">
        <v>1487</v>
      </c>
      <c r="B1494" s="41" t="e">
        <f t="shared" si="152"/>
        <v>#VALUE!</v>
      </c>
      <c r="C1494" s="42" t="e">
        <f t="shared" si="153"/>
        <v>#VALUE!</v>
      </c>
      <c r="D1494" s="133" t="str">
        <f t="shared" si="154"/>
        <v>20/08/2011</v>
      </c>
      <c r="E1494" s="134" t="str">
        <f t="shared" si="155"/>
        <v/>
      </c>
      <c r="F1494" s="134" t="str">
        <f t="shared" si="156"/>
        <v/>
      </c>
      <c r="G1494" s="184"/>
      <c r="H1494" s="169"/>
      <c r="I1494" s="133" t="s">
        <v>954</v>
      </c>
      <c r="J1494" s="169" t="s">
        <v>954</v>
      </c>
      <c r="K1494" s="169" t="s">
        <v>954</v>
      </c>
      <c r="L1494" s="140"/>
    </row>
    <row r="1495" spans="1:12" x14ac:dyDescent="0.25">
      <c r="A1495" s="14">
        <v>1488</v>
      </c>
      <c r="B1495" s="41" t="e">
        <f t="shared" si="152"/>
        <v>#VALUE!</v>
      </c>
      <c r="C1495" s="42" t="e">
        <f t="shared" si="153"/>
        <v>#VALUE!</v>
      </c>
      <c r="D1495" s="133" t="str">
        <f t="shared" si="154"/>
        <v>29/12/2011</v>
      </c>
      <c r="E1495" s="134" t="str">
        <f t="shared" si="155"/>
        <v/>
      </c>
      <c r="F1495" s="134" t="str">
        <f t="shared" si="156"/>
        <v/>
      </c>
      <c r="G1495" s="184"/>
      <c r="H1495" s="169"/>
      <c r="I1495" s="133" t="s">
        <v>701</v>
      </c>
      <c r="J1495" s="169" t="s">
        <v>701</v>
      </c>
      <c r="K1495" s="169" t="s">
        <v>701</v>
      </c>
      <c r="L1495" s="140"/>
    </row>
    <row r="1496" spans="1:12" x14ac:dyDescent="0.25">
      <c r="A1496" s="14">
        <v>1489</v>
      </c>
      <c r="B1496" s="41" t="e">
        <f t="shared" si="152"/>
        <v>#VALUE!</v>
      </c>
      <c r="C1496" s="42" t="e">
        <f t="shared" si="153"/>
        <v>#VALUE!</v>
      </c>
      <c r="D1496" s="133" t="str">
        <f t="shared" si="154"/>
        <v>02/01/2011</v>
      </c>
      <c r="E1496" s="134" t="str">
        <f t="shared" si="155"/>
        <v/>
      </c>
      <c r="F1496" s="134" t="str">
        <f t="shared" si="156"/>
        <v/>
      </c>
      <c r="G1496" s="184"/>
      <c r="H1496" s="169"/>
      <c r="I1496" s="133" t="s">
        <v>955</v>
      </c>
      <c r="J1496" s="169" t="s">
        <v>955</v>
      </c>
      <c r="K1496" s="169" t="s">
        <v>955</v>
      </c>
      <c r="L1496" s="140"/>
    </row>
    <row r="1497" spans="1:12" x14ac:dyDescent="0.25">
      <c r="A1497" s="14">
        <v>1490</v>
      </c>
      <c r="B1497" s="41" t="e">
        <f t="shared" si="152"/>
        <v>#VALUE!</v>
      </c>
      <c r="C1497" s="42" t="e">
        <f t="shared" si="153"/>
        <v>#VALUE!</v>
      </c>
      <c r="D1497" s="133" t="str">
        <f t="shared" si="154"/>
        <v>24/06/2011</v>
      </c>
      <c r="E1497" s="134" t="str">
        <f t="shared" si="155"/>
        <v/>
      </c>
      <c r="F1497" s="134" t="str">
        <f t="shared" si="156"/>
        <v/>
      </c>
      <c r="G1497" s="184"/>
      <c r="H1497" s="169"/>
      <c r="I1497" s="133" t="s">
        <v>956</v>
      </c>
      <c r="J1497" s="169" t="s">
        <v>956</v>
      </c>
      <c r="K1497" s="169" t="s">
        <v>956</v>
      </c>
      <c r="L1497" s="140"/>
    </row>
    <row r="1498" spans="1:12" x14ac:dyDescent="0.25">
      <c r="A1498" s="14">
        <v>1491</v>
      </c>
      <c r="B1498" s="41" t="e">
        <f t="shared" si="152"/>
        <v>#VALUE!</v>
      </c>
      <c r="C1498" s="42" t="e">
        <f t="shared" si="153"/>
        <v>#VALUE!</v>
      </c>
      <c r="D1498" s="133" t="str">
        <f t="shared" si="154"/>
        <v>30/08/2011</v>
      </c>
      <c r="E1498" s="134" t="str">
        <f t="shared" si="155"/>
        <v/>
      </c>
      <c r="F1498" s="134" t="str">
        <f t="shared" si="156"/>
        <v/>
      </c>
      <c r="G1498" s="184"/>
      <c r="H1498" s="169"/>
      <c r="I1498" s="133" t="s">
        <v>925</v>
      </c>
      <c r="J1498" s="169" t="s">
        <v>925</v>
      </c>
      <c r="K1498" s="169" t="s">
        <v>925</v>
      </c>
      <c r="L1498" s="140"/>
    </row>
    <row r="1499" spans="1:12" x14ac:dyDescent="0.25">
      <c r="A1499" s="14">
        <v>1492</v>
      </c>
      <c r="B1499" s="41" t="e">
        <f t="shared" si="152"/>
        <v>#VALUE!</v>
      </c>
      <c r="C1499" s="42" t="e">
        <f t="shared" si="153"/>
        <v>#VALUE!</v>
      </c>
      <c r="D1499" s="133" t="str">
        <f t="shared" si="154"/>
        <v>18/02/2011</v>
      </c>
      <c r="E1499" s="134" t="str">
        <f t="shared" si="155"/>
        <v/>
      </c>
      <c r="F1499" s="134" t="str">
        <f t="shared" si="156"/>
        <v/>
      </c>
      <c r="G1499" s="184"/>
      <c r="H1499" s="169"/>
      <c r="I1499" s="133" t="s">
        <v>957</v>
      </c>
      <c r="J1499" s="169" t="s">
        <v>957</v>
      </c>
      <c r="K1499" s="169" t="s">
        <v>957</v>
      </c>
      <c r="L1499" s="140"/>
    </row>
    <row r="1500" spans="1:12" x14ac:dyDescent="0.25">
      <c r="A1500" s="14">
        <v>1493</v>
      </c>
      <c r="B1500" s="41" t="e">
        <f t="shared" si="152"/>
        <v>#VALUE!</v>
      </c>
      <c r="C1500" s="42" t="e">
        <f t="shared" si="153"/>
        <v>#VALUE!</v>
      </c>
      <c r="D1500" s="133" t="str">
        <f t="shared" si="154"/>
        <v>11/06/2011</v>
      </c>
      <c r="E1500" s="134" t="str">
        <f t="shared" si="155"/>
        <v/>
      </c>
      <c r="F1500" s="134" t="str">
        <f t="shared" si="156"/>
        <v/>
      </c>
      <c r="G1500" s="184"/>
      <c r="H1500" s="169"/>
      <c r="I1500" s="133" t="s">
        <v>958</v>
      </c>
      <c r="J1500" s="169" t="s">
        <v>958</v>
      </c>
      <c r="K1500" s="169" t="s">
        <v>958</v>
      </c>
      <c r="L1500" s="140"/>
    </row>
    <row r="1501" spans="1:12" x14ac:dyDescent="0.25">
      <c r="A1501" s="14">
        <v>1494</v>
      </c>
      <c r="B1501" s="41" t="e">
        <f t="shared" si="152"/>
        <v>#VALUE!</v>
      </c>
      <c r="C1501" s="42" t="e">
        <f t="shared" si="153"/>
        <v>#VALUE!</v>
      </c>
      <c r="D1501" s="133" t="str">
        <f t="shared" si="154"/>
        <v>29/11/2011</v>
      </c>
      <c r="E1501" s="134" t="str">
        <f t="shared" si="155"/>
        <v/>
      </c>
      <c r="F1501" s="134" t="str">
        <f t="shared" si="156"/>
        <v/>
      </c>
      <c r="G1501" s="184"/>
      <c r="H1501" s="169"/>
      <c r="I1501" s="133" t="s">
        <v>959</v>
      </c>
      <c r="J1501" s="169" t="s">
        <v>959</v>
      </c>
      <c r="K1501" s="169" t="s">
        <v>959</v>
      </c>
      <c r="L1501" s="140"/>
    </row>
    <row r="1502" spans="1:12" x14ac:dyDescent="0.25">
      <c r="A1502" s="14">
        <v>1495</v>
      </c>
      <c r="B1502" s="41" t="e">
        <f t="shared" si="152"/>
        <v>#VALUE!</v>
      </c>
      <c r="C1502" s="42" t="e">
        <f t="shared" si="153"/>
        <v>#VALUE!</v>
      </c>
      <c r="D1502" s="133" t="str">
        <f t="shared" si="154"/>
        <v>08/01/2011</v>
      </c>
      <c r="E1502" s="134" t="str">
        <f t="shared" si="155"/>
        <v/>
      </c>
      <c r="F1502" s="134" t="str">
        <f t="shared" si="156"/>
        <v/>
      </c>
      <c r="G1502" s="184"/>
      <c r="H1502" s="169"/>
      <c r="I1502" s="133" t="s">
        <v>960</v>
      </c>
      <c r="J1502" s="169" t="s">
        <v>960</v>
      </c>
      <c r="K1502" s="169" t="s">
        <v>960</v>
      </c>
      <c r="L1502" s="140"/>
    </row>
    <row r="1503" spans="1:12" x14ac:dyDescent="0.25">
      <c r="A1503" s="14">
        <v>1496</v>
      </c>
      <c r="B1503" s="41" t="e">
        <f t="shared" si="152"/>
        <v>#VALUE!</v>
      </c>
      <c r="C1503" s="42" t="e">
        <f t="shared" si="153"/>
        <v>#VALUE!</v>
      </c>
      <c r="D1503" s="133" t="str">
        <f t="shared" si="154"/>
        <v>09/06/2011</v>
      </c>
      <c r="E1503" s="134" t="str">
        <f t="shared" si="155"/>
        <v/>
      </c>
      <c r="F1503" s="134" t="str">
        <f t="shared" si="156"/>
        <v/>
      </c>
      <c r="G1503" s="184"/>
      <c r="H1503" s="169"/>
      <c r="I1503" s="133" t="s">
        <v>961</v>
      </c>
      <c r="J1503" s="169" t="s">
        <v>961</v>
      </c>
      <c r="K1503" s="169" t="s">
        <v>961</v>
      </c>
      <c r="L1503" s="140"/>
    </row>
    <row r="1504" spans="1:12" x14ac:dyDescent="0.25">
      <c r="A1504" s="14">
        <v>1497</v>
      </c>
      <c r="B1504" s="41" t="e">
        <f t="shared" si="152"/>
        <v>#VALUE!</v>
      </c>
      <c r="C1504" s="42" t="e">
        <f t="shared" si="153"/>
        <v>#VALUE!</v>
      </c>
      <c r="D1504" s="133" t="str">
        <f t="shared" si="154"/>
        <v>08/11/2011</v>
      </c>
      <c r="E1504" s="134" t="str">
        <f t="shared" si="155"/>
        <v/>
      </c>
      <c r="F1504" s="134" t="str">
        <f t="shared" si="156"/>
        <v/>
      </c>
      <c r="G1504" s="184"/>
      <c r="H1504" s="169"/>
      <c r="I1504" s="133" t="s">
        <v>910</v>
      </c>
      <c r="J1504" s="169" t="s">
        <v>910</v>
      </c>
      <c r="K1504" s="169" t="s">
        <v>910</v>
      </c>
      <c r="L1504" s="140"/>
    </row>
    <row r="1505" spans="1:12" x14ac:dyDescent="0.25">
      <c r="A1505" s="14">
        <v>1498</v>
      </c>
      <c r="B1505" s="41" t="e">
        <f t="shared" si="152"/>
        <v>#VALUE!</v>
      </c>
      <c r="C1505" s="42" t="e">
        <f t="shared" si="153"/>
        <v>#VALUE!</v>
      </c>
      <c r="D1505" s="133" t="str">
        <f t="shared" si="154"/>
        <v>26/07/2011</v>
      </c>
      <c r="E1505" s="134" t="str">
        <f t="shared" si="155"/>
        <v/>
      </c>
      <c r="F1505" s="134" t="str">
        <f t="shared" si="156"/>
        <v/>
      </c>
      <c r="G1505" s="184"/>
      <c r="H1505" s="169"/>
      <c r="I1505" s="133" t="s">
        <v>962</v>
      </c>
      <c r="J1505" s="169" t="s">
        <v>962</v>
      </c>
      <c r="K1505" s="169" t="s">
        <v>962</v>
      </c>
      <c r="L1505" s="140"/>
    </row>
    <row r="1506" spans="1:12" x14ac:dyDescent="0.25">
      <c r="A1506" s="14">
        <v>1499</v>
      </c>
      <c r="B1506" s="41" t="e">
        <f t="shared" si="152"/>
        <v>#VALUE!</v>
      </c>
      <c r="C1506" s="42" t="e">
        <f t="shared" si="153"/>
        <v>#VALUE!</v>
      </c>
      <c r="D1506" s="133" t="str">
        <f t="shared" si="154"/>
        <v>06/01/2011</v>
      </c>
      <c r="E1506" s="134" t="str">
        <f t="shared" si="155"/>
        <v/>
      </c>
      <c r="F1506" s="134" t="str">
        <f t="shared" si="156"/>
        <v/>
      </c>
      <c r="G1506" s="184"/>
      <c r="H1506" s="169"/>
      <c r="I1506" s="133" t="s">
        <v>859</v>
      </c>
      <c r="J1506" s="169" t="s">
        <v>859</v>
      </c>
      <c r="K1506" s="169" t="s">
        <v>859</v>
      </c>
      <c r="L1506" s="140"/>
    </row>
    <row r="1507" spans="1:12" x14ac:dyDescent="0.25">
      <c r="A1507" s="14">
        <v>1500</v>
      </c>
      <c r="B1507" s="41" t="e">
        <f t="shared" si="152"/>
        <v>#VALUE!</v>
      </c>
      <c r="C1507" s="42" t="e">
        <f t="shared" si="153"/>
        <v>#VALUE!</v>
      </c>
      <c r="D1507" s="133" t="str">
        <f t="shared" si="154"/>
        <v>20/09/2011</v>
      </c>
      <c r="E1507" s="134" t="str">
        <f t="shared" si="155"/>
        <v/>
      </c>
      <c r="F1507" s="134" t="str">
        <f t="shared" si="156"/>
        <v/>
      </c>
      <c r="G1507" s="184"/>
      <c r="H1507" s="169"/>
      <c r="I1507" s="133" t="s">
        <v>880</v>
      </c>
      <c r="J1507" s="169" t="s">
        <v>880</v>
      </c>
      <c r="K1507" s="169" t="s">
        <v>880</v>
      </c>
      <c r="L1507" s="140"/>
    </row>
    <row r="1508" spans="1:12" x14ac:dyDescent="0.25">
      <c r="A1508" s="14">
        <v>1501</v>
      </c>
      <c r="B1508" s="41" t="e">
        <f t="shared" si="152"/>
        <v>#VALUE!</v>
      </c>
      <c r="C1508" s="42" t="e">
        <f t="shared" si="153"/>
        <v>#VALUE!</v>
      </c>
      <c r="D1508" s="133" t="str">
        <f t="shared" si="154"/>
        <v>06/10/2011</v>
      </c>
      <c r="E1508" s="134" t="str">
        <f t="shared" si="155"/>
        <v/>
      </c>
      <c r="F1508" s="134" t="str">
        <f t="shared" si="156"/>
        <v/>
      </c>
      <c r="G1508" s="184"/>
      <c r="H1508" s="169"/>
      <c r="I1508" s="133" t="s">
        <v>963</v>
      </c>
      <c r="J1508" s="169" t="s">
        <v>963</v>
      </c>
      <c r="K1508" s="169" t="s">
        <v>963</v>
      </c>
      <c r="L1508" s="140"/>
    </row>
    <row r="1509" spans="1:12" x14ac:dyDescent="0.25">
      <c r="A1509" s="14">
        <v>1502</v>
      </c>
      <c r="B1509" s="41" t="e">
        <f t="shared" si="152"/>
        <v>#VALUE!</v>
      </c>
      <c r="C1509" s="42" t="e">
        <f t="shared" si="153"/>
        <v>#VALUE!</v>
      </c>
      <c r="D1509" s="133" t="str">
        <f t="shared" si="154"/>
        <v>06/01/2011</v>
      </c>
      <c r="E1509" s="134" t="str">
        <f t="shared" si="155"/>
        <v/>
      </c>
      <c r="F1509" s="134" t="str">
        <f t="shared" si="156"/>
        <v/>
      </c>
      <c r="G1509" s="184"/>
      <c r="H1509" s="169"/>
      <c r="I1509" s="133" t="s">
        <v>859</v>
      </c>
      <c r="J1509" s="169" t="s">
        <v>859</v>
      </c>
      <c r="K1509" s="169" t="s">
        <v>859</v>
      </c>
      <c r="L1509" s="140"/>
    </row>
    <row r="1510" spans="1:12" x14ac:dyDescent="0.25">
      <c r="A1510" s="14">
        <v>1503</v>
      </c>
      <c r="B1510" s="41" t="e">
        <f t="shared" si="152"/>
        <v>#VALUE!</v>
      </c>
      <c r="C1510" s="42" t="e">
        <f t="shared" si="153"/>
        <v>#VALUE!</v>
      </c>
      <c r="D1510" s="133" t="str">
        <f t="shared" si="154"/>
        <v>29/04/2011</v>
      </c>
      <c r="E1510" s="134" t="str">
        <f t="shared" si="155"/>
        <v/>
      </c>
      <c r="F1510" s="134" t="str">
        <f t="shared" si="156"/>
        <v/>
      </c>
      <c r="G1510" s="184"/>
      <c r="H1510" s="169"/>
      <c r="I1510" s="133" t="s">
        <v>881</v>
      </c>
      <c r="J1510" s="169" t="s">
        <v>881</v>
      </c>
      <c r="K1510" s="169" t="s">
        <v>881</v>
      </c>
      <c r="L1510" s="140"/>
    </row>
    <row r="1511" spans="1:12" x14ac:dyDescent="0.25">
      <c r="A1511" s="14">
        <v>1504</v>
      </c>
      <c r="B1511" s="41" t="e">
        <f t="shared" si="152"/>
        <v>#VALUE!</v>
      </c>
      <c r="C1511" s="42" t="e">
        <f t="shared" si="153"/>
        <v>#VALUE!</v>
      </c>
      <c r="D1511" s="133" t="str">
        <f t="shared" si="154"/>
        <v>15/07/2011</v>
      </c>
      <c r="E1511" s="134" t="str">
        <f t="shared" si="155"/>
        <v/>
      </c>
      <c r="F1511" s="134" t="str">
        <f t="shared" si="156"/>
        <v/>
      </c>
      <c r="G1511" s="184"/>
      <c r="H1511" s="169"/>
      <c r="I1511" s="133" t="s">
        <v>845</v>
      </c>
      <c r="J1511" s="169" t="s">
        <v>845</v>
      </c>
      <c r="K1511" s="169" t="s">
        <v>845</v>
      </c>
      <c r="L1511" s="140"/>
    </row>
    <row r="1512" spans="1:12" x14ac:dyDescent="0.25">
      <c r="A1512" s="14">
        <v>1505</v>
      </c>
      <c r="B1512" s="41" t="e">
        <f t="shared" si="152"/>
        <v>#VALUE!</v>
      </c>
      <c r="C1512" s="42" t="e">
        <f t="shared" si="153"/>
        <v>#VALUE!</v>
      </c>
      <c r="D1512" s="133" t="str">
        <f t="shared" si="154"/>
        <v>02/08/2011</v>
      </c>
      <c r="E1512" s="134" t="str">
        <f t="shared" si="155"/>
        <v/>
      </c>
      <c r="F1512" s="134" t="str">
        <f t="shared" si="156"/>
        <v/>
      </c>
      <c r="G1512" s="184"/>
      <c r="H1512" s="169"/>
      <c r="I1512" s="133" t="s">
        <v>828</v>
      </c>
      <c r="J1512" s="169" t="s">
        <v>828</v>
      </c>
      <c r="K1512" s="169" t="s">
        <v>828</v>
      </c>
      <c r="L1512" s="140"/>
    </row>
    <row r="1513" spans="1:12" x14ac:dyDescent="0.25">
      <c r="A1513" s="14">
        <v>1506</v>
      </c>
      <c r="B1513" s="41" t="e">
        <f t="shared" si="152"/>
        <v>#VALUE!</v>
      </c>
      <c r="C1513" s="42" t="e">
        <f t="shared" si="153"/>
        <v>#VALUE!</v>
      </c>
      <c r="D1513" s="133" t="str">
        <f t="shared" si="154"/>
        <v>18/10/2011</v>
      </c>
      <c r="E1513" s="134" t="str">
        <f t="shared" si="155"/>
        <v/>
      </c>
      <c r="F1513" s="134" t="str">
        <f t="shared" si="156"/>
        <v/>
      </c>
      <c r="G1513" s="184"/>
      <c r="H1513" s="169"/>
      <c r="I1513" s="133" t="s">
        <v>770</v>
      </c>
      <c r="J1513" s="169" t="s">
        <v>770</v>
      </c>
      <c r="K1513" s="169" t="s">
        <v>770</v>
      </c>
      <c r="L1513" s="140"/>
    </row>
    <row r="1514" spans="1:12" x14ac:dyDescent="0.25">
      <c r="A1514" s="14">
        <v>1507</v>
      </c>
      <c r="B1514" s="41" t="e">
        <f t="shared" si="152"/>
        <v>#VALUE!</v>
      </c>
      <c r="C1514" s="42" t="e">
        <f t="shared" si="153"/>
        <v>#VALUE!</v>
      </c>
      <c r="D1514" s="133" t="str">
        <f t="shared" si="154"/>
        <v>30/10/2011</v>
      </c>
      <c r="E1514" s="134" t="str">
        <f t="shared" si="155"/>
        <v/>
      </c>
      <c r="F1514" s="134" t="str">
        <f t="shared" si="156"/>
        <v/>
      </c>
      <c r="G1514" s="184"/>
      <c r="H1514" s="169"/>
      <c r="I1514" s="133" t="s">
        <v>911</v>
      </c>
      <c r="J1514" s="169" t="s">
        <v>911</v>
      </c>
      <c r="K1514" s="169" t="s">
        <v>911</v>
      </c>
      <c r="L1514" s="140"/>
    </row>
    <row r="1515" spans="1:12" x14ac:dyDescent="0.25">
      <c r="A1515" s="14">
        <v>1508</v>
      </c>
      <c r="B1515" s="41" t="e">
        <f t="shared" si="152"/>
        <v>#VALUE!</v>
      </c>
      <c r="C1515" s="42" t="e">
        <f t="shared" si="153"/>
        <v>#VALUE!</v>
      </c>
      <c r="D1515" s="133" t="str">
        <f t="shared" si="154"/>
        <v>05/07/2011</v>
      </c>
      <c r="E1515" s="134" t="str">
        <f t="shared" si="155"/>
        <v/>
      </c>
      <c r="F1515" s="134" t="str">
        <f t="shared" si="156"/>
        <v/>
      </c>
      <c r="G1515" s="184"/>
      <c r="H1515" s="169"/>
      <c r="I1515" s="133" t="s">
        <v>787</v>
      </c>
      <c r="J1515" s="169" t="s">
        <v>787</v>
      </c>
      <c r="K1515" s="169" t="s">
        <v>787</v>
      </c>
      <c r="L1515" s="140"/>
    </row>
    <row r="1516" spans="1:12" x14ac:dyDescent="0.25">
      <c r="A1516" s="14">
        <v>1509</v>
      </c>
      <c r="B1516" s="41" t="e">
        <f t="shared" si="152"/>
        <v>#VALUE!</v>
      </c>
      <c r="C1516" s="42" t="e">
        <f t="shared" si="153"/>
        <v>#VALUE!</v>
      </c>
      <c r="D1516" s="133" t="str">
        <f t="shared" si="154"/>
        <v>17/12/2011</v>
      </c>
      <c r="E1516" s="134" t="str">
        <f t="shared" si="155"/>
        <v/>
      </c>
      <c r="F1516" s="134" t="str">
        <f t="shared" si="156"/>
        <v/>
      </c>
      <c r="G1516" s="184"/>
      <c r="H1516" s="169"/>
      <c r="I1516" s="133" t="s">
        <v>782</v>
      </c>
      <c r="J1516" s="169" t="s">
        <v>782</v>
      </c>
      <c r="K1516" s="169" t="s">
        <v>782</v>
      </c>
      <c r="L1516" s="140"/>
    </row>
    <row r="1517" spans="1:12" x14ac:dyDescent="0.25">
      <c r="A1517" s="14">
        <v>1510</v>
      </c>
      <c r="B1517" s="41" t="e">
        <f t="shared" si="152"/>
        <v>#VALUE!</v>
      </c>
      <c r="C1517" s="42" t="e">
        <f t="shared" si="153"/>
        <v>#VALUE!</v>
      </c>
      <c r="D1517" s="133" t="str">
        <f t="shared" si="154"/>
        <v>13/09/2011</v>
      </c>
      <c r="E1517" s="134" t="str">
        <f t="shared" si="155"/>
        <v/>
      </c>
      <c r="F1517" s="134" t="str">
        <f t="shared" si="156"/>
        <v/>
      </c>
      <c r="G1517" s="184"/>
      <c r="H1517" s="169"/>
      <c r="I1517" s="133" t="s">
        <v>773</v>
      </c>
      <c r="J1517" s="169" t="s">
        <v>773</v>
      </c>
      <c r="K1517" s="169" t="s">
        <v>773</v>
      </c>
      <c r="L1517" s="140"/>
    </row>
    <row r="1518" spans="1:12" x14ac:dyDescent="0.25">
      <c r="A1518" s="14">
        <v>1511</v>
      </c>
      <c r="B1518" s="41" t="e">
        <f t="shared" si="152"/>
        <v>#VALUE!</v>
      </c>
      <c r="C1518" s="42" t="e">
        <f t="shared" si="153"/>
        <v>#VALUE!</v>
      </c>
      <c r="D1518" s="133" t="str">
        <f t="shared" si="154"/>
        <v>16/02/2011</v>
      </c>
      <c r="E1518" s="134" t="str">
        <f t="shared" si="155"/>
        <v/>
      </c>
      <c r="F1518" s="134" t="str">
        <f t="shared" si="156"/>
        <v/>
      </c>
      <c r="G1518" s="184"/>
      <c r="H1518" s="169"/>
      <c r="I1518" s="133" t="s">
        <v>788</v>
      </c>
      <c r="J1518" s="169" t="s">
        <v>788</v>
      </c>
      <c r="K1518" s="169" t="s">
        <v>788</v>
      </c>
      <c r="L1518" s="140"/>
    </row>
    <row r="1519" spans="1:12" x14ac:dyDescent="0.25">
      <c r="A1519" s="14">
        <v>1512</v>
      </c>
      <c r="B1519" s="41" t="e">
        <f t="shared" si="152"/>
        <v>#VALUE!</v>
      </c>
      <c r="C1519" s="42" t="e">
        <f t="shared" si="153"/>
        <v>#VALUE!</v>
      </c>
      <c r="D1519" s="133" t="str">
        <f t="shared" si="154"/>
        <v>23/01/2011</v>
      </c>
      <c r="E1519" s="134" t="str">
        <f t="shared" si="155"/>
        <v/>
      </c>
      <c r="F1519" s="134" t="str">
        <f t="shared" si="156"/>
        <v/>
      </c>
      <c r="G1519" s="184"/>
      <c r="H1519" s="169"/>
      <c r="I1519" s="133" t="s">
        <v>964</v>
      </c>
      <c r="J1519" s="169" t="s">
        <v>964</v>
      </c>
      <c r="K1519" s="169" t="s">
        <v>964</v>
      </c>
      <c r="L1519" s="140"/>
    </row>
    <row r="1520" spans="1:12" x14ac:dyDescent="0.25">
      <c r="A1520" s="14">
        <v>1513</v>
      </c>
      <c r="B1520" s="41" t="e">
        <f t="shared" si="152"/>
        <v>#VALUE!</v>
      </c>
      <c r="C1520" s="42" t="e">
        <f t="shared" si="153"/>
        <v>#VALUE!</v>
      </c>
      <c r="D1520" s="133" t="str">
        <f t="shared" si="154"/>
        <v>01/06/2011</v>
      </c>
      <c r="E1520" s="134" t="str">
        <f t="shared" si="155"/>
        <v/>
      </c>
      <c r="F1520" s="134" t="str">
        <f t="shared" si="156"/>
        <v/>
      </c>
      <c r="G1520" s="184"/>
      <c r="H1520" s="169"/>
      <c r="I1520" s="133" t="s">
        <v>965</v>
      </c>
      <c r="J1520" s="169" t="s">
        <v>965</v>
      </c>
      <c r="K1520" s="169" t="s">
        <v>965</v>
      </c>
      <c r="L1520" s="140"/>
    </row>
    <row r="1521" spans="1:12" x14ac:dyDescent="0.25">
      <c r="A1521" s="14">
        <v>1514</v>
      </c>
      <c r="B1521" s="41" t="e">
        <f t="shared" si="152"/>
        <v>#VALUE!</v>
      </c>
      <c r="C1521" s="42" t="e">
        <f t="shared" si="153"/>
        <v>#VALUE!</v>
      </c>
      <c r="D1521" s="133" t="str">
        <f t="shared" si="154"/>
        <v>30/09/2011</v>
      </c>
      <c r="E1521" s="134" t="str">
        <f t="shared" si="155"/>
        <v/>
      </c>
      <c r="F1521" s="134" t="str">
        <f t="shared" si="156"/>
        <v/>
      </c>
      <c r="G1521" s="184"/>
      <c r="H1521" s="169"/>
      <c r="I1521" s="133" t="s">
        <v>966</v>
      </c>
      <c r="J1521" s="169" t="s">
        <v>966</v>
      </c>
      <c r="K1521" s="169" t="s">
        <v>966</v>
      </c>
      <c r="L1521" s="140"/>
    </row>
    <row r="1522" spans="1:12" x14ac:dyDescent="0.25">
      <c r="A1522" s="14">
        <v>1515</v>
      </c>
      <c r="B1522" s="41" t="e">
        <f t="shared" si="152"/>
        <v>#VALUE!</v>
      </c>
      <c r="C1522" s="42" t="e">
        <f t="shared" si="153"/>
        <v>#VALUE!</v>
      </c>
      <c r="D1522" s="133" t="str">
        <f t="shared" si="154"/>
        <v>03/09/2011</v>
      </c>
      <c r="E1522" s="134" t="str">
        <f t="shared" si="155"/>
        <v/>
      </c>
      <c r="F1522" s="134" t="str">
        <f t="shared" si="156"/>
        <v/>
      </c>
      <c r="G1522" s="184"/>
      <c r="H1522" s="169"/>
      <c r="I1522" s="133" t="s">
        <v>871</v>
      </c>
      <c r="J1522" s="169" t="s">
        <v>871</v>
      </c>
      <c r="K1522" s="169" t="s">
        <v>871</v>
      </c>
      <c r="L1522" s="140"/>
    </row>
    <row r="1523" spans="1:12" x14ac:dyDescent="0.25">
      <c r="A1523" s="14">
        <v>1516</v>
      </c>
      <c r="B1523" s="41" t="e">
        <f t="shared" si="152"/>
        <v>#VALUE!</v>
      </c>
      <c r="C1523" s="42" t="e">
        <f t="shared" si="153"/>
        <v>#VALUE!</v>
      </c>
      <c r="D1523" s="133" t="str">
        <f t="shared" si="154"/>
        <v>15/01/2011</v>
      </c>
      <c r="E1523" s="134" t="str">
        <f t="shared" si="155"/>
        <v/>
      </c>
      <c r="F1523" s="134" t="str">
        <f t="shared" si="156"/>
        <v/>
      </c>
      <c r="G1523" s="184"/>
      <c r="H1523" s="169"/>
      <c r="I1523" s="133" t="s">
        <v>967</v>
      </c>
      <c r="J1523" s="169" t="s">
        <v>967</v>
      </c>
      <c r="K1523" s="169" t="s">
        <v>967</v>
      </c>
      <c r="L1523" s="140"/>
    </row>
    <row r="1524" spans="1:12" x14ac:dyDescent="0.25">
      <c r="A1524" s="14">
        <v>1517</v>
      </c>
      <c r="B1524" s="41" t="e">
        <f t="shared" si="152"/>
        <v>#VALUE!</v>
      </c>
      <c r="C1524" s="42" t="e">
        <f t="shared" si="153"/>
        <v>#VALUE!</v>
      </c>
      <c r="D1524" s="133" t="str">
        <f t="shared" si="154"/>
        <v>09/08/2011</v>
      </c>
      <c r="E1524" s="134" t="str">
        <f t="shared" si="155"/>
        <v/>
      </c>
      <c r="F1524" s="134" t="str">
        <f t="shared" si="156"/>
        <v/>
      </c>
      <c r="G1524" s="184"/>
      <c r="H1524" s="169"/>
      <c r="I1524" s="133" t="s">
        <v>732</v>
      </c>
      <c r="J1524" s="169" t="s">
        <v>732</v>
      </c>
      <c r="K1524" s="169" t="s">
        <v>732</v>
      </c>
      <c r="L1524" s="140"/>
    </row>
    <row r="1525" spans="1:12" x14ac:dyDescent="0.25">
      <c r="A1525" s="14">
        <v>1518</v>
      </c>
      <c r="B1525" s="41" t="e">
        <f t="shared" si="152"/>
        <v>#VALUE!</v>
      </c>
      <c r="C1525" s="42" t="e">
        <f t="shared" si="153"/>
        <v>#VALUE!</v>
      </c>
      <c r="D1525" s="133" t="str">
        <f t="shared" si="154"/>
        <v>25/08/2011</v>
      </c>
      <c r="E1525" s="134" t="str">
        <f t="shared" si="155"/>
        <v/>
      </c>
      <c r="F1525" s="134" t="str">
        <f t="shared" si="156"/>
        <v/>
      </c>
      <c r="G1525" s="184"/>
      <c r="H1525" s="169"/>
      <c r="I1525" s="133" t="s">
        <v>894</v>
      </c>
      <c r="J1525" s="169" t="s">
        <v>894</v>
      </c>
      <c r="K1525" s="169" t="s">
        <v>894</v>
      </c>
      <c r="L1525" s="140"/>
    </row>
    <row r="1526" spans="1:12" x14ac:dyDescent="0.25">
      <c r="A1526" s="14">
        <v>1519</v>
      </c>
      <c r="B1526" s="41" t="e">
        <f t="shared" si="152"/>
        <v>#VALUE!</v>
      </c>
      <c r="C1526" s="42" t="e">
        <f t="shared" si="153"/>
        <v>#VALUE!</v>
      </c>
      <c r="D1526" s="133" t="str">
        <f t="shared" si="154"/>
        <v>12/04/2011</v>
      </c>
      <c r="E1526" s="134" t="str">
        <f t="shared" si="155"/>
        <v/>
      </c>
      <c r="F1526" s="134" t="str">
        <f t="shared" si="156"/>
        <v/>
      </c>
      <c r="G1526" s="184"/>
      <c r="H1526" s="169"/>
      <c r="I1526" s="133" t="s">
        <v>968</v>
      </c>
      <c r="J1526" s="169" t="s">
        <v>968</v>
      </c>
      <c r="K1526" s="169" t="s">
        <v>968</v>
      </c>
      <c r="L1526" s="140"/>
    </row>
    <row r="1527" spans="1:12" x14ac:dyDescent="0.25">
      <c r="A1527" s="14">
        <v>1520</v>
      </c>
      <c r="B1527" s="41" t="e">
        <f t="shared" si="152"/>
        <v>#VALUE!</v>
      </c>
      <c r="C1527" s="42" t="e">
        <f t="shared" si="153"/>
        <v>#VALUE!</v>
      </c>
      <c r="D1527" s="133" t="str">
        <f t="shared" si="154"/>
        <v>11/10/2011</v>
      </c>
      <c r="E1527" s="134" t="str">
        <f t="shared" si="155"/>
        <v/>
      </c>
      <c r="F1527" s="134" t="str">
        <f t="shared" si="156"/>
        <v/>
      </c>
      <c r="G1527" s="184"/>
      <c r="H1527" s="169"/>
      <c r="I1527" s="133" t="s">
        <v>969</v>
      </c>
      <c r="J1527" s="169" t="s">
        <v>969</v>
      </c>
      <c r="K1527" s="169" t="s">
        <v>969</v>
      </c>
      <c r="L1527" s="140"/>
    </row>
    <row r="1528" spans="1:12" x14ac:dyDescent="0.25">
      <c r="A1528" s="14">
        <v>1521</v>
      </c>
      <c r="B1528" s="41" t="e">
        <f t="shared" si="152"/>
        <v>#VALUE!</v>
      </c>
      <c r="C1528" s="42" t="e">
        <f t="shared" si="153"/>
        <v>#VALUE!</v>
      </c>
      <c r="D1528" s="133" t="str">
        <f t="shared" si="154"/>
        <v>20/11/2010</v>
      </c>
      <c r="E1528" s="134" t="str">
        <f t="shared" si="155"/>
        <v/>
      </c>
      <c r="F1528" s="134" t="str">
        <f t="shared" si="156"/>
        <v/>
      </c>
      <c r="G1528" s="184"/>
      <c r="H1528" s="169"/>
      <c r="I1528" s="133" t="s">
        <v>970</v>
      </c>
      <c r="J1528" s="169" t="s">
        <v>970</v>
      </c>
      <c r="K1528" s="169" t="s">
        <v>970</v>
      </c>
      <c r="L1528" s="140"/>
    </row>
    <row r="1529" spans="1:12" x14ac:dyDescent="0.25">
      <c r="A1529" s="14">
        <v>1522</v>
      </c>
      <c r="B1529" s="41" t="e">
        <f t="shared" si="152"/>
        <v>#VALUE!</v>
      </c>
      <c r="C1529" s="42" t="e">
        <f t="shared" si="153"/>
        <v>#VALUE!</v>
      </c>
      <c r="D1529" s="133" t="str">
        <f t="shared" si="154"/>
        <v>21/11/2011</v>
      </c>
      <c r="E1529" s="134" t="str">
        <f t="shared" si="155"/>
        <v/>
      </c>
      <c r="F1529" s="134" t="str">
        <f t="shared" si="156"/>
        <v/>
      </c>
      <c r="G1529" s="184"/>
      <c r="H1529" s="169"/>
      <c r="I1529" s="133" t="s">
        <v>946</v>
      </c>
      <c r="J1529" s="169" t="s">
        <v>946</v>
      </c>
      <c r="K1529" s="169" t="s">
        <v>946</v>
      </c>
      <c r="L1529" s="140"/>
    </row>
    <row r="1530" spans="1:12" x14ac:dyDescent="0.25">
      <c r="A1530" s="14">
        <v>1523</v>
      </c>
      <c r="B1530" s="41" t="e">
        <f t="shared" si="152"/>
        <v>#VALUE!</v>
      </c>
      <c r="C1530" s="42" t="e">
        <f t="shared" si="153"/>
        <v>#VALUE!</v>
      </c>
      <c r="D1530" s="133" t="str">
        <f t="shared" si="154"/>
        <v>30/10/2011</v>
      </c>
      <c r="E1530" s="134" t="str">
        <f t="shared" si="155"/>
        <v/>
      </c>
      <c r="F1530" s="134" t="str">
        <f t="shared" si="156"/>
        <v/>
      </c>
      <c r="G1530" s="184"/>
      <c r="H1530" s="169"/>
      <c r="I1530" s="133" t="s">
        <v>911</v>
      </c>
      <c r="J1530" s="169" t="s">
        <v>911</v>
      </c>
      <c r="K1530" s="169" t="s">
        <v>911</v>
      </c>
      <c r="L1530" s="140"/>
    </row>
    <row r="1531" spans="1:12" x14ac:dyDescent="0.25">
      <c r="A1531" s="14">
        <v>1524</v>
      </c>
      <c r="B1531" s="41" t="e">
        <f t="shared" si="152"/>
        <v>#VALUE!</v>
      </c>
      <c r="C1531" s="42" t="e">
        <f t="shared" si="153"/>
        <v>#VALUE!</v>
      </c>
      <c r="D1531" s="133" t="str">
        <f t="shared" si="154"/>
        <v>31/01/2011</v>
      </c>
      <c r="E1531" s="134" t="str">
        <f t="shared" si="155"/>
        <v/>
      </c>
      <c r="F1531" s="134" t="str">
        <f t="shared" si="156"/>
        <v/>
      </c>
      <c r="G1531" s="184"/>
      <c r="H1531" s="169"/>
      <c r="I1531" s="133" t="s">
        <v>971</v>
      </c>
      <c r="J1531" s="169" t="s">
        <v>971</v>
      </c>
      <c r="K1531" s="169" t="s">
        <v>971</v>
      </c>
      <c r="L1531" s="140"/>
    </row>
    <row r="1532" spans="1:12" x14ac:dyDescent="0.25">
      <c r="A1532" s="14">
        <v>1525</v>
      </c>
      <c r="B1532" s="41" t="e">
        <f t="shared" si="152"/>
        <v>#VALUE!</v>
      </c>
      <c r="C1532" s="42" t="e">
        <f t="shared" si="153"/>
        <v>#VALUE!</v>
      </c>
      <c r="D1532" s="133" t="str">
        <f t="shared" si="154"/>
        <v>30/09/2011</v>
      </c>
      <c r="E1532" s="134" t="str">
        <f t="shared" si="155"/>
        <v/>
      </c>
      <c r="F1532" s="134" t="str">
        <f t="shared" si="156"/>
        <v/>
      </c>
      <c r="G1532" s="184"/>
      <c r="H1532" s="169"/>
      <c r="I1532" s="133" t="s">
        <v>966</v>
      </c>
      <c r="J1532" s="169" t="s">
        <v>966</v>
      </c>
      <c r="K1532" s="169" t="s">
        <v>966</v>
      </c>
      <c r="L1532" s="140"/>
    </row>
    <row r="1533" spans="1:12" x14ac:dyDescent="0.25">
      <c r="A1533" s="14">
        <v>1526</v>
      </c>
      <c r="B1533" s="41" t="e">
        <f t="shared" si="152"/>
        <v>#VALUE!</v>
      </c>
      <c r="C1533" s="42" t="e">
        <f t="shared" si="153"/>
        <v>#VALUE!</v>
      </c>
      <c r="D1533" s="133" t="str">
        <f t="shared" si="154"/>
        <v>25/08/2011</v>
      </c>
      <c r="E1533" s="134" t="str">
        <f t="shared" si="155"/>
        <v/>
      </c>
      <c r="F1533" s="134" t="str">
        <f t="shared" si="156"/>
        <v/>
      </c>
      <c r="G1533" s="184"/>
      <c r="H1533" s="169"/>
      <c r="I1533" s="133" t="s">
        <v>894</v>
      </c>
      <c r="J1533" s="169" t="s">
        <v>894</v>
      </c>
      <c r="K1533" s="169" t="s">
        <v>894</v>
      </c>
      <c r="L1533" s="140"/>
    </row>
    <row r="1534" spans="1:12" x14ac:dyDescent="0.25">
      <c r="A1534" s="14">
        <v>1527</v>
      </c>
      <c r="B1534" s="41" t="e">
        <f t="shared" si="152"/>
        <v>#VALUE!</v>
      </c>
      <c r="C1534" s="42" t="e">
        <f t="shared" si="153"/>
        <v>#VALUE!</v>
      </c>
      <c r="D1534" s="133" t="str">
        <f t="shared" si="154"/>
        <v>28/10/2011</v>
      </c>
      <c r="E1534" s="134" t="str">
        <f t="shared" si="155"/>
        <v/>
      </c>
      <c r="F1534" s="134" t="str">
        <f t="shared" si="156"/>
        <v/>
      </c>
      <c r="G1534" s="184"/>
      <c r="H1534" s="169"/>
      <c r="I1534" s="133" t="s">
        <v>824</v>
      </c>
      <c r="J1534" s="169" t="s">
        <v>824</v>
      </c>
      <c r="K1534" s="169" t="s">
        <v>824</v>
      </c>
      <c r="L1534" s="140"/>
    </row>
    <row r="1535" spans="1:12" x14ac:dyDescent="0.25">
      <c r="A1535" s="14">
        <v>1528</v>
      </c>
      <c r="B1535" s="41" t="e">
        <f t="shared" si="152"/>
        <v>#VALUE!</v>
      </c>
      <c r="C1535" s="42" t="e">
        <f t="shared" si="153"/>
        <v>#VALUE!</v>
      </c>
      <c r="D1535" s="133" t="str">
        <f t="shared" si="154"/>
        <v>23/11/2011</v>
      </c>
      <c r="E1535" s="134" t="str">
        <f t="shared" si="155"/>
        <v/>
      </c>
      <c r="F1535" s="134" t="str">
        <f t="shared" si="156"/>
        <v/>
      </c>
      <c r="G1535" s="184"/>
      <c r="H1535" s="169"/>
      <c r="I1535" s="133" t="s">
        <v>972</v>
      </c>
      <c r="J1535" s="169" t="s">
        <v>972</v>
      </c>
      <c r="K1535" s="169" t="s">
        <v>972</v>
      </c>
      <c r="L1535" s="140"/>
    </row>
    <row r="1536" spans="1:12" x14ac:dyDescent="0.25">
      <c r="A1536" s="14">
        <v>1529</v>
      </c>
      <c r="B1536" s="41" t="e">
        <f t="shared" si="152"/>
        <v>#VALUE!</v>
      </c>
      <c r="C1536" s="42" t="e">
        <f t="shared" si="153"/>
        <v>#VALUE!</v>
      </c>
      <c r="D1536" s="133" t="str">
        <f t="shared" si="154"/>
        <v>05/05/2011</v>
      </c>
      <c r="E1536" s="134" t="str">
        <f t="shared" si="155"/>
        <v/>
      </c>
      <c r="F1536" s="134" t="str">
        <f t="shared" si="156"/>
        <v/>
      </c>
      <c r="G1536" s="184"/>
      <c r="H1536" s="170"/>
      <c r="I1536" s="133" t="s">
        <v>897</v>
      </c>
      <c r="J1536" s="170" t="s">
        <v>897</v>
      </c>
      <c r="K1536" s="170" t="s">
        <v>897</v>
      </c>
      <c r="L1536" s="140"/>
    </row>
    <row r="1537" spans="1:12" x14ac:dyDescent="0.25">
      <c r="A1537" s="14">
        <v>1530</v>
      </c>
      <c r="B1537" s="41" t="e">
        <f t="shared" si="152"/>
        <v>#VALUE!</v>
      </c>
      <c r="C1537" s="42" t="e">
        <f t="shared" si="153"/>
        <v>#VALUE!</v>
      </c>
      <c r="D1537" s="133" t="str">
        <f t="shared" si="154"/>
        <v>09/05/2011</v>
      </c>
      <c r="E1537" s="134" t="str">
        <f t="shared" si="155"/>
        <v/>
      </c>
      <c r="F1537" s="134" t="str">
        <f t="shared" si="156"/>
        <v/>
      </c>
      <c r="G1537" s="184"/>
      <c r="H1537" s="170"/>
      <c r="I1537" s="133" t="s">
        <v>973</v>
      </c>
      <c r="J1537" s="170" t="s">
        <v>973</v>
      </c>
      <c r="K1537" s="170" t="s">
        <v>973</v>
      </c>
      <c r="L1537" s="140"/>
    </row>
    <row r="1538" spans="1:12" x14ac:dyDescent="0.25">
      <c r="A1538" s="14">
        <v>1531</v>
      </c>
      <c r="B1538" s="41" t="e">
        <f t="shared" si="152"/>
        <v>#VALUE!</v>
      </c>
      <c r="C1538" s="42" t="e">
        <f t="shared" si="153"/>
        <v>#VALUE!</v>
      </c>
      <c r="D1538" s="133" t="str">
        <f t="shared" si="154"/>
        <v>22/10/2011</v>
      </c>
      <c r="E1538" s="134" t="str">
        <f t="shared" si="155"/>
        <v/>
      </c>
      <c r="F1538" s="134" t="str">
        <f t="shared" si="156"/>
        <v/>
      </c>
      <c r="G1538" s="184"/>
      <c r="H1538" s="170"/>
      <c r="I1538" s="133" t="s">
        <v>974</v>
      </c>
      <c r="J1538" s="170" t="s">
        <v>974</v>
      </c>
      <c r="K1538" s="170" t="s">
        <v>974</v>
      </c>
      <c r="L1538" s="140"/>
    </row>
    <row r="1539" spans="1:12" x14ac:dyDescent="0.25">
      <c r="A1539" s="14">
        <v>1532</v>
      </c>
      <c r="B1539" s="41" t="e">
        <f t="shared" si="152"/>
        <v>#VALUE!</v>
      </c>
      <c r="C1539" s="42" t="e">
        <f t="shared" si="153"/>
        <v>#VALUE!</v>
      </c>
      <c r="D1539" s="133" t="str">
        <f t="shared" si="154"/>
        <v>15/11/2011</v>
      </c>
      <c r="E1539" s="134" t="str">
        <f t="shared" si="155"/>
        <v/>
      </c>
      <c r="F1539" s="134" t="str">
        <f t="shared" si="156"/>
        <v/>
      </c>
      <c r="G1539" s="184"/>
      <c r="H1539" s="170"/>
      <c r="I1539" s="133" t="s">
        <v>920</v>
      </c>
      <c r="J1539" s="170" t="s">
        <v>920</v>
      </c>
      <c r="K1539" s="170" t="s">
        <v>920</v>
      </c>
      <c r="L1539" s="140"/>
    </row>
    <row r="1540" spans="1:12" x14ac:dyDescent="0.25">
      <c r="A1540" s="14">
        <v>1533</v>
      </c>
      <c r="B1540" s="41" t="e">
        <f t="shared" si="152"/>
        <v>#VALUE!</v>
      </c>
      <c r="C1540" s="42" t="e">
        <f t="shared" si="153"/>
        <v>#VALUE!</v>
      </c>
      <c r="D1540" s="133" t="str">
        <f t="shared" si="154"/>
        <v>31/12/2011</v>
      </c>
      <c r="E1540" s="134" t="str">
        <f t="shared" si="155"/>
        <v/>
      </c>
      <c r="F1540" s="134" t="str">
        <f t="shared" si="156"/>
        <v/>
      </c>
      <c r="G1540" s="184"/>
      <c r="H1540" s="170"/>
      <c r="I1540" s="133" t="s">
        <v>975</v>
      </c>
      <c r="J1540" s="170" t="s">
        <v>975</v>
      </c>
      <c r="K1540" s="170" t="s">
        <v>975</v>
      </c>
      <c r="L1540" s="140"/>
    </row>
    <row r="1541" spans="1:12" x14ac:dyDescent="0.25">
      <c r="A1541" s="14">
        <v>1534</v>
      </c>
      <c r="B1541" s="41" t="e">
        <f t="shared" si="152"/>
        <v>#VALUE!</v>
      </c>
      <c r="C1541" s="42" t="e">
        <f t="shared" si="153"/>
        <v>#VALUE!</v>
      </c>
      <c r="D1541" s="133" t="str">
        <f t="shared" si="154"/>
        <v>03/10/2011</v>
      </c>
      <c r="E1541" s="134" t="str">
        <f t="shared" si="155"/>
        <v/>
      </c>
      <c r="F1541" s="134" t="str">
        <f t="shared" si="156"/>
        <v/>
      </c>
      <c r="G1541" s="184"/>
      <c r="H1541" s="170"/>
      <c r="I1541" s="133" t="s">
        <v>976</v>
      </c>
      <c r="J1541" s="170" t="s">
        <v>976</v>
      </c>
      <c r="K1541" s="170" t="s">
        <v>976</v>
      </c>
      <c r="L1541" s="140"/>
    </row>
    <row r="1542" spans="1:12" x14ac:dyDescent="0.25">
      <c r="A1542" s="14">
        <v>1535</v>
      </c>
      <c r="B1542" s="41" t="e">
        <f t="shared" si="152"/>
        <v>#VALUE!</v>
      </c>
      <c r="C1542" s="42" t="e">
        <f t="shared" si="153"/>
        <v>#VALUE!</v>
      </c>
      <c r="D1542" s="133" t="str">
        <f t="shared" si="154"/>
        <v>09/04/2011</v>
      </c>
      <c r="E1542" s="134" t="str">
        <f t="shared" si="155"/>
        <v/>
      </c>
      <c r="F1542" s="134" t="str">
        <f t="shared" si="156"/>
        <v/>
      </c>
      <c r="G1542" s="184"/>
      <c r="H1542" s="170"/>
      <c r="I1542" s="133" t="s">
        <v>977</v>
      </c>
      <c r="J1542" s="170" t="s">
        <v>977</v>
      </c>
      <c r="K1542" s="170" t="s">
        <v>977</v>
      </c>
      <c r="L1542" s="140"/>
    </row>
    <row r="1543" spans="1:12" x14ac:dyDescent="0.25">
      <c r="A1543" s="14">
        <v>1536</v>
      </c>
      <c r="B1543" s="41" t="e">
        <f t="shared" si="152"/>
        <v>#VALUE!</v>
      </c>
      <c r="C1543" s="42" t="e">
        <f t="shared" si="153"/>
        <v>#VALUE!</v>
      </c>
      <c r="D1543" s="133" t="str">
        <f t="shared" si="154"/>
        <v>01/09/2011</v>
      </c>
      <c r="E1543" s="134" t="str">
        <f t="shared" si="155"/>
        <v/>
      </c>
      <c r="F1543" s="134" t="str">
        <f t="shared" si="156"/>
        <v/>
      </c>
      <c r="G1543" s="184"/>
      <c r="H1543" s="170"/>
      <c r="I1543" s="133" t="s">
        <v>774</v>
      </c>
      <c r="J1543" s="170" t="s">
        <v>774</v>
      </c>
      <c r="K1543" s="170" t="s">
        <v>774</v>
      </c>
      <c r="L1543" s="140"/>
    </row>
    <row r="1544" spans="1:12" x14ac:dyDescent="0.25">
      <c r="A1544" s="14">
        <v>1537</v>
      </c>
      <c r="B1544" s="41" t="e">
        <f t="shared" si="152"/>
        <v>#VALUE!</v>
      </c>
      <c r="C1544" s="42" t="e">
        <f t="shared" si="153"/>
        <v>#VALUE!</v>
      </c>
      <c r="D1544" s="133" t="str">
        <f t="shared" si="154"/>
        <v>18/08/2011</v>
      </c>
      <c r="E1544" s="134" t="str">
        <f t="shared" si="155"/>
        <v/>
      </c>
      <c r="F1544" s="134" t="str">
        <f t="shared" si="156"/>
        <v/>
      </c>
      <c r="G1544" s="184"/>
      <c r="H1544" s="170"/>
      <c r="I1544" s="133" t="s">
        <v>917</v>
      </c>
      <c r="J1544" s="170" t="s">
        <v>917</v>
      </c>
      <c r="K1544" s="170" t="s">
        <v>917</v>
      </c>
      <c r="L1544" s="140"/>
    </row>
    <row r="1545" spans="1:12" x14ac:dyDescent="0.25">
      <c r="A1545" s="14">
        <v>1538</v>
      </c>
      <c r="B1545" s="41" t="e">
        <f t="shared" ref="B1545:B1608" si="157">LEFT(H1545,LEN(H1545)-LEN(C1545))</f>
        <v>#VALUE!</v>
      </c>
      <c r="C1545" s="42" t="e">
        <f t="shared" ref="C1545:C1608" si="158">RIGHT(H1545,LEN(H1545)-FIND("@",SUBSTITUTE(H1545," ","@",LEN(H1545)-LEN(SUBSTITUTE(H1545," ","")))))</f>
        <v>#VALUE!</v>
      </c>
      <c r="D1545" s="133" t="str">
        <f t="shared" ref="D1545:D1608" si="159">TEXT(J1545,"DD/MM/YYYY")</f>
        <v>07/03/2011</v>
      </c>
      <c r="E1545" s="134" t="str">
        <f t="shared" ref="E1545:E1608" si="160">IF(TRIM(L1545)="Nam","X","")</f>
        <v/>
      </c>
      <c r="F1545" s="134" t="str">
        <f t="shared" ref="F1545:F1608" si="161">IF(TRIM(L1545)="Nữ","X","")</f>
        <v/>
      </c>
      <c r="G1545" s="184"/>
      <c r="H1545" s="170"/>
      <c r="I1545" s="133" t="s">
        <v>978</v>
      </c>
      <c r="J1545" s="170" t="s">
        <v>978</v>
      </c>
      <c r="K1545" s="170" t="s">
        <v>978</v>
      </c>
      <c r="L1545" s="140"/>
    </row>
    <row r="1546" spans="1:12" x14ac:dyDescent="0.25">
      <c r="A1546" s="14">
        <v>1539</v>
      </c>
      <c r="B1546" s="41" t="e">
        <f t="shared" si="157"/>
        <v>#VALUE!</v>
      </c>
      <c r="C1546" s="42" t="e">
        <f t="shared" si="158"/>
        <v>#VALUE!</v>
      </c>
      <c r="D1546" s="133" t="str">
        <f t="shared" si="159"/>
        <v>28/02/2011</v>
      </c>
      <c r="E1546" s="134" t="str">
        <f t="shared" si="160"/>
        <v/>
      </c>
      <c r="F1546" s="134" t="str">
        <f t="shared" si="161"/>
        <v/>
      </c>
      <c r="G1546" s="184"/>
      <c r="H1546" s="170"/>
      <c r="I1546" s="133" t="s">
        <v>979</v>
      </c>
      <c r="J1546" s="170" t="s">
        <v>979</v>
      </c>
      <c r="K1546" s="170" t="s">
        <v>979</v>
      </c>
      <c r="L1546" s="140"/>
    </row>
    <row r="1547" spans="1:12" x14ac:dyDescent="0.25">
      <c r="A1547" s="14">
        <v>1540</v>
      </c>
      <c r="B1547" s="41" t="e">
        <f t="shared" si="157"/>
        <v>#VALUE!</v>
      </c>
      <c r="C1547" s="42" t="e">
        <f t="shared" si="158"/>
        <v>#VALUE!</v>
      </c>
      <c r="D1547" s="133" t="str">
        <f t="shared" si="159"/>
        <v>12/07/2011</v>
      </c>
      <c r="E1547" s="134" t="str">
        <f t="shared" si="160"/>
        <v/>
      </c>
      <c r="F1547" s="134" t="str">
        <f t="shared" si="161"/>
        <v/>
      </c>
      <c r="G1547" s="184"/>
      <c r="H1547" s="170"/>
      <c r="I1547" s="133" t="s">
        <v>856</v>
      </c>
      <c r="J1547" s="170" t="s">
        <v>856</v>
      </c>
      <c r="K1547" s="170" t="s">
        <v>856</v>
      </c>
      <c r="L1547" s="140"/>
    </row>
    <row r="1548" spans="1:12" x14ac:dyDescent="0.25">
      <c r="A1548" s="14">
        <v>1541</v>
      </c>
      <c r="B1548" s="41" t="e">
        <f t="shared" si="157"/>
        <v>#VALUE!</v>
      </c>
      <c r="C1548" s="42" t="e">
        <f t="shared" si="158"/>
        <v>#VALUE!</v>
      </c>
      <c r="D1548" s="133" t="str">
        <f t="shared" si="159"/>
        <v>01/05/2011</v>
      </c>
      <c r="E1548" s="134" t="str">
        <f t="shared" si="160"/>
        <v/>
      </c>
      <c r="F1548" s="134" t="str">
        <f t="shared" si="161"/>
        <v/>
      </c>
      <c r="G1548" s="184"/>
      <c r="H1548" s="170"/>
      <c r="I1548" s="133" t="s">
        <v>980</v>
      </c>
      <c r="J1548" s="170" t="s">
        <v>980</v>
      </c>
      <c r="K1548" s="170" t="s">
        <v>980</v>
      </c>
      <c r="L1548" s="140"/>
    </row>
    <row r="1549" spans="1:12" x14ac:dyDescent="0.25">
      <c r="A1549" s="14">
        <v>1542</v>
      </c>
      <c r="B1549" s="41" t="e">
        <f t="shared" si="157"/>
        <v>#VALUE!</v>
      </c>
      <c r="C1549" s="42" t="e">
        <f t="shared" si="158"/>
        <v>#VALUE!</v>
      </c>
      <c r="D1549" s="133" t="str">
        <f t="shared" si="159"/>
        <v>17/08/2011</v>
      </c>
      <c r="E1549" s="134" t="str">
        <f t="shared" si="160"/>
        <v/>
      </c>
      <c r="F1549" s="134" t="str">
        <f t="shared" si="161"/>
        <v/>
      </c>
      <c r="G1549" s="184"/>
      <c r="H1549" s="170"/>
      <c r="I1549" s="133" t="s">
        <v>834</v>
      </c>
      <c r="J1549" s="170" t="s">
        <v>834</v>
      </c>
      <c r="K1549" s="170" t="s">
        <v>834</v>
      </c>
      <c r="L1549" s="140"/>
    </row>
    <row r="1550" spans="1:12" x14ac:dyDescent="0.25">
      <c r="A1550" s="14">
        <v>1543</v>
      </c>
      <c r="B1550" s="41" t="e">
        <f t="shared" si="157"/>
        <v>#VALUE!</v>
      </c>
      <c r="C1550" s="42" t="e">
        <f t="shared" si="158"/>
        <v>#VALUE!</v>
      </c>
      <c r="D1550" s="133" t="str">
        <f t="shared" si="159"/>
        <v>14/08/2011</v>
      </c>
      <c r="E1550" s="134" t="str">
        <f t="shared" si="160"/>
        <v/>
      </c>
      <c r="F1550" s="134" t="str">
        <f t="shared" si="161"/>
        <v/>
      </c>
      <c r="G1550" s="184"/>
      <c r="H1550" s="170"/>
      <c r="I1550" s="133" t="s">
        <v>981</v>
      </c>
      <c r="J1550" s="170" t="s">
        <v>981</v>
      </c>
      <c r="K1550" s="170" t="s">
        <v>981</v>
      </c>
      <c r="L1550" s="140"/>
    </row>
    <row r="1551" spans="1:12" x14ac:dyDescent="0.25">
      <c r="A1551" s="14">
        <v>1544</v>
      </c>
      <c r="B1551" s="41" t="e">
        <f t="shared" si="157"/>
        <v>#VALUE!</v>
      </c>
      <c r="C1551" s="42" t="e">
        <f t="shared" si="158"/>
        <v>#VALUE!</v>
      </c>
      <c r="D1551" s="133" t="str">
        <f t="shared" si="159"/>
        <v>03/08/2011</v>
      </c>
      <c r="E1551" s="134" t="str">
        <f t="shared" si="160"/>
        <v/>
      </c>
      <c r="F1551" s="134" t="str">
        <f t="shared" si="161"/>
        <v/>
      </c>
      <c r="G1551" s="184"/>
      <c r="H1551" s="170"/>
      <c r="I1551" s="133" t="s">
        <v>858</v>
      </c>
      <c r="J1551" s="170" t="s">
        <v>858</v>
      </c>
      <c r="K1551" s="170" t="s">
        <v>858</v>
      </c>
      <c r="L1551" s="140"/>
    </row>
    <row r="1552" spans="1:12" x14ac:dyDescent="0.25">
      <c r="A1552" s="14">
        <v>1545</v>
      </c>
      <c r="B1552" s="41" t="e">
        <f t="shared" si="157"/>
        <v>#VALUE!</v>
      </c>
      <c r="C1552" s="42" t="e">
        <f t="shared" si="158"/>
        <v>#VALUE!</v>
      </c>
      <c r="D1552" s="133" t="str">
        <f t="shared" si="159"/>
        <v>18/12/2011</v>
      </c>
      <c r="E1552" s="134" t="str">
        <f t="shared" si="160"/>
        <v/>
      </c>
      <c r="F1552" s="134" t="str">
        <f t="shared" si="161"/>
        <v/>
      </c>
      <c r="G1552" s="184"/>
      <c r="H1552" s="170"/>
      <c r="I1552" s="133" t="s">
        <v>982</v>
      </c>
      <c r="J1552" s="170" t="s">
        <v>982</v>
      </c>
      <c r="K1552" s="170" t="s">
        <v>982</v>
      </c>
      <c r="L1552" s="140"/>
    </row>
    <row r="1553" spans="1:12" x14ac:dyDescent="0.25">
      <c r="A1553" s="14">
        <v>1546</v>
      </c>
      <c r="B1553" s="41" t="e">
        <f t="shared" si="157"/>
        <v>#VALUE!</v>
      </c>
      <c r="C1553" s="42" t="e">
        <f t="shared" si="158"/>
        <v>#VALUE!</v>
      </c>
      <c r="D1553" s="133" t="str">
        <f t="shared" si="159"/>
        <v>02/03/2011</v>
      </c>
      <c r="E1553" s="134" t="str">
        <f t="shared" si="160"/>
        <v/>
      </c>
      <c r="F1553" s="134" t="str">
        <f t="shared" si="161"/>
        <v/>
      </c>
      <c r="G1553" s="184"/>
      <c r="H1553" s="170"/>
      <c r="I1553" s="133" t="s">
        <v>983</v>
      </c>
      <c r="J1553" s="170" t="s">
        <v>983</v>
      </c>
      <c r="K1553" s="170" t="s">
        <v>983</v>
      </c>
      <c r="L1553" s="140"/>
    </row>
    <row r="1554" spans="1:12" x14ac:dyDescent="0.25">
      <c r="A1554" s="14">
        <v>1547</v>
      </c>
      <c r="B1554" s="41" t="e">
        <f t="shared" si="157"/>
        <v>#VALUE!</v>
      </c>
      <c r="C1554" s="42" t="e">
        <f t="shared" si="158"/>
        <v>#VALUE!</v>
      </c>
      <c r="D1554" s="133" t="str">
        <f t="shared" si="159"/>
        <v>14/09/2011</v>
      </c>
      <c r="E1554" s="134" t="str">
        <f t="shared" si="160"/>
        <v/>
      </c>
      <c r="F1554" s="134" t="str">
        <f t="shared" si="161"/>
        <v/>
      </c>
      <c r="G1554" s="184"/>
      <c r="H1554" s="170"/>
      <c r="I1554" s="133" t="s">
        <v>903</v>
      </c>
      <c r="J1554" s="170" t="s">
        <v>903</v>
      </c>
      <c r="K1554" s="170" t="s">
        <v>903</v>
      </c>
      <c r="L1554" s="140"/>
    </row>
    <row r="1555" spans="1:12" x14ac:dyDescent="0.25">
      <c r="A1555" s="14">
        <v>1548</v>
      </c>
      <c r="B1555" s="41" t="e">
        <f t="shared" si="157"/>
        <v>#VALUE!</v>
      </c>
      <c r="C1555" s="42" t="e">
        <f t="shared" si="158"/>
        <v>#VALUE!</v>
      </c>
      <c r="D1555" s="133" t="str">
        <f t="shared" si="159"/>
        <v>24/11/2011</v>
      </c>
      <c r="E1555" s="134" t="str">
        <f t="shared" si="160"/>
        <v/>
      </c>
      <c r="F1555" s="134" t="str">
        <f t="shared" si="161"/>
        <v/>
      </c>
      <c r="G1555" s="184"/>
      <c r="H1555" s="170"/>
      <c r="I1555" s="133" t="s">
        <v>984</v>
      </c>
      <c r="J1555" s="170" t="s">
        <v>984</v>
      </c>
      <c r="K1555" s="170" t="s">
        <v>984</v>
      </c>
      <c r="L1555" s="140"/>
    </row>
    <row r="1556" spans="1:12" x14ac:dyDescent="0.25">
      <c r="A1556" s="14">
        <v>1549</v>
      </c>
      <c r="B1556" s="41" t="e">
        <f t="shared" si="157"/>
        <v>#VALUE!</v>
      </c>
      <c r="C1556" s="42" t="e">
        <f t="shared" si="158"/>
        <v>#VALUE!</v>
      </c>
      <c r="D1556" s="133" t="str">
        <f t="shared" si="159"/>
        <v>28/10/2011</v>
      </c>
      <c r="E1556" s="134" t="str">
        <f t="shared" si="160"/>
        <v/>
      </c>
      <c r="F1556" s="134" t="str">
        <f t="shared" si="161"/>
        <v/>
      </c>
      <c r="G1556" s="184"/>
      <c r="H1556" s="170"/>
      <c r="I1556" s="133" t="s">
        <v>824</v>
      </c>
      <c r="J1556" s="170" t="s">
        <v>824</v>
      </c>
      <c r="K1556" s="170" t="s">
        <v>824</v>
      </c>
      <c r="L1556" s="140"/>
    </row>
    <row r="1557" spans="1:12" x14ac:dyDescent="0.25">
      <c r="A1557" s="14">
        <v>1550</v>
      </c>
      <c r="B1557" s="41" t="e">
        <f t="shared" si="157"/>
        <v>#VALUE!</v>
      </c>
      <c r="C1557" s="42" t="e">
        <f t="shared" si="158"/>
        <v>#VALUE!</v>
      </c>
      <c r="D1557" s="133" t="str">
        <f t="shared" si="159"/>
        <v>24/04/2011</v>
      </c>
      <c r="E1557" s="134" t="str">
        <f t="shared" si="160"/>
        <v/>
      </c>
      <c r="F1557" s="134" t="str">
        <f t="shared" si="161"/>
        <v/>
      </c>
      <c r="G1557" s="184"/>
      <c r="H1557" s="170"/>
      <c r="I1557" s="133" t="s">
        <v>410</v>
      </c>
      <c r="J1557" s="170" t="s">
        <v>410</v>
      </c>
      <c r="K1557" s="170" t="s">
        <v>410</v>
      </c>
      <c r="L1557" s="140"/>
    </row>
    <row r="1558" spans="1:12" x14ac:dyDescent="0.25">
      <c r="A1558" s="14">
        <v>1551</v>
      </c>
      <c r="B1558" s="41" t="e">
        <f t="shared" si="157"/>
        <v>#VALUE!</v>
      </c>
      <c r="C1558" s="42" t="e">
        <f t="shared" si="158"/>
        <v>#VALUE!</v>
      </c>
      <c r="D1558" s="133" t="str">
        <f t="shared" si="159"/>
        <v>06/07/2011</v>
      </c>
      <c r="E1558" s="134" t="str">
        <f t="shared" si="160"/>
        <v/>
      </c>
      <c r="F1558" s="134" t="str">
        <f t="shared" si="161"/>
        <v/>
      </c>
      <c r="G1558" s="184"/>
      <c r="H1558" s="170"/>
      <c r="I1558" s="133" t="s">
        <v>985</v>
      </c>
      <c r="J1558" s="170" t="s">
        <v>985</v>
      </c>
      <c r="K1558" s="170" t="s">
        <v>985</v>
      </c>
      <c r="L1558" s="140"/>
    </row>
    <row r="1559" spans="1:12" x14ac:dyDescent="0.25">
      <c r="A1559" s="14">
        <v>1552</v>
      </c>
      <c r="B1559" s="41" t="e">
        <f t="shared" si="157"/>
        <v>#VALUE!</v>
      </c>
      <c r="C1559" s="42" t="e">
        <f t="shared" si="158"/>
        <v>#VALUE!</v>
      </c>
      <c r="D1559" s="133" t="str">
        <f t="shared" si="159"/>
        <v>24/04/2011</v>
      </c>
      <c r="E1559" s="134" t="str">
        <f t="shared" si="160"/>
        <v/>
      </c>
      <c r="F1559" s="134" t="str">
        <f t="shared" si="161"/>
        <v/>
      </c>
      <c r="G1559" s="184"/>
      <c r="H1559" s="170"/>
      <c r="I1559" s="133" t="s">
        <v>410</v>
      </c>
      <c r="J1559" s="170" t="s">
        <v>410</v>
      </c>
      <c r="K1559" s="170" t="s">
        <v>410</v>
      </c>
      <c r="L1559" s="140"/>
    </row>
    <row r="1560" spans="1:12" x14ac:dyDescent="0.25">
      <c r="A1560" s="14">
        <v>1553</v>
      </c>
      <c r="B1560" s="41" t="e">
        <f t="shared" si="157"/>
        <v>#VALUE!</v>
      </c>
      <c r="C1560" s="42" t="e">
        <f t="shared" si="158"/>
        <v>#VALUE!</v>
      </c>
      <c r="D1560" s="133" t="str">
        <f t="shared" si="159"/>
        <v>30/10/2011</v>
      </c>
      <c r="E1560" s="134" t="str">
        <f t="shared" si="160"/>
        <v/>
      </c>
      <c r="F1560" s="134" t="str">
        <f t="shared" si="161"/>
        <v/>
      </c>
      <c r="G1560" s="184"/>
      <c r="H1560" s="170"/>
      <c r="I1560" s="133" t="s">
        <v>911</v>
      </c>
      <c r="J1560" s="170" t="s">
        <v>911</v>
      </c>
      <c r="K1560" s="170" t="s">
        <v>911</v>
      </c>
      <c r="L1560" s="140"/>
    </row>
    <row r="1561" spans="1:12" x14ac:dyDescent="0.25">
      <c r="A1561" s="14">
        <v>1554</v>
      </c>
      <c r="B1561" s="41" t="e">
        <f t="shared" si="157"/>
        <v>#VALUE!</v>
      </c>
      <c r="C1561" s="42" t="e">
        <f t="shared" si="158"/>
        <v>#VALUE!</v>
      </c>
      <c r="D1561" s="133" t="str">
        <f t="shared" si="159"/>
        <v>30/07/2011</v>
      </c>
      <c r="E1561" s="134" t="str">
        <f t="shared" si="160"/>
        <v/>
      </c>
      <c r="F1561" s="134" t="str">
        <f t="shared" si="161"/>
        <v/>
      </c>
      <c r="G1561" s="184"/>
      <c r="H1561" s="170"/>
      <c r="I1561" s="133" t="s">
        <v>714</v>
      </c>
      <c r="J1561" s="170" t="s">
        <v>714</v>
      </c>
      <c r="K1561" s="170" t="s">
        <v>714</v>
      </c>
      <c r="L1561" s="140"/>
    </row>
    <row r="1562" spans="1:12" x14ac:dyDescent="0.25">
      <c r="A1562" s="14">
        <v>1555</v>
      </c>
      <c r="B1562" s="41" t="e">
        <f t="shared" si="157"/>
        <v>#VALUE!</v>
      </c>
      <c r="C1562" s="42" t="e">
        <f t="shared" si="158"/>
        <v>#VALUE!</v>
      </c>
      <c r="D1562" s="133" t="str">
        <f t="shared" si="159"/>
        <v>30/06/2011</v>
      </c>
      <c r="E1562" s="134" t="str">
        <f t="shared" si="160"/>
        <v/>
      </c>
      <c r="F1562" s="134" t="str">
        <f t="shared" si="161"/>
        <v/>
      </c>
      <c r="G1562" s="184"/>
      <c r="H1562" s="170"/>
      <c r="I1562" s="133" t="s">
        <v>986</v>
      </c>
      <c r="J1562" s="170" t="s">
        <v>986</v>
      </c>
      <c r="K1562" s="170" t="s">
        <v>986</v>
      </c>
      <c r="L1562" s="140"/>
    </row>
    <row r="1563" spans="1:12" x14ac:dyDescent="0.25">
      <c r="A1563" s="14">
        <v>1556</v>
      </c>
      <c r="B1563" s="41" t="e">
        <f t="shared" si="157"/>
        <v>#VALUE!</v>
      </c>
      <c r="C1563" s="42" t="e">
        <f t="shared" si="158"/>
        <v>#VALUE!</v>
      </c>
      <c r="D1563" s="133" t="str">
        <f t="shared" si="159"/>
        <v>23/05/2011</v>
      </c>
      <c r="E1563" s="134" t="str">
        <f t="shared" si="160"/>
        <v/>
      </c>
      <c r="F1563" s="134" t="str">
        <f t="shared" si="161"/>
        <v/>
      </c>
      <c r="G1563" s="184"/>
      <c r="H1563" s="170"/>
      <c r="I1563" s="133" t="s">
        <v>987</v>
      </c>
      <c r="J1563" s="170" t="s">
        <v>987</v>
      </c>
      <c r="K1563" s="170" t="s">
        <v>987</v>
      </c>
      <c r="L1563" s="140"/>
    </row>
    <row r="1564" spans="1:12" x14ac:dyDescent="0.25">
      <c r="A1564" s="14">
        <v>1557</v>
      </c>
      <c r="B1564" s="41" t="e">
        <f t="shared" si="157"/>
        <v>#VALUE!</v>
      </c>
      <c r="C1564" s="42" t="e">
        <f t="shared" si="158"/>
        <v>#VALUE!</v>
      </c>
      <c r="D1564" s="133" t="str">
        <f t="shared" si="159"/>
        <v>05/05/2011</v>
      </c>
      <c r="E1564" s="134" t="str">
        <f t="shared" si="160"/>
        <v/>
      </c>
      <c r="F1564" s="134" t="str">
        <f t="shared" si="161"/>
        <v/>
      </c>
      <c r="G1564" s="184"/>
      <c r="H1564" s="170"/>
      <c r="I1564" s="133" t="s">
        <v>897</v>
      </c>
      <c r="J1564" s="170" t="s">
        <v>897</v>
      </c>
      <c r="K1564" s="170" t="s">
        <v>897</v>
      </c>
      <c r="L1564" s="140"/>
    </row>
    <row r="1565" spans="1:12" x14ac:dyDescent="0.25">
      <c r="A1565" s="14">
        <v>1558</v>
      </c>
      <c r="B1565" s="41" t="e">
        <f t="shared" si="157"/>
        <v>#VALUE!</v>
      </c>
      <c r="C1565" s="42" t="e">
        <f t="shared" si="158"/>
        <v>#VALUE!</v>
      </c>
      <c r="D1565" s="133" t="str">
        <f t="shared" si="159"/>
        <v>02/07/2011</v>
      </c>
      <c r="E1565" s="134" t="str">
        <f t="shared" si="160"/>
        <v/>
      </c>
      <c r="F1565" s="134" t="str">
        <f t="shared" si="161"/>
        <v/>
      </c>
      <c r="G1565" s="184"/>
      <c r="H1565" s="170"/>
      <c r="I1565" s="133" t="s">
        <v>988</v>
      </c>
      <c r="J1565" s="170" t="s">
        <v>988</v>
      </c>
      <c r="K1565" s="170" t="s">
        <v>988</v>
      </c>
      <c r="L1565" s="140"/>
    </row>
    <row r="1566" spans="1:12" x14ac:dyDescent="0.25">
      <c r="A1566" s="14">
        <v>1559</v>
      </c>
      <c r="B1566" s="41" t="e">
        <f t="shared" si="157"/>
        <v>#VALUE!</v>
      </c>
      <c r="C1566" s="42" t="e">
        <f t="shared" si="158"/>
        <v>#VALUE!</v>
      </c>
      <c r="D1566" s="133" t="str">
        <f t="shared" si="159"/>
        <v>28/01/2011</v>
      </c>
      <c r="E1566" s="134" t="str">
        <f t="shared" si="160"/>
        <v/>
      </c>
      <c r="F1566" s="134" t="str">
        <f t="shared" si="161"/>
        <v/>
      </c>
      <c r="G1566" s="184"/>
      <c r="H1566" s="170"/>
      <c r="I1566" s="133" t="s">
        <v>989</v>
      </c>
      <c r="J1566" s="170" t="s">
        <v>989</v>
      </c>
      <c r="K1566" s="170" t="s">
        <v>989</v>
      </c>
      <c r="L1566" s="140"/>
    </row>
    <row r="1567" spans="1:12" x14ac:dyDescent="0.25">
      <c r="A1567" s="14">
        <v>1560</v>
      </c>
      <c r="B1567" s="41" t="e">
        <f t="shared" si="157"/>
        <v>#VALUE!</v>
      </c>
      <c r="C1567" s="42" t="e">
        <f t="shared" si="158"/>
        <v>#VALUE!</v>
      </c>
      <c r="D1567" s="133" t="str">
        <f t="shared" si="159"/>
        <v>06/03/2011</v>
      </c>
      <c r="E1567" s="134" t="str">
        <f t="shared" si="160"/>
        <v/>
      </c>
      <c r="F1567" s="134" t="str">
        <f t="shared" si="161"/>
        <v/>
      </c>
      <c r="G1567" s="184"/>
      <c r="H1567" s="170"/>
      <c r="I1567" s="133" t="s">
        <v>778</v>
      </c>
      <c r="J1567" s="170" t="s">
        <v>778</v>
      </c>
      <c r="K1567" s="170" t="s">
        <v>778</v>
      </c>
      <c r="L1567" s="140"/>
    </row>
    <row r="1568" spans="1:12" x14ac:dyDescent="0.25">
      <c r="A1568" s="14">
        <v>1561</v>
      </c>
      <c r="B1568" s="41" t="e">
        <f t="shared" si="157"/>
        <v>#VALUE!</v>
      </c>
      <c r="C1568" s="42" t="e">
        <f t="shared" si="158"/>
        <v>#VALUE!</v>
      </c>
      <c r="D1568" s="133" t="str">
        <f t="shared" si="159"/>
        <v>16/01/2011</v>
      </c>
      <c r="E1568" s="134" t="str">
        <f t="shared" si="160"/>
        <v/>
      </c>
      <c r="F1568" s="134" t="str">
        <f t="shared" si="161"/>
        <v/>
      </c>
      <c r="G1568" s="184"/>
      <c r="H1568" s="170"/>
      <c r="I1568" s="133" t="s">
        <v>907</v>
      </c>
      <c r="J1568" s="170" t="s">
        <v>907</v>
      </c>
      <c r="K1568" s="170" t="s">
        <v>907</v>
      </c>
      <c r="L1568" s="140"/>
    </row>
    <row r="1569" spans="1:12" x14ac:dyDescent="0.25">
      <c r="A1569" s="14">
        <v>1562</v>
      </c>
      <c r="B1569" s="41" t="e">
        <f t="shared" si="157"/>
        <v>#VALUE!</v>
      </c>
      <c r="C1569" s="42" t="e">
        <f t="shared" si="158"/>
        <v>#VALUE!</v>
      </c>
      <c r="D1569" s="133" t="str">
        <f t="shared" si="159"/>
        <v>14/03/2011</v>
      </c>
      <c r="E1569" s="134" t="str">
        <f t="shared" si="160"/>
        <v/>
      </c>
      <c r="F1569" s="134" t="str">
        <f t="shared" si="161"/>
        <v/>
      </c>
      <c r="G1569" s="184"/>
      <c r="H1569" s="170"/>
      <c r="I1569" s="133" t="s">
        <v>879</v>
      </c>
      <c r="J1569" s="170" t="s">
        <v>879</v>
      </c>
      <c r="K1569" s="170" t="s">
        <v>879</v>
      </c>
      <c r="L1569" s="140"/>
    </row>
    <row r="1570" spans="1:12" x14ac:dyDescent="0.25">
      <c r="A1570" s="14">
        <v>1563</v>
      </c>
      <c r="B1570" s="41" t="e">
        <f t="shared" si="157"/>
        <v>#VALUE!</v>
      </c>
      <c r="C1570" s="42" t="e">
        <f t="shared" si="158"/>
        <v>#VALUE!</v>
      </c>
      <c r="D1570" s="133" t="str">
        <f t="shared" si="159"/>
        <v>08/11/2011</v>
      </c>
      <c r="E1570" s="134" t="str">
        <f t="shared" si="160"/>
        <v/>
      </c>
      <c r="F1570" s="134" t="str">
        <f t="shared" si="161"/>
        <v/>
      </c>
      <c r="G1570" s="184"/>
      <c r="H1570" s="170"/>
      <c r="I1570" s="133" t="s">
        <v>910</v>
      </c>
      <c r="J1570" s="170" t="s">
        <v>910</v>
      </c>
      <c r="K1570" s="170" t="s">
        <v>910</v>
      </c>
      <c r="L1570" s="140"/>
    </row>
    <row r="1571" spans="1:12" x14ac:dyDescent="0.25">
      <c r="A1571" s="14">
        <v>1564</v>
      </c>
      <c r="B1571" s="41" t="e">
        <f t="shared" si="157"/>
        <v>#VALUE!</v>
      </c>
      <c r="C1571" s="42" t="e">
        <f t="shared" si="158"/>
        <v>#VALUE!</v>
      </c>
      <c r="D1571" s="133" t="str">
        <f t="shared" si="159"/>
        <v>07/09/2011</v>
      </c>
      <c r="E1571" s="134" t="str">
        <f t="shared" si="160"/>
        <v/>
      </c>
      <c r="F1571" s="134" t="str">
        <f t="shared" si="161"/>
        <v/>
      </c>
      <c r="G1571" s="184"/>
      <c r="H1571" s="170"/>
      <c r="I1571" s="133" t="s">
        <v>990</v>
      </c>
      <c r="J1571" s="170" t="s">
        <v>990</v>
      </c>
      <c r="K1571" s="170" t="s">
        <v>990</v>
      </c>
      <c r="L1571" s="140"/>
    </row>
    <row r="1572" spans="1:12" x14ac:dyDescent="0.25">
      <c r="A1572" s="14">
        <v>1565</v>
      </c>
      <c r="B1572" s="41" t="e">
        <f t="shared" si="157"/>
        <v>#VALUE!</v>
      </c>
      <c r="C1572" s="42" t="e">
        <f t="shared" si="158"/>
        <v>#VALUE!</v>
      </c>
      <c r="D1572" s="133" t="str">
        <f t="shared" si="159"/>
        <v>04/04/2011</v>
      </c>
      <c r="E1572" s="134" t="str">
        <f t="shared" si="160"/>
        <v/>
      </c>
      <c r="F1572" s="134" t="str">
        <f t="shared" si="161"/>
        <v/>
      </c>
      <c r="G1572" s="184"/>
      <c r="H1572" s="170"/>
      <c r="I1572" s="133" t="s">
        <v>735</v>
      </c>
      <c r="J1572" s="170" t="s">
        <v>735</v>
      </c>
      <c r="K1572" s="170" t="s">
        <v>735</v>
      </c>
      <c r="L1572" s="140"/>
    </row>
    <row r="1573" spans="1:12" x14ac:dyDescent="0.25">
      <c r="A1573" s="14">
        <v>1566</v>
      </c>
      <c r="B1573" s="41" t="e">
        <f t="shared" si="157"/>
        <v>#VALUE!</v>
      </c>
      <c r="C1573" s="42" t="e">
        <f t="shared" si="158"/>
        <v>#VALUE!</v>
      </c>
      <c r="D1573" s="133" t="str">
        <f t="shared" si="159"/>
        <v>04/05/2011</v>
      </c>
      <c r="E1573" s="134" t="str">
        <f t="shared" si="160"/>
        <v/>
      </c>
      <c r="F1573" s="134" t="str">
        <f t="shared" si="161"/>
        <v/>
      </c>
      <c r="G1573" s="184"/>
      <c r="H1573" s="170"/>
      <c r="I1573" s="133" t="s">
        <v>772</v>
      </c>
      <c r="J1573" s="170" t="s">
        <v>772</v>
      </c>
      <c r="K1573" s="170" t="s">
        <v>772</v>
      </c>
      <c r="L1573" s="140"/>
    </row>
    <row r="1574" spans="1:12" x14ac:dyDescent="0.25">
      <c r="A1574" s="14">
        <v>1567</v>
      </c>
      <c r="B1574" s="41" t="e">
        <f t="shared" si="157"/>
        <v>#VALUE!</v>
      </c>
      <c r="C1574" s="42" t="e">
        <f t="shared" si="158"/>
        <v>#VALUE!</v>
      </c>
      <c r="D1574" s="133" t="str">
        <f t="shared" si="159"/>
        <v>14/06/2011</v>
      </c>
      <c r="E1574" s="134" t="str">
        <f t="shared" si="160"/>
        <v/>
      </c>
      <c r="F1574" s="134" t="str">
        <f t="shared" si="161"/>
        <v/>
      </c>
      <c r="G1574" s="184"/>
      <c r="H1574" s="170"/>
      <c r="I1574" s="133" t="s">
        <v>991</v>
      </c>
      <c r="J1574" s="170" t="s">
        <v>991</v>
      </c>
      <c r="K1574" s="170" t="s">
        <v>991</v>
      </c>
      <c r="L1574" s="140"/>
    </row>
    <row r="1575" spans="1:12" x14ac:dyDescent="0.25">
      <c r="A1575" s="14">
        <v>1568</v>
      </c>
      <c r="B1575" s="41" t="e">
        <f t="shared" si="157"/>
        <v>#VALUE!</v>
      </c>
      <c r="C1575" s="42" t="e">
        <f t="shared" si="158"/>
        <v>#VALUE!</v>
      </c>
      <c r="D1575" s="133" t="str">
        <f t="shared" si="159"/>
        <v>02/09/2011</v>
      </c>
      <c r="E1575" s="134" t="str">
        <f t="shared" si="160"/>
        <v/>
      </c>
      <c r="F1575" s="134" t="str">
        <f t="shared" si="161"/>
        <v/>
      </c>
      <c r="G1575" s="184"/>
      <c r="H1575" s="170"/>
      <c r="I1575" s="133" t="s">
        <v>849</v>
      </c>
      <c r="J1575" s="170" t="s">
        <v>849</v>
      </c>
      <c r="K1575" s="170" t="s">
        <v>849</v>
      </c>
      <c r="L1575" s="140"/>
    </row>
    <row r="1576" spans="1:12" x14ac:dyDescent="0.25">
      <c r="A1576" s="14">
        <v>1569</v>
      </c>
      <c r="B1576" s="41" t="e">
        <f t="shared" si="157"/>
        <v>#VALUE!</v>
      </c>
      <c r="C1576" s="42" t="e">
        <f t="shared" si="158"/>
        <v>#VALUE!</v>
      </c>
      <c r="D1576" s="133" t="str">
        <f t="shared" si="159"/>
        <v>19/06/2011</v>
      </c>
      <c r="E1576" s="134" t="str">
        <f t="shared" si="160"/>
        <v/>
      </c>
      <c r="F1576" s="134" t="str">
        <f t="shared" si="161"/>
        <v/>
      </c>
      <c r="G1576" s="184"/>
      <c r="H1576" s="170"/>
      <c r="I1576" s="133" t="s">
        <v>852</v>
      </c>
      <c r="J1576" s="170" t="s">
        <v>852</v>
      </c>
      <c r="K1576" s="170" t="s">
        <v>852</v>
      </c>
      <c r="L1576" s="140"/>
    </row>
    <row r="1577" spans="1:12" x14ac:dyDescent="0.25">
      <c r="A1577" s="14">
        <v>1570</v>
      </c>
      <c r="B1577" s="41" t="e">
        <f t="shared" si="157"/>
        <v>#VALUE!</v>
      </c>
      <c r="C1577" s="42" t="e">
        <f t="shared" si="158"/>
        <v>#VALUE!</v>
      </c>
      <c r="D1577" s="133" t="str">
        <f t="shared" si="159"/>
        <v>23/01/2011</v>
      </c>
      <c r="E1577" s="134" t="str">
        <f t="shared" si="160"/>
        <v/>
      </c>
      <c r="F1577" s="134" t="str">
        <f t="shared" si="161"/>
        <v/>
      </c>
      <c r="G1577" s="184"/>
      <c r="H1577" s="170"/>
      <c r="I1577" s="133" t="s">
        <v>964</v>
      </c>
      <c r="J1577" s="170" t="s">
        <v>964</v>
      </c>
      <c r="K1577" s="170" t="s">
        <v>964</v>
      </c>
      <c r="L1577" s="140"/>
    </row>
    <row r="1578" spans="1:12" x14ac:dyDescent="0.25">
      <c r="A1578" s="14">
        <v>1571</v>
      </c>
      <c r="B1578" s="41" t="e">
        <f t="shared" si="157"/>
        <v>#VALUE!</v>
      </c>
      <c r="C1578" s="42" t="e">
        <f t="shared" si="158"/>
        <v>#VALUE!</v>
      </c>
      <c r="D1578" s="133" t="str">
        <f t="shared" si="159"/>
        <v>11/05/2011</v>
      </c>
      <c r="E1578" s="134" t="str">
        <f t="shared" si="160"/>
        <v/>
      </c>
      <c r="F1578" s="134" t="str">
        <f t="shared" si="161"/>
        <v/>
      </c>
      <c r="G1578" s="184"/>
      <c r="H1578" s="170"/>
      <c r="I1578" s="133" t="s">
        <v>992</v>
      </c>
      <c r="J1578" s="170" t="s">
        <v>992</v>
      </c>
      <c r="K1578" s="170" t="s">
        <v>992</v>
      </c>
      <c r="L1578" s="140"/>
    </row>
    <row r="1579" spans="1:12" x14ac:dyDescent="0.25">
      <c r="A1579" s="14">
        <v>1572</v>
      </c>
      <c r="B1579" s="41" t="e">
        <f t="shared" si="157"/>
        <v>#VALUE!</v>
      </c>
      <c r="C1579" s="42" t="e">
        <f t="shared" si="158"/>
        <v>#VALUE!</v>
      </c>
      <c r="D1579" s="133" t="str">
        <f t="shared" si="159"/>
        <v>04/12/2011</v>
      </c>
      <c r="E1579" s="134" t="str">
        <f t="shared" si="160"/>
        <v/>
      </c>
      <c r="F1579" s="134" t="str">
        <f t="shared" si="161"/>
        <v/>
      </c>
      <c r="G1579" s="184"/>
      <c r="H1579" s="170"/>
      <c r="I1579" s="133" t="s">
        <v>140</v>
      </c>
      <c r="J1579" s="170" t="s">
        <v>140</v>
      </c>
      <c r="K1579" s="170" t="s">
        <v>140</v>
      </c>
      <c r="L1579" s="140"/>
    </row>
    <row r="1580" spans="1:12" x14ac:dyDescent="0.25">
      <c r="A1580" s="14">
        <v>1573</v>
      </c>
      <c r="B1580" s="41" t="e">
        <f t="shared" si="157"/>
        <v>#VALUE!</v>
      </c>
      <c r="C1580" s="42" t="e">
        <f t="shared" si="158"/>
        <v>#VALUE!</v>
      </c>
      <c r="D1580" s="133" t="str">
        <f t="shared" si="159"/>
        <v>22/01/2011</v>
      </c>
      <c r="E1580" s="134" t="str">
        <f t="shared" si="160"/>
        <v/>
      </c>
      <c r="F1580" s="134" t="str">
        <f t="shared" si="161"/>
        <v/>
      </c>
      <c r="G1580" s="184"/>
      <c r="H1580" s="170"/>
      <c r="I1580" s="133" t="s">
        <v>993</v>
      </c>
      <c r="J1580" s="170" t="s">
        <v>993</v>
      </c>
      <c r="K1580" s="170" t="s">
        <v>993</v>
      </c>
      <c r="L1580" s="140"/>
    </row>
    <row r="1581" spans="1:12" x14ac:dyDescent="0.25">
      <c r="A1581" s="14">
        <v>1574</v>
      </c>
      <c r="B1581" s="41" t="e">
        <f t="shared" si="157"/>
        <v>#VALUE!</v>
      </c>
      <c r="C1581" s="42" t="e">
        <f t="shared" si="158"/>
        <v>#VALUE!</v>
      </c>
      <c r="D1581" s="133" t="str">
        <f t="shared" si="159"/>
        <v>10/09/2011</v>
      </c>
      <c r="E1581" s="134" t="str">
        <f t="shared" si="160"/>
        <v/>
      </c>
      <c r="F1581" s="134" t="str">
        <f t="shared" si="161"/>
        <v/>
      </c>
      <c r="G1581" s="184"/>
      <c r="H1581" s="170"/>
      <c r="I1581" s="133" t="s">
        <v>620</v>
      </c>
      <c r="J1581" s="170" t="s">
        <v>620</v>
      </c>
      <c r="K1581" s="170" t="s">
        <v>620</v>
      </c>
      <c r="L1581" s="140"/>
    </row>
    <row r="1582" spans="1:12" x14ac:dyDescent="0.25">
      <c r="A1582" s="14">
        <v>1575</v>
      </c>
      <c r="B1582" s="41" t="e">
        <f t="shared" si="157"/>
        <v>#VALUE!</v>
      </c>
      <c r="C1582" s="42" t="e">
        <f t="shared" si="158"/>
        <v>#VALUE!</v>
      </c>
      <c r="D1582" s="133" t="str">
        <f t="shared" si="159"/>
        <v>05/09/2011</v>
      </c>
      <c r="E1582" s="134" t="str">
        <f t="shared" si="160"/>
        <v/>
      </c>
      <c r="F1582" s="134" t="str">
        <f t="shared" si="161"/>
        <v/>
      </c>
      <c r="G1582" s="184"/>
      <c r="H1582" s="155"/>
      <c r="I1582" s="133" t="s">
        <v>888</v>
      </c>
      <c r="J1582" s="155" t="s">
        <v>888</v>
      </c>
      <c r="K1582" s="155" t="s">
        <v>888</v>
      </c>
      <c r="L1582" s="140"/>
    </row>
    <row r="1583" spans="1:12" x14ac:dyDescent="0.25">
      <c r="A1583" s="14">
        <v>1576</v>
      </c>
      <c r="B1583" s="41" t="e">
        <f t="shared" si="157"/>
        <v>#VALUE!</v>
      </c>
      <c r="C1583" s="42" t="e">
        <f t="shared" si="158"/>
        <v>#VALUE!</v>
      </c>
      <c r="D1583" s="133" t="str">
        <f t="shared" si="159"/>
        <v>06/03/2011</v>
      </c>
      <c r="E1583" s="134" t="str">
        <f t="shared" si="160"/>
        <v/>
      </c>
      <c r="F1583" s="134" t="str">
        <f t="shared" si="161"/>
        <v/>
      </c>
      <c r="G1583" s="184"/>
      <c r="H1583" s="155"/>
      <c r="I1583" s="133" t="s">
        <v>778</v>
      </c>
      <c r="J1583" s="155" t="s">
        <v>778</v>
      </c>
      <c r="K1583" s="155" t="s">
        <v>778</v>
      </c>
      <c r="L1583" s="140"/>
    </row>
    <row r="1584" spans="1:12" x14ac:dyDescent="0.25">
      <c r="A1584" s="14">
        <v>1577</v>
      </c>
      <c r="B1584" s="41" t="e">
        <f t="shared" si="157"/>
        <v>#VALUE!</v>
      </c>
      <c r="C1584" s="42" t="e">
        <f t="shared" si="158"/>
        <v>#VALUE!</v>
      </c>
      <c r="D1584" s="133" t="str">
        <f t="shared" si="159"/>
        <v>19/12/2011</v>
      </c>
      <c r="E1584" s="134" t="str">
        <f t="shared" si="160"/>
        <v/>
      </c>
      <c r="F1584" s="134" t="str">
        <f t="shared" si="161"/>
        <v/>
      </c>
      <c r="G1584" s="184"/>
      <c r="H1584" s="155"/>
      <c r="I1584" s="133" t="s">
        <v>994</v>
      </c>
      <c r="J1584" s="155" t="s">
        <v>994</v>
      </c>
      <c r="K1584" s="155" t="s">
        <v>994</v>
      </c>
      <c r="L1584" s="140"/>
    </row>
    <row r="1585" spans="1:12" x14ac:dyDescent="0.25">
      <c r="A1585" s="14">
        <v>1578</v>
      </c>
      <c r="B1585" s="41" t="e">
        <f t="shared" si="157"/>
        <v>#VALUE!</v>
      </c>
      <c r="C1585" s="42" t="e">
        <f t="shared" si="158"/>
        <v>#VALUE!</v>
      </c>
      <c r="D1585" s="133" t="str">
        <f t="shared" si="159"/>
        <v>13/06/2011</v>
      </c>
      <c r="E1585" s="134" t="str">
        <f t="shared" si="160"/>
        <v/>
      </c>
      <c r="F1585" s="134" t="str">
        <f t="shared" si="161"/>
        <v/>
      </c>
      <c r="G1585" s="184"/>
      <c r="H1585" s="155"/>
      <c r="I1585" s="133" t="s">
        <v>876</v>
      </c>
      <c r="J1585" s="155" t="s">
        <v>876</v>
      </c>
      <c r="K1585" s="155" t="s">
        <v>876</v>
      </c>
      <c r="L1585" s="140"/>
    </row>
    <row r="1586" spans="1:12" x14ac:dyDescent="0.25">
      <c r="A1586" s="14">
        <v>1579</v>
      </c>
      <c r="B1586" s="41" t="e">
        <f t="shared" si="157"/>
        <v>#VALUE!</v>
      </c>
      <c r="C1586" s="42" t="e">
        <f t="shared" si="158"/>
        <v>#VALUE!</v>
      </c>
      <c r="D1586" s="133" t="str">
        <f t="shared" si="159"/>
        <v>04/05/2011</v>
      </c>
      <c r="E1586" s="134" t="str">
        <f t="shared" si="160"/>
        <v/>
      </c>
      <c r="F1586" s="134" t="str">
        <f t="shared" si="161"/>
        <v/>
      </c>
      <c r="G1586" s="184"/>
      <c r="H1586" s="155"/>
      <c r="I1586" s="133" t="s">
        <v>772</v>
      </c>
      <c r="J1586" s="155" t="s">
        <v>772</v>
      </c>
      <c r="K1586" s="155" t="s">
        <v>772</v>
      </c>
      <c r="L1586" s="140"/>
    </row>
    <row r="1587" spans="1:12" x14ac:dyDescent="0.25">
      <c r="A1587" s="14">
        <v>1580</v>
      </c>
      <c r="B1587" s="41" t="e">
        <f t="shared" si="157"/>
        <v>#VALUE!</v>
      </c>
      <c r="C1587" s="42" t="e">
        <f t="shared" si="158"/>
        <v>#VALUE!</v>
      </c>
      <c r="D1587" s="133" t="str">
        <f t="shared" si="159"/>
        <v>01/07/2011</v>
      </c>
      <c r="E1587" s="134" t="str">
        <f t="shared" si="160"/>
        <v/>
      </c>
      <c r="F1587" s="134" t="str">
        <f t="shared" si="161"/>
        <v/>
      </c>
      <c r="G1587" s="184"/>
      <c r="H1587" s="155"/>
      <c r="I1587" s="133" t="s">
        <v>995</v>
      </c>
      <c r="J1587" s="155" t="s">
        <v>995</v>
      </c>
      <c r="K1587" s="155" t="s">
        <v>995</v>
      </c>
      <c r="L1587" s="140"/>
    </row>
    <row r="1588" spans="1:12" x14ac:dyDescent="0.25">
      <c r="A1588" s="14">
        <v>1581</v>
      </c>
      <c r="B1588" s="41" t="e">
        <f t="shared" si="157"/>
        <v>#VALUE!</v>
      </c>
      <c r="C1588" s="42" t="e">
        <f t="shared" si="158"/>
        <v>#VALUE!</v>
      </c>
      <c r="D1588" s="133" t="str">
        <f t="shared" si="159"/>
        <v>24/11/2011</v>
      </c>
      <c r="E1588" s="134" t="str">
        <f t="shared" si="160"/>
        <v/>
      </c>
      <c r="F1588" s="134" t="str">
        <f t="shared" si="161"/>
        <v/>
      </c>
      <c r="G1588" s="184"/>
      <c r="H1588" s="155"/>
      <c r="I1588" s="133" t="s">
        <v>984</v>
      </c>
      <c r="J1588" s="155" t="s">
        <v>984</v>
      </c>
      <c r="K1588" s="155" t="s">
        <v>984</v>
      </c>
      <c r="L1588" s="140"/>
    </row>
    <row r="1589" spans="1:12" x14ac:dyDescent="0.25">
      <c r="A1589" s="14">
        <v>1582</v>
      </c>
      <c r="B1589" s="41" t="e">
        <f t="shared" si="157"/>
        <v>#VALUE!</v>
      </c>
      <c r="C1589" s="42" t="e">
        <f t="shared" si="158"/>
        <v>#VALUE!</v>
      </c>
      <c r="D1589" s="133" t="str">
        <f t="shared" si="159"/>
        <v>28/09/2011</v>
      </c>
      <c r="E1589" s="134" t="str">
        <f t="shared" si="160"/>
        <v/>
      </c>
      <c r="F1589" s="134" t="str">
        <f t="shared" si="161"/>
        <v/>
      </c>
      <c r="G1589" s="184"/>
      <c r="H1589" s="155"/>
      <c r="I1589" s="133" t="s">
        <v>789</v>
      </c>
      <c r="J1589" s="155" t="s">
        <v>789</v>
      </c>
      <c r="K1589" s="155" t="s">
        <v>789</v>
      </c>
      <c r="L1589" s="140"/>
    </row>
    <row r="1590" spans="1:12" x14ac:dyDescent="0.25">
      <c r="A1590" s="14">
        <v>1583</v>
      </c>
      <c r="B1590" s="41" t="e">
        <f t="shared" si="157"/>
        <v>#VALUE!</v>
      </c>
      <c r="C1590" s="42" t="e">
        <f t="shared" si="158"/>
        <v>#VALUE!</v>
      </c>
      <c r="D1590" s="133" t="str">
        <f t="shared" si="159"/>
        <v>28/08/2011</v>
      </c>
      <c r="E1590" s="134" t="str">
        <f t="shared" si="160"/>
        <v/>
      </c>
      <c r="F1590" s="134" t="str">
        <f t="shared" si="161"/>
        <v/>
      </c>
      <c r="G1590" s="184"/>
      <c r="H1590" s="155"/>
      <c r="I1590" s="133" t="s">
        <v>996</v>
      </c>
      <c r="J1590" s="155" t="s">
        <v>996</v>
      </c>
      <c r="K1590" s="155" t="s">
        <v>996</v>
      </c>
      <c r="L1590" s="140"/>
    </row>
    <row r="1591" spans="1:12" x14ac:dyDescent="0.25">
      <c r="A1591" s="14">
        <v>1584</v>
      </c>
      <c r="B1591" s="41" t="e">
        <f t="shared" si="157"/>
        <v>#VALUE!</v>
      </c>
      <c r="C1591" s="42" t="e">
        <f t="shared" si="158"/>
        <v>#VALUE!</v>
      </c>
      <c r="D1591" s="133" t="str">
        <f t="shared" si="159"/>
        <v>11/02/2009</v>
      </c>
      <c r="E1591" s="134" t="str">
        <f t="shared" si="160"/>
        <v/>
      </c>
      <c r="F1591" s="134" t="str">
        <f t="shared" si="161"/>
        <v/>
      </c>
      <c r="G1591" s="184"/>
      <c r="H1591" s="155"/>
      <c r="I1591" s="133" t="s">
        <v>997</v>
      </c>
      <c r="J1591" s="155" t="s">
        <v>997</v>
      </c>
      <c r="K1591" s="155" t="s">
        <v>997</v>
      </c>
      <c r="L1591" s="140"/>
    </row>
    <row r="1592" spans="1:12" x14ac:dyDescent="0.25">
      <c r="A1592" s="14">
        <v>1585</v>
      </c>
      <c r="B1592" s="41" t="e">
        <f t="shared" si="157"/>
        <v>#VALUE!</v>
      </c>
      <c r="C1592" s="42" t="e">
        <f t="shared" si="158"/>
        <v>#VALUE!</v>
      </c>
      <c r="D1592" s="133" t="str">
        <f t="shared" si="159"/>
        <v>27/08/2011</v>
      </c>
      <c r="E1592" s="134" t="str">
        <f t="shared" si="160"/>
        <v/>
      </c>
      <c r="F1592" s="134" t="str">
        <f t="shared" si="161"/>
        <v/>
      </c>
      <c r="G1592" s="184"/>
      <c r="H1592" s="155"/>
      <c r="I1592" s="133" t="s">
        <v>998</v>
      </c>
      <c r="J1592" s="155" t="s">
        <v>998</v>
      </c>
      <c r="K1592" s="155" t="s">
        <v>998</v>
      </c>
      <c r="L1592" s="140"/>
    </row>
    <row r="1593" spans="1:12" x14ac:dyDescent="0.25">
      <c r="A1593" s="14">
        <v>1586</v>
      </c>
      <c r="B1593" s="41" t="e">
        <f t="shared" si="157"/>
        <v>#VALUE!</v>
      </c>
      <c r="C1593" s="42" t="e">
        <f t="shared" si="158"/>
        <v>#VALUE!</v>
      </c>
      <c r="D1593" s="133" t="str">
        <f t="shared" si="159"/>
        <v>28/06/2011</v>
      </c>
      <c r="E1593" s="134" t="str">
        <f t="shared" si="160"/>
        <v/>
      </c>
      <c r="F1593" s="134" t="str">
        <f t="shared" si="161"/>
        <v/>
      </c>
      <c r="G1593" s="184"/>
      <c r="H1593" s="155"/>
      <c r="I1593" s="133" t="s">
        <v>900</v>
      </c>
      <c r="J1593" s="155" t="s">
        <v>900</v>
      </c>
      <c r="K1593" s="155" t="s">
        <v>900</v>
      </c>
      <c r="L1593" s="140"/>
    </row>
    <row r="1594" spans="1:12" x14ac:dyDescent="0.25">
      <c r="A1594" s="14">
        <v>1587</v>
      </c>
      <c r="B1594" s="41" t="e">
        <f t="shared" si="157"/>
        <v>#VALUE!</v>
      </c>
      <c r="C1594" s="42" t="e">
        <f t="shared" si="158"/>
        <v>#VALUE!</v>
      </c>
      <c r="D1594" s="133" t="str">
        <f t="shared" si="159"/>
        <v>23/03/2011</v>
      </c>
      <c r="E1594" s="134" t="str">
        <f t="shared" si="160"/>
        <v/>
      </c>
      <c r="F1594" s="134" t="str">
        <f t="shared" si="161"/>
        <v/>
      </c>
      <c r="G1594" s="184"/>
      <c r="H1594" s="155"/>
      <c r="I1594" s="133" t="s">
        <v>816</v>
      </c>
      <c r="J1594" s="155" t="s">
        <v>816</v>
      </c>
      <c r="K1594" s="155" t="s">
        <v>816</v>
      </c>
      <c r="L1594" s="140"/>
    </row>
    <row r="1595" spans="1:12" x14ac:dyDescent="0.25">
      <c r="A1595" s="14">
        <v>1588</v>
      </c>
      <c r="B1595" s="41" t="e">
        <f t="shared" si="157"/>
        <v>#VALUE!</v>
      </c>
      <c r="C1595" s="42" t="e">
        <f t="shared" si="158"/>
        <v>#VALUE!</v>
      </c>
      <c r="D1595" s="133" t="str">
        <f t="shared" si="159"/>
        <v>22/09/2011</v>
      </c>
      <c r="E1595" s="134" t="str">
        <f t="shared" si="160"/>
        <v/>
      </c>
      <c r="F1595" s="134" t="str">
        <f t="shared" si="161"/>
        <v/>
      </c>
      <c r="G1595" s="184"/>
      <c r="H1595" s="155"/>
      <c r="I1595" s="133" t="s">
        <v>681</v>
      </c>
      <c r="J1595" s="155" t="s">
        <v>681</v>
      </c>
      <c r="K1595" s="155" t="s">
        <v>681</v>
      </c>
      <c r="L1595" s="140"/>
    </row>
    <row r="1596" spans="1:12" x14ac:dyDescent="0.25">
      <c r="A1596" s="14">
        <v>1589</v>
      </c>
      <c r="B1596" s="41" t="e">
        <f t="shared" si="157"/>
        <v>#VALUE!</v>
      </c>
      <c r="C1596" s="42" t="e">
        <f t="shared" si="158"/>
        <v>#VALUE!</v>
      </c>
      <c r="D1596" s="133" t="str">
        <f t="shared" si="159"/>
        <v>13/01/2011</v>
      </c>
      <c r="E1596" s="134" t="str">
        <f t="shared" si="160"/>
        <v/>
      </c>
      <c r="F1596" s="134" t="str">
        <f t="shared" si="161"/>
        <v/>
      </c>
      <c r="G1596" s="184"/>
      <c r="H1596" s="155"/>
      <c r="I1596" s="133" t="s">
        <v>999</v>
      </c>
      <c r="J1596" s="155" t="s">
        <v>999</v>
      </c>
      <c r="K1596" s="155" t="s">
        <v>999</v>
      </c>
      <c r="L1596" s="140"/>
    </row>
    <row r="1597" spans="1:12" x14ac:dyDescent="0.25">
      <c r="A1597" s="14">
        <v>1590</v>
      </c>
      <c r="B1597" s="41" t="e">
        <f t="shared" si="157"/>
        <v>#VALUE!</v>
      </c>
      <c r="C1597" s="42" t="e">
        <f t="shared" si="158"/>
        <v>#VALUE!</v>
      </c>
      <c r="D1597" s="133" t="str">
        <f t="shared" si="159"/>
        <v>15/05/2011</v>
      </c>
      <c r="E1597" s="134" t="str">
        <f t="shared" si="160"/>
        <v/>
      </c>
      <c r="F1597" s="134" t="str">
        <f t="shared" si="161"/>
        <v/>
      </c>
      <c r="G1597" s="184"/>
      <c r="H1597" s="155"/>
      <c r="I1597" s="133" t="s">
        <v>1000</v>
      </c>
      <c r="J1597" s="155" t="s">
        <v>1000</v>
      </c>
      <c r="K1597" s="155" t="s">
        <v>1000</v>
      </c>
      <c r="L1597" s="140"/>
    </row>
    <row r="1598" spans="1:12" x14ac:dyDescent="0.25">
      <c r="A1598" s="14">
        <v>1591</v>
      </c>
      <c r="B1598" s="41" t="e">
        <f t="shared" si="157"/>
        <v>#VALUE!</v>
      </c>
      <c r="C1598" s="42" t="e">
        <f t="shared" si="158"/>
        <v>#VALUE!</v>
      </c>
      <c r="D1598" s="133" t="str">
        <f t="shared" si="159"/>
        <v>03/11/2011</v>
      </c>
      <c r="E1598" s="134" t="str">
        <f t="shared" si="160"/>
        <v/>
      </c>
      <c r="F1598" s="134" t="str">
        <f t="shared" si="161"/>
        <v/>
      </c>
      <c r="G1598" s="184"/>
      <c r="H1598" s="155"/>
      <c r="I1598" s="133" t="s">
        <v>855</v>
      </c>
      <c r="J1598" s="155" t="s">
        <v>855</v>
      </c>
      <c r="K1598" s="155" t="s">
        <v>855</v>
      </c>
      <c r="L1598" s="140"/>
    </row>
    <row r="1599" spans="1:12" x14ac:dyDescent="0.25">
      <c r="A1599" s="14">
        <v>1592</v>
      </c>
      <c r="B1599" s="41" t="e">
        <f t="shared" si="157"/>
        <v>#VALUE!</v>
      </c>
      <c r="C1599" s="42" t="e">
        <f t="shared" si="158"/>
        <v>#VALUE!</v>
      </c>
      <c r="D1599" s="133" t="str">
        <f t="shared" si="159"/>
        <v>10/07/2011</v>
      </c>
      <c r="E1599" s="134" t="str">
        <f t="shared" si="160"/>
        <v/>
      </c>
      <c r="F1599" s="134" t="str">
        <f t="shared" si="161"/>
        <v/>
      </c>
      <c r="G1599" s="184"/>
      <c r="H1599" s="155"/>
      <c r="I1599" s="133" t="s">
        <v>835</v>
      </c>
      <c r="J1599" s="155" t="s">
        <v>835</v>
      </c>
      <c r="K1599" s="155" t="s">
        <v>835</v>
      </c>
      <c r="L1599" s="140"/>
    </row>
    <row r="1600" spans="1:12" x14ac:dyDescent="0.25">
      <c r="A1600" s="14">
        <v>1593</v>
      </c>
      <c r="B1600" s="41" t="e">
        <f t="shared" si="157"/>
        <v>#VALUE!</v>
      </c>
      <c r="C1600" s="42" t="e">
        <f t="shared" si="158"/>
        <v>#VALUE!</v>
      </c>
      <c r="D1600" s="133" t="str">
        <f t="shared" si="159"/>
        <v>23/02/2011</v>
      </c>
      <c r="E1600" s="134" t="str">
        <f t="shared" si="160"/>
        <v/>
      </c>
      <c r="F1600" s="134" t="str">
        <f t="shared" si="161"/>
        <v/>
      </c>
      <c r="G1600" s="184"/>
      <c r="H1600" s="155"/>
      <c r="I1600" s="133" t="s">
        <v>740</v>
      </c>
      <c r="J1600" s="155" t="s">
        <v>740</v>
      </c>
      <c r="K1600" s="155" t="s">
        <v>740</v>
      </c>
      <c r="L1600" s="140"/>
    </row>
    <row r="1601" spans="1:12" x14ac:dyDescent="0.25">
      <c r="A1601" s="14">
        <v>1594</v>
      </c>
      <c r="B1601" s="41" t="e">
        <f t="shared" si="157"/>
        <v>#VALUE!</v>
      </c>
      <c r="C1601" s="42" t="e">
        <f t="shared" si="158"/>
        <v>#VALUE!</v>
      </c>
      <c r="D1601" s="133" t="str">
        <f t="shared" si="159"/>
        <v>10/04/2011</v>
      </c>
      <c r="E1601" s="134" t="str">
        <f t="shared" si="160"/>
        <v/>
      </c>
      <c r="F1601" s="134" t="str">
        <f t="shared" si="161"/>
        <v/>
      </c>
      <c r="G1601" s="184"/>
      <c r="H1601" s="155"/>
      <c r="I1601" s="133" t="s">
        <v>795</v>
      </c>
      <c r="J1601" s="155" t="s">
        <v>795</v>
      </c>
      <c r="K1601" s="155" t="s">
        <v>795</v>
      </c>
      <c r="L1601" s="140"/>
    </row>
    <row r="1602" spans="1:12" x14ac:dyDescent="0.25">
      <c r="A1602" s="14">
        <v>1595</v>
      </c>
      <c r="B1602" s="41" t="e">
        <f t="shared" si="157"/>
        <v>#VALUE!</v>
      </c>
      <c r="C1602" s="42" t="e">
        <f t="shared" si="158"/>
        <v>#VALUE!</v>
      </c>
      <c r="D1602" s="133" t="str">
        <f t="shared" si="159"/>
        <v>20/01/2011</v>
      </c>
      <c r="E1602" s="134" t="str">
        <f t="shared" si="160"/>
        <v/>
      </c>
      <c r="F1602" s="134" t="str">
        <f t="shared" si="161"/>
        <v/>
      </c>
      <c r="G1602" s="184"/>
      <c r="H1602" s="155"/>
      <c r="I1602" s="133" t="s">
        <v>779</v>
      </c>
      <c r="J1602" s="155" t="s">
        <v>779</v>
      </c>
      <c r="K1602" s="155" t="s">
        <v>779</v>
      </c>
      <c r="L1602" s="140"/>
    </row>
    <row r="1603" spans="1:12" x14ac:dyDescent="0.25">
      <c r="A1603" s="14">
        <v>1596</v>
      </c>
      <c r="B1603" s="41" t="e">
        <f t="shared" si="157"/>
        <v>#VALUE!</v>
      </c>
      <c r="C1603" s="42" t="e">
        <f t="shared" si="158"/>
        <v>#VALUE!</v>
      </c>
      <c r="D1603" s="133" t="str">
        <f t="shared" si="159"/>
        <v>11/04/2011</v>
      </c>
      <c r="E1603" s="134" t="str">
        <f t="shared" si="160"/>
        <v/>
      </c>
      <c r="F1603" s="134" t="str">
        <f t="shared" si="161"/>
        <v/>
      </c>
      <c r="G1603" s="184"/>
      <c r="H1603" s="155"/>
      <c r="I1603" s="133" t="s">
        <v>1001</v>
      </c>
      <c r="J1603" s="155" t="s">
        <v>1001</v>
      </c>
      <c r="K1603" s="155" t="s">
        <v>1001</v>
      </c>
      <c r="L1603" s="140"/>
    </row>
    <row r="1604" spans="1:12" x14ac:dyDescent="0.25">
      <c r="A1604" s="14">
        <v>1597</v>
      </c>
      <c r="B1604" s="41" t="e">
        <f t="shared" si="157"/>
        <v>#VALUE!</v>
      </c>
      <c r="C1604" s="42" t="e">
        <f t="shared" si="158"/>
        <v>#VALUE!</v>
      </c>
      <c r="D1604" s="133" t="str">
        <f t="shared" si="159"/>
        <v>15/10/2010</v>
      </c>
      <c r="E1604" s="134" t="str">
        <f t="shared" si="160"/>
        <v/>
      </c>
      <c r="F1604" s="134" t="str">
        <f t="shared" si="161"/>
        <v/>
      </c>
      <c r="G1604" s="184"/>
      <c r="H1604" s="155"/>
      <c r="I1604" s="133" t="s">
        <v>1002</v>
      </c>
      <c r="J1604" s="155" t="s">
        <v>1002</v>
      </c>
      <c r="K1604" s="155" t="s">
        <v>1002</v>
      </c>
      <c r="L1604" s="140"/>
    </row>
    <row r="1605" spans="1:12" x14ac:dyDescent="0.25">
      <c r="A1605" s="14">
        <v>1598</v>
      </c>
      <c r="B1605" s="41" t="e">
        <f t="shared" si="157"/>
        <v>#VALUE!</v>
      </c>
      <c r="C1605" s="42" t="e">
        <f t="shared" si="158"/>
        <v>#VALUE!</v>
      </c>
      <c r="D1605" s="133" t="str">
        <f t="shared" si="159"/>
        <v>28/09/2011</v>
      </c>
      <c r="E1605" s="134" t="str">
        <f t="shared" si="160"/>
        <v/>
      </c>
      <c r="F1605" s="134" t="str">
        <f t="shared" si="161"/>
        <v/>
      </c>
      <c r="G1605" s="184"/>
      <c r="H1605" s="155"/>
      <c r="I1605" s="133" t="s">
        <v>789</v>
      </c>
      <c r="J1605" s="155" t="s">
        <v>789</v>
      </c>
      <c r="K1605" s="155" t="s">
        <v>789</v>
      </c>
      <c r="L1605" s="140"/>
    </row>
    <row r="1606" spans="1:12" x14ac:dyDescent="0.25">
      <c r="A1606" s="14">
        <v>1599</v>
      </c>
      <c r="B1606" s="41" t="e">
        <f t="shared" si="157"/>
        <v>#VALUE!</v>
      </c>
      <c r="C1606" s="42" t="e">
        <f t="shared" si="158"/>
        <v>#VALUE!</v>
      </c>
      <c r="D1606" s="133" t="str">
        <f t="shared" si="159"/>
        <v>16/03/2011</v>
      </c>
      <c r="E1606" s="134" t="str">
        <f t="shared" si="160"/>
        <v/>
      </c>
      <c r="F1606" s="134" t="str">
        <f t="shared" si="161"/>
        <v/>
      </c>
      <c r="G1606" s="184"/>
      <c r="H1606" s="155"/>
      <c r="I1606" s="133" t="s">
        <v>1003</v>
      </c>
      <c r="J1606" s="155" t="s">
        <v>1003</v>
      </c>
      <c r="K1606" s="155" t="s">
        <v>1003</v>
      </c>
      <c r="L1606" s="140"/>
    </row>
    <row r="1607" spans="1:12" x14ac:dyDescent="0.25">
      <c r="A1607" s="14">
        <v>1600</v>
      </c>
      <c r="B1607" s="41" t="e">
        <f t="shared" si="157"/>
        <v>#VALUE!</v>
      </c>
      <c r="C1607" s="42" t="e">
        <f t="shared" si="158"/>
        <v>#VALUE!</v>
      </c>
      <c r="D1607" s="133" t="str">
        <f t="shared" si="159"/>
        <v>24/03/2011</v>
      </c>
      <c r="E1607" s="134" t="str">
        <f t="shared" si="160"/>
        <v/>
      </c>
      <c r="F1607" s="134" t="str">
        <f t="shared" si="161"/>
        <v/>
      </c>
      <c r="G1607" s="184"/>
      <c r="H1607" s="155"/>
      <c r="I1607" s="133" t="s">
        <v>926</v>
      </c>
      <c r="J1607" s="155" t="s">
        <v>926</v>
      </c>
      <c r="K1607" s="155" t="s">
        <v>926</v>
      </c>
      <c r="L1607" s="140"/>
    </row>
    <row r="1608" spans="1:12" x14ac:dyDescent="0.25">
      <c r="A1608" s="14">
        <v>1601</v>
      </c>
      <c r="B1608" s="41" t="e">
        <f t="shared" si="157"/>
        <v>#VALUE!</v>
      </c>
      <c r="C1608" s="42" t="e">
        <f t="shared" si="158"/>
        <v>#VALUE!</v>
      </c>
      <c r="D1608" s="133" t="str">
        <f t="shared" si="159"/>
        <v>23/06/2011</v>
      </c>
      <c r="E1608" s="134" t="str">
        <f t="shared" si="160"/>
        <v/>
      </c>
      <c r="F1608" s="134" t="str">
        <f t="shared" si="161"/>
        <v/>
      </c>
      <c r="G1608" s="184"/>
      <c r="H1608" s="155"/>
      <c r="I1608" s="133" t="s">
        <v>840</v>
      </c>
      <c r="J1608" s="155" t="s">
        <v>840</v>
      </c>
      <c r="K1608" s="155" t="s">
        <v>840</v>
      </c>
      <c r="L1608" s="140"/>
    </row>
    <row r="1609" spans="1:12" x14ac:dyDescent="0.25">
      <c r="A1609" s="14">
        <v>1602</v>
      </c>
      <c r="B1609" s="41" t="e">
        <f t="shared" ref="B1609:B1672" si="162">LEFT(H1609,LEN(H1609)-LEN(C1609))</f>
        <v>#VALUE!</v>
      </c>
      <c r="C1609" s="42" t="e">
        <f t="shared" ref="C1609:C1672" si="163">RIGHT(H1609,LEN(H1609)-FIND("@",SUBSTITUTE(H1609," ","@",LEN(H1609)-LEN(SUBSTITUTE(H1609," ","")))))</f>
        <v>#VALUE!</v>
      </c>
      <c r="D1609" s="133" t="str">
        <f t="shared" ref="D1609:D1672" si="164">TEXT(J1609,"DD/MM/YYYY")</f>
        <v>18/10/2011</v>
      </c>
      <c r="E1609" s="134" t="str">
        <f t="shared" ref="E1609:E1672" si="165">IF(TRIM(L1609)="Nam","X","")</f>
        <v/>
      </c>
      <c r="F1609" s="134" t="str">
        <f t="shared" ref="F1609:F1672" si="166">IF(TRIM(L1609)="Nữ","X","")</f>
        <v/>
      </c>
      <c r="G1609" s="184"/>
      <c r="H1609" s="155"/>
      <c r="I1609" s="133" t="s">
        <v>770</v>
      </c>
      <c r="J1609" s="155" t="s">
        <v>770</v>
      </c>
      <c r="K1609" s="155" t="s">
        <v>770</v>
      </c>
      <c r="L1609" s="140"/>
    </row>
    <row r="1610" spans="1:12" x14ac:dyDescent="0.25">
      <c r="A1610" s="14">
        <v>1603</v>
      </c>
      <c r="B1610" s="41" t="e">
        <f t="shared" si="162"/>
        <v>#VALUE!</v>
      </c>
      <c r="C1610" s="42" t="e">
        <f t="shared" si="163"/>
        <v>#VALUE!</v>
      </c>
      <c r="D1610" s="133" t="str">
        <f t="shared" si="164"/>
        <v>12/07/2011</v>
      </c>
      <c r="E1610" s="134" t="str">
        <f t="shared" si="165"/>
        <v/>
      </c>
      <c r="F1610" s="134" t="str">
        <f t="shared" si="166"/>
        <v/>
      </c>
      <c r="G1610" s="184"/>
      <c r="H1610" s="155"/>
      <c r="I1610" s="133" t="s">
        <v>856</v>
      </c>
      <c r="J1610" s="155" t="s">
        <v>856</v>
      </c>
      <c r="K1610" s="155" t="s">
        <v>856</v>
      </c>
      <c r="L1610" s="140"/>
    </row>
    <row r="1611" spans="1:12" x14ac:dyDescent="0.25">
      <c r="A1611" s="14">
        <v>1604</v>
      </c>
      <c r="B1611" s="41" t="e">
        <f t="shared" si="162"/>
        <v>#VALUE!</v>
      </c>
      <c r="C1611" s="42" t="e">
        <f t="shared" si="163"/>
        <v>#VALUE!</v>
      </c>
      <c r="D1611" s="133" t="str">
        <f t="shared" si="164"/>
        <v>03/03/2011</v>
      </c>
      <c r="E1611" s="134" t="str">
        <f t="shared" si="165"/>
        <v/>
      </c>
      <c r="F1611" s="134" t="str">
        <f t="shared" si="166"/>
        <v/>
      </c>
      <c r="G1611" s="184"/>
      <c r="H1611" s="155"/>
      <c r="I1611" s="133" t="s">
        <v>1004</v>
      </c>
      <c r="J1611" s="155" t="s">
        <v>1004</v>
      </c>
      <c r="K1611" s="155" t="s">
        <v>1004</v>
      </c>
      <c r="L1611" s="140"/>
    </row>
    <row r="1612" spans="1:12" x14ac:dyDescent="0.25">
      <c r="A1612" s="14">
        <v>1605</v>
      </c>
      <c r="B1612" s="41" t="e">
        <f t="shared" si="162"/>
        <v>#VALUE!</v>
      </c>
      <c r="C1612" s="42" t="e">
        <f t="shared" si="163"/>
        <v>#VALUE!</v>
      </c>
      <c r="D1612" s="133" t="str">
        <f t="shared" si="164"/>
        <v>20/11/2011</v>
      </c>
      <c r="E1612" s="134" t="str">
        <f t="shared" si="165"/>
        <v/>
      </c>
      <c r="F1612" s="134" t="str">
        <f t="shared" si="166"/>
        <v/>
      </c>
      <c r="G1612" s="184"/>
      <c r="H1612" s="155"/>
      <c r="I1612" s="133" t="s">
        <v>933</v>
      </c>
      <c r="J1612" s="155" t="s">
        <v>933</v>
      </c>
      <c r="K1612" s="155" t="s">
        <v>933</v>
      </c>
      <c r="L1612" s="140"/>
    </row>
    <row r="1613" spans="1:12" x14ac:dyDescent="0.25">
      <c r="A1613" s="14">
        <v>1606</v>
      </c>
      <c r="B1613" s="41" t="e">
        <f t="shared" si="162"/>
        <v>#VALUE!</v>
      </c>
      <c r="C1613" s="42" t="e">
        <f t="shared" si="163"/>
        <v>#VALUE!</v>
      </c>
      <c r="D1613" s="133" t="str">
        <f t="shared" si="164"/>
        <v>23/01/2011</v>
      </c>
      <c r="E1613" s="134" t="str">
        <f t="shared" si="165"/>
        <v/>
      </c>
      <c r="F1613" s="134" t="str">
        <f t="shared" si="166"/>
        <v/>
      </c>
      <c r="G1613" s="184"/>
      <c r="H1613" s="155"/>
      <c r="I1613" s="133" t="s">
        <v>964</v>
      </c>
      <c r="J1613" s="155" t="s">
        <v>964</v>
      </c>
      <c r="K1613" s="155" t="s">
        <v>964</v>
      </c>
      <c r="L1613" s="140"/>
    </row>
    <row r="1614" spans="1:12" x14ac:dyDescent="0.25">
      <c r="A1614" s="14">
        <v>1607</v>
      </c>
      <c r="B1614" s="41" t="e">
        <f t="shared" si="162"/>
        <v>#VALUE!</v>
      </c>
      <c r="C1614" s="42" t="e">
        <f t="shared" si="163"/>
        <v>#VALUE!</v>
      </c>
      <c r="D1614" s="133" t="str">
        <f t="shared" si="164"/>
        <v>05/07/2011</v>
      </c>
      <c r="E1614" s="134" t="str">
        <f t="shared" si="165"/>
        <v/>
      </c>
      <c r="F1614" s="134" t="str">
        <f t="shared" si="166"/>
        <v/>
      </c>
      <c r="G1614" s="184"/>
      <c r="H1614" s="155"/>
      <c r="I1614" s="133" t="s">
        <v>787</v>
      </c>
      <c r="J1614" s="155" t="s">
        <v>787</v>
      </c>
      <c r="K1614" s="155" t="s">
        <v>787</v>
      </c>
      <c r="L1614" s="140"/>
    </row>
    <row r="1615" spans="1:12" x14ac:dyDescent="0.25">
      <c r="A1615" s="14">
        <v>1608</v>
      </c>
      <c r="B1615" s="41" t="e">
        <f t="shared" si="162"/>
        <v>#VALUE!</v>
      </c>
      <c r="C1615" s="42" t="e">
        <f t="shared" si="163"/>
        <v>#VALUE!</v>
      </c>
      <c r="D1615" s="133" t="str">
        <f t="shared" si="164"/>
        <v>28/05/2011</v>
      </c>
      <c r="E1615" s="134" t="str">
        <f t="shared" si="165"/>
        <v/>
      </c>
      <c r="F1615" s="134" t="str">
        <f t="shared" si="166"/>
        <v/>
      </c>
      <c r="G1615" s="184"/>
      <c r="H1615" s="155"/>
      <c r="I1615" s="133" t="s">
        <v>1005</v>
      </c>
      <c r="J1615" s="155" t="s">
        <v>1005</v>
      </c>
      <c r="K1615" s="155" t="s">
        <v>1005</v>
      </c>
      <c r="L1615" s="140"/>
    </row>
    <row r="1616" spans="1:12" x14ac:dyDescent="0.25">
      <c r="A1616" s="14">
        <v>1609</v>
      </c>
      <c r="B1616" s="41" t="e">
        <f t="shared" si="162"/>
        <v>#VALUE!</v>
      </c>
      <c r="C1616" s="42" t="e">
        <f t="shared" si="163"/>
        <v>#VALUE!</v>
      </c>
      <c r="D1616" s="133" t="str">
        <f t="shared" si="164"/>
        <v>05/01/2011</v>
      </c>
      <c r="E1616" s="134" t="str">
        <f t="shared" si="165"/>
        <v/>
      </c>
      <c r="F1616" s="134" t="str">
        <f t="shared" si="166"/>
        <v/>
      </c>
      <c r="G1616" s="184"/>
      <c r="H1616" s="155"/>
      <c r="I1616" s="133" t="s">
        <v>948</v>
      </c>
      <c r="J1616" s="155" t="s">
        <v>948</v>
      </c>
      <c r="K1616" s="155" t="s">
        <v>948</v>
      </c>
      <c r="L1616" s="140"/>
    </row>
    <row r="1617" spans="1:12" x14ac:dyDescent="0.25">
      <c r="A1617" s="14">
        <v>1610</v>
      </c>
      <c r="B1617" s="41" t="e">
        <f t="shared" si="162"/>
        <v>#VALUE!</v>
      </c>
      <c r="C1617" s="42" t="e">
        <f t="shared" si="163"/>
        <v>#VALUE!</v>
      </c>
      <c r="D1617" s="133" t="str">
        <f t="shared" si="164"/>
        <v>16/01/2011</v>
      </c>
      <c r="E1617" s="134" t="str">
        <f t="shared" si="165"/>
        <v/>
      </c>
      <c r="F1617" s="134" t="str">
        <f t="shared" si="166"/>
        <v/>
      </c>
      <c r="G1617" s="184"/>
      <c r="H1617" s="155"/>
      <c r="I1617" s="133" t="s">
        <v>907</v>
      </c>
      <c r="J1617" s="155" t="s">
        <v>907</v>
      </c>
      <c r="K1617" s="155" t="s">
        <v>907</v>
      </c>
      <c r="L1617" s="140"/>
    </row>
    <row r="1618" spans="1:12" x14ac:dyDescent="0.25">
      <c r="A1618" s="14">
        <v>1611</v>
      </c>
      <c r="B1618" s="41" t="e">
        <f t="shared" si="162"/>
        <v>#VALUE!</v>
      </c>
      <c r="C1618" s="42" t="e">
        <f t="shared" si="163"/>
        <v>#VALUE!</v>
      </c>
      <c r="D1618" s="133" t="str">
        <f t="shared" si="164"/>
        <v>09/11/2010</v>
      </c>
      <c r="E1618" s="134" t="str">
        <f t="shared" si="165"/>
        <v/>
      </c>
      <c r="F1618" s="134" t="str">
        <f t="shared" si="166"/>
        <v/>
      </c>
      <c r="G1618" s="184"/>
      <c r="H1618" s="155"/>
      <c r="I1618" s="133" t="s">
        <v>783</v>
      </c>
      <c r="J1618" s="155" t="s">
        <v>783</v>
      </c>
      <c r="K1618" s="155" t="s">
        <v>783</v>
      </c>
      <c r="L1618" s="140"/>
    </row>
    <row r="1619" spans="1:12" x14ac:dyDescent="0.25">
      <c r="A1619" s="14">
        <v>1612</v>
      </c>
      <c r="B1619" s="41" t="e">
        <f t="shared" si="162"/>
        <v>#VALUE!</v>
      </c>
      <c r="C1619" s="42" t="e">
        <f t="shared" si="163"/>
        <v>#VALUE!</v>
      </c>
      <c r="D1619" s="133" t="str">
        <f t="shared" si="164"/>
        <v>05/02/2011</v>
      </c>
      <c r="E1619" s="134" t="str">
        <f t="shared" si="165"/>
        <v/>
      </c>
      <c r="F1619" s="134" t="str">
        <f t="shared" si="166"/>
        <v/>
      </c>
      <c r="G1619" s="184"/>
      <c r="H1619" s="155"/>
      <c r="I1619" s="133" t="s">
        <v>929</v>
      </c>
      <c r="J1619" s="155" t="s">
        <v>929</v>
      </c>
      <c r="K1619" s="155" t="s">
        <v>929</v>
      </c>
      <c r="L1619" s="140"/>
    </row>
    <row r="1620" spans="1:12" x14ac:dyDescent="0.25">
      <c r="A1620" s="14">
        <v>1613</v>
      </c>
      <c r="B1620" s="41" t="e">
        <f t="shared" si="162"/>
        <v>#VALUE!</v>
      </c>
      <c r="C1620" s="42" t="e">
        <f t="shared" si="163"/>
        <v>#VALUE!</v>
      </c>
      <c r="D1620" s="133" t="str">
        <f t="shared" si="164"/>
        <v>02/08/2011</v>
      </c>
      <c r="E1620" s="134" t="str">
        <f t="shared" si="165"/>
        <v/>
      </c>
      <c r="F1620" s="134" t="str">
        <f t="shared" si="166"/>
        <v/>
      </c>
      <c r="G1620" s="184"/>
      <c r="H1620" s="155"/>
      <c r="I1620" s="133" t="s">
        <v>828</v>
      </c>
      <c r="J1620" s="155" t="s">
        <v>828</v>
      </c>
      <c r="K1620" s="155" t="s">
        <v>828</v>
      </c>
      <c r="L1620" s="140"/>
    </row>
    <row r="1621" spans="1:12" x14ac:dyDescent="0.25">
      <c r="A1621" s="14">
        <v>1614</v>
      </c>
      <c r="B1621" s="41" t="e">
        <f t="shared" si="162"/>
        <v>#VALUE!</v>
      </c>
      <c r="C1621" s="42" t="e">
        <f t="shared" si="163"/>
        <v>#VALUE!</v>
      </c>
      <c r="D1621" s="133" t="str">
        <f t="shared" si="164"/>
        <v>30/10/2011</v>
      </c>
      <c r="E1621" s="134" t="str">
        <f t="shared" si="165"/>
        <v/>
      </c>
      <c r="F1621" s="134" t="str">
        <f t="shared" si="166"/>
        <v/>
      </c>
      <c r="G1621" s="184"/>
      <c r="H1621" s="155"/>
      <c r="I1621" s="133" t="s">
        <v>911</v>
      </c>
      <c r="J1621" s="155" t="s">
        <v>911</v>
      </c>
      <c r="K1621" s="155" t="s">
        <v>911</v>
      </c>
      <c r="L1621" s="140"/>
    </row>
    <row r="1622" spans="1:12" x14ac:dyDescent="0.25">
      <c r="A1622" s="14">
        <v>1615</v>
      </c>
      <c r="B1622" s="41" t="e">
        <f t="shared" si="162"/>
        <v>#VALUE!</v>
      </c>
      <c r="C1622" s="42" t="e">
        <f t="shared" si="163"/>
        <v>#VALUE!</v>
      </c>
      <c r="D1622" s="133" t="str">
        <f t="shared" si="164"/>
        <v>24/02/2011</v>
      </c>
      <c r="E1622" s="134" t="str">
        <f t="shared" si="165"/>
        <v/>
      </c>
      <c r="F1622" s="134" t="str">
        <f t="shared" si="166"/>
        <v/>
      </c>
      <c r="G1622" s="184"/>
      <c r="H1622" s="155"/>
      <c r="I1622" s="133" t="s">
        <v>1006</v>
      </c>
      <c r="J1622" s="155" t="s">
        <v>1006</v>
      </c>
      <c r="K1622" s="155" t="s">
        <v>1006</v>
      </c>
      <c r="L1622" s="140"/>
    </row>
    <row r="1623" spans="1:12" x14ac:dyDescent="0.25">
      <c r="A1623" s="14">
        <v>1616</v>
      </c>
      <c r="B1623" s="41" t="e">
        <f t="shared" si="162"/>
        <v>#VALUE!</v>
      </c>
      <c r="C1623" s="42" t="e">
        <f t="shared" si="163"/>
        <v>#VALUE!</v>
      </c>
      <c r="D1623" s="133" t="str">
        <f t="shared" si="164"/>
        <v>21/09/2011</v>
      </c>
      <c r="E1623" s="134" t="str">
        <f t="shared" si="165"/>
        <v/>
      </c>
      <c r="F1623" s="134" t="str">
        <f t="shared" si="166"/>
        <v/>
      </c>
      <c r="G1623" s="184"/>
      <c r="H1623" s="155"/>
      <c r="I1623" s="133" t="s">
        <v>1007</v>
      </c>
      <c r="J1623" s="155" t="s">
        <v>1007</v>
      </c>
      <c r="K1623" s="155" t="s">
        <v>1007</v>
      </c>
      <c r="L1623" s="140"/>
    </row>
    <row r="1624" spans="1:12" x14ac:dyDescent="0.25">
      <c r="A1624" s="14">
        <v>1617</v>
      </c>
      <c r="B1624" s="41" t="e">
        <f t="shared" si="162"/>
        <v>#VALUE!</v>
      </c>
      <c r="C1624" s="42" t="e">
        <f t="shared" si="163"/>
        <v>#VALUE!</v>
      </c>
      <c r="D1624" s="133" t="str">
        <f t="shared" si="164"/>
        <v>25/07/2011</v>
      </c>
      <c r="E1624" s="134" t="str">
        <f t="shared" si="165"/>
        <v/>
      </c>
      <c r="F1624" s="134" t="str">
        <f t="shared" si="166"/>
        <v/>
      </c>
      <c r="G1624" s="184"/>
      <c r="H1624" s="159"/>
      <c r="I1624" s="133" t="s">
        <v>921</v>
      </c>
      <c r="J1624" s="159" t="s">
        <v>921</v>
      </c>
      <c r="K1624" s="159" t="s">
        <v>921</v>
      </c>
      <c r="L1624" s="140"/>
    </row>
    <row r="1625" spans="1:12" x14ac:dyDescent="0.25">
      <c r="A1625" s="14">
        <v>1618</v>
      </c>
      <c r="B1625" s="41" t="e">
        <f t="shared" si="162"/>
        <v>#VALUE!</v>
      </c>
      <c r="C1625" s="42" t="e">
        <f t="shared" si="163"/>
        <v>#VALUE!</v>
      </c>
      <c r="D1625" s="133" t="str">
        <f t="shared" si="164"/>
        <v>30/01/2011</v>
      </c>
      <c r="E1625" s="134" t="str">
        <f t="shared" si="165"/>
        <v/>
      </c>
      <c r="F1625" s="134" t="str">
        <f t="shared" si="166"/>
        <v/>
      </c>
      <c r="G1625" s="184"/>
      <c r="H1625" s="159"/>
      <c r="I1625" s="133" t="s">
        <v>1008</v>
      </c>
      <c r="J1625" s="159" t="s">
        <v>1008</v>
      </c>
      <c r="K1625" s="159" t="s">
        <v>1008</v>
      </c>
      <c r="L1625" s="140"/>
    </row>
    <row r="1626" spans="1:12" x14ac:dyDescent="0.25">
      <c r="A1626" s="14">
        <v>1619</v>
      </c>
      <c r="B1626" s="41" t="e">
        <f t="shared" si="162"/>
        <v>#VALUE!</v>
      </c>
      <c r="C1626" s="42" t="e">
        <f t="shared" si="163"/>
        <v>#VALUE!</v>
      </c>
      <c r="D1626" s="133" t="str">
        <f t="shared" si="164"/>
        <v>20/06/2011</v>
      </c>
      <c r="E1626" s="134" t="str">
        <f t="shared" si="165"/>
        <v/>
      </c>
      <c r="F1626" s="134" t="str">
        <f t="shared" si="166"/>
        <v/>
      </c>
      <c r="G1626" s="184"/>
      <c r="H1626" s="159"/>
      <c r="I1626" s="133" t="s">
        <v>808</v>
      </c>
      <c r="J1626" s="159" t="s">
        <v>808</v>
      </c>
      <c r="K1626" s="159" t="s">
        <v>808</v>
      </c>
      <c r="L1626" s="140"/>
    </row>
    <row r="1627" spans="1:12" x14ac:dyDescent="0.25">
      <c r="A1627" s="14">
        <v>1620</v>
      </c>
      <c r="B1627" s="41" t="e">
        <f t="shared" si="162"/>
        <v>#VALUE!</v>
      </c>
      <c r="C1627" s="42" t="e">
        <f t="shared" si="163"/>
        <v>#VALUE!</v>
      </c>
      <c r="D1627" s="133" t="str">
        <f t="shared" si="164"/>
        <v>19/11/2011</v>
      </c>
      <c r="E1627" s="134" t="str">
        <f t="shared" si="165"/>
        <v/>
      </c>
      <c r="F1627" s="134" t="str">
        <f t="shared" si="166"/>
        <v/>
      </c>
      <c r="G1627" s="184"/>
      <c r="H1627" s="159"/>
      <c r="I1627" s="133" t="s">
        <v>1009</v>
      </c>
      <c r="J1627" s="159" t="s">
        <v>1009</v>
      </c>
      <c r="K1627" s="159" t="s">
        <v>1009</v>
      </c>
      <c r="L1627" s="140"/>
    </row>
    <row r="1628" spans="1:12" x14ac:dyDescent="0.25">
      <c r="A1628" s="14">
        <v>1621</v>
      </c>
      <c r="B1628" s="41" t="e">
        <f t="shared" si="162"/>
        <v>#VALUE!</v>
      </c>
      <c r="C1628" s="42" t="e">
        <f t="shared" si="163"/>
        <v>#VALUE!</v>
      </c>
      <c r="D1628" s="133" t="str">
        <f t="shared" si="164"/>
        <v>30/01/2011</v>
      </c>
      <c r="E1628" s="134" t="str">
        <f t="shared" si="165"/>
        <v/>
      </c>
      <c r="F1628" s="134" t="str">
        <f t="shared" si="166"/>
        <v/>
      </c>
      <c r="G1628" s="184"/>
      <c r="H1628" s="159"/>
      <c r="I1628" s="133" t="s">
        <v>1008</v>
      </c>
      <c r="J1628" s="159" t="s">
        <v>1008</v>
      </c>
      <c r="K1628" s="159" t="s">
        <v>1008</v>
      </c>
      <c r="L1628" s="140"/>
    </row>
    <row r="1629" spans="1:12" x14ac:dyDescent="0.25">
      <c r="A1629" s="14">
        <v>1622</v>
      </c>
      <c r="B1629" s="41" t="e">
        <f t="shared" si="162"/>
        <v>#VALUE!</v>
      </c>
      <c r="C1629" s="42" t="e">
        <f t="shared" si="163"/>
        <v>#VALUE!</v>
      </c>
      <c r="D1629" s="133" t="str">
        <f t="shared" si="164"/>
        <v>08/04/2011</v>
      </c>
      <c r="E1629" s="134" t="str">
        <f t="shared" si="165"/>
        <v/>
      </c>
      <c r="F1629" s="134" t="str">
        <f t="shared" si="166"/>
        <v/>
      </c>
      <c r="G1629" s="184"/>
      <c r="H1629" s="159"/>
      <c r="I1629" s="133" t="s">
        <v>832</v>
      </c>
      <c r="J1629" s="159" t="s">
        <v>832</v>
      </c>
      <c r="K1629" s="159" t="s">
        <v>832</v>
      </c>
      <c r="L1629" s="140"/>
    </row>
    <row r="1630" spans="1:12" x14ac:dyDescent="0.25">
      <c r="A1630" s="14">
        <v>1623</v>
      </c>
      <c r="B1630" s="41" t="e">
        <f t="shared" si="162"/>
        <v>#VALUE!</v>
      </c>
      <c r="C1630" s="42" t="e">
        <f t="shared" si="163"/>
        <v>#VALUE!</v>
      </c>
      <c r="D1630" s="133" t="str">
        <f t="shared" si="164"/>
        <v>11/11/2011</v>
      </c>
      <c r="E1630" s="134" t="str">
        <f t="shared" si="165"/>
        <v/>
      </c>
      <c r="F1630" s="134" t="str">
        <f t="shared" si="166"/>
        <v/>
      </c>
      <c r="G1630" s="184"/>
      <c r="H1630" s="159"/>
      <c r="I1630" s="133" t="s">
        <v>1010</v>
      </c>
      <c r="J1630" s="159" t="s">
        <v>1010</v>
      </c>
      <c r="K1630" s="159" t="s">
        <v>1010</v>
      </c>
      <c r="L1630" s="140"/>
    </row>
    <row r="1631" spans="1:12" x14ac:dyDescent="0.25">
      <c r="A1631" s="14">
        <v>1624</v>
      </c>
      <c r="B1631" s="41" t="e">
        <f t="shared" si="162"/>
        <v>#VALUE!</v>
      </c>
      <c r="C1631" s="42" t="e">
        <f t="shared" si="163"/>
        <v>#VALUE!</v>
      </c>
      <c r="D1631" s="133" t="str">
        <f t="shared" si="164"/>
        <v>29/07/2011</v>
      </c>
      <c r="E1631" s="134" t="str">
        <f t="shared" si="165"/>
        <v/>
      </c>
      <c r="F1631" s="134" t="str">
        <f t="shared" si="166"/>
        <v/>
      </c>
      <c r="G1631" s="184"/>
      <c r="H1631" s="159"/>
      <c r="I1631" s="133" t="s">
        <v>723</v>
      </c>
      <c r="J1631" s="159" t="s">
        <v>723</v>
      </c>
      <c r="K1631" s="159" t="s">
        <v>723</v>
      </c>
      <c r="L1631" s="140"/>
    </row>
    <row r="1632" spans="1:12" x14ac:dyDescent="0.25">
      <c r="A1632" s="14">
        <v>1625</v>
      </c>
      <c r="B1632" s="41" t="e">
        <f t="shared" si="162"/>
        <v>#VALUE!</v>
      </c>
      <c r="C1632" s="42" t="e">
        <f t="shared" si="163"/>
        <v>#VALUE!</v>
      </c>
      <c r="D1632" s="133" t="str">
        <f t="shared" si="164"/>
        <v>15/02/2011</v>
      </c>
      <c r="E1632" s="134" t="str">
        <f t="shared" si="165"/>
        <v/>
      </c>
      <c r="F1632" s="134" t="str">
        <f t="shared" si="166"/>
        <v/>
      </c>
      <c r="G1632" s="184"/>
      <c r="H1632" s="159"/>
      <c r="I1632" s="133" t="s">
        <v>927</v>
      </c>
      <c r="J1632" s="159" t="s">
        <v>927</v>
      </c>
      <c r="K1632" s="159" t="s">
        <v>927</v>
      </c>
      <c r="L1632" s="140"/>
    </row>
    <row r="1633" spans="1:12" x14ac:dyDescent="0.25">
      <c r="A1633" s="14">
        <v>1626</v>
      </c>
      <c r="B1633" s="41" t="e">
        <f t="shared" si="162"/>
        <v>#VALUE!</v>
      </c>
      <c r="C1633" s="42" t="e">
        <f t="shared" si="163"/>
        <v>#VALUE!</v>
      </c>
      <c r="D1633" s="133" t="str">
        <f t="shared" si="164"/>
        <v>20/10/2011</v>
      </c>
      <c r="E1633" s="134" t="str">
        <f t="shared" si="165"/>
        <v/>
      </c>
      <c r="F1633" s="134" t="str">
        <f t="shared" si="166"/>
        <v/>
      </c>
      <c r="G1633" s="184"/>
      <c r="H1633" s="159"/>
      <c r="I1633" s="133" t="s">
        <v>1011</v>
      </c>
      <c r="J1633" s="159" t="s">
        <v>1011</v>
      </c>
      <c r="K1633" s="159" t="s">
        <v>1011</v>
      </c>
      <c r="L1633" s="140"/>
    </row>
    <row r="1634" spans="1:12" x14ac:dyDescent="0.25">
      <c r="A1634" s="14">
        <v>1627</v>
      </c>
      <c r="B1634" s="41" t="e">
        <f t="shared" si="162"/>
        <v>#VALUE!</v>
      </c>
      <c r="C1634" s="42" t="e">
        <f t="shared" si="163"/>
        <v>#VALUE!</v>
      </c>
      <c r="D1634" s="133" t="str">
        <f t="shared" si="164"/>
        <v>22/09/2011</v>
      </c>
      <c r="E1634" s="134" t="str">
        <f t="shared" si="165"/>
        <v/>
      </c>
      <c r="F1634" s="134" t="str">
        <f t="shared" si="166"/>
        <v/>
      </c>
      <c r="G1634" s="184"/>
      <c r="H1634" s="159"/>
      <c r="I1634" s="133" t="s">
        <v>681</v>
      </c>
      <c r="J1634" s="159" t="s">
        <v>681</v>
      </c>
      <c r="K1634" s="159" t="s">
        <v>681</v>
      </c>
      <c r="L1634" s="140"/>
    </row>
    <row r="1635" spans="1:12" x14ac:dyDescent="0.25">
      <c r="A1635" s="14">
        <v>1628</v>
      </c>
      <c r="B1635" s="41" t="e">
        <f t="shared" si="162"/>
        <v>#VALUE!</v>
      </c>
      <c r="C1635" s="42" t="e">
        <f t="shared" si="163"/>
        <v>#VALUE!</v>
      </c>
      <c r="D1635" s="133" t="str">
        <f t="shared" si="164"/>
        <v>30/06/2011</v>
      </c>
      <c r="E1635" s="134" t="str">
        <f t="shared" si="165"/>
        <v/>
      </c>
      <c r="F1635" s="134" t="str">
        <f t="shared" si="166"/>
        <v/>
      </c>
      <c r="G1635" s="184"/>
      <c r="H1635" s="159"/>
      <c r="I1635" s="133" t="s">
        <v>986</v>
      </c>
      <c r="J1635" s="159" t="s">
        <v>986</v>
      </c>
      <c r="K1635" s="159" t="s">
        <v>986</v>
      </c>
      <c r="L1635" s="140"/>
    </row>
    <row r="1636" spans="1:12" x14ac:dyDescent="0.25">
      <c r="A1636" s="14">
        <v>1629</v>
      </c>
      <c r="B1636" s="41" t="e">
        <f t="shared" si="162"/>
        <v>#VALUE!</v>
      </c>
      <c r="C1636" s="42" t="e">
        <f t="shared" si="163"/>
        <v>#VALUE!</v>
      </c>
      <c r="D1636" s="133" t="str">
        <f t="shared" si="164"/>
        <v>06/10/2011</v>
      </c>
      <c r="E1636" s="134" t="str">
        <f t="shared" si="165"/>
        <v/>
      </c>
      <c r="F1636" s="134" t="str">
        <f t="shared" si="166"/>
        <v/>
      </c>
      <c r="G1636" s="184"/>
      <c r="H1636" s="159"/>
      <c r="I1636" s="133" t="s">
        <v>963</v>
      </c>
      <c r="J1636" s="159" t="s">
        <v>963</v>
      </c>
      <c r="K1636" s="159" t="s">
        <v>963</v>
      </c>
      <c r="L1636" s="140"/>
    </row>
    <row r="1637" spans="1:12" x14ac:dyDescent="0.25">
      <c r="A1637" s="14">
        <v>1630</v>
      </c>
      <c r="B1637" s="41" t="e">
        <f t="shared" si="162"/>
        <v>#VALUE!</v>
      </c>
      <c r="C1637" s="42" t="e">
        <f t="shared" si="163"/>
        <v>#VALUE!</v>
      </c>
      <c r="D1637" s="133" t="str">
        <f t="shared" si="164"/>
        <v>09/03/2011</v>
      </c>
      <c r="E1637" s="134" t="str">
        <f t="shared" si="165"/>
        <v/>
      </c>
      <c r="F1637" s="134" t="str">
        <f t="shared" si="166"/>
        <v/>
      </c>
      <c r="G1637" s="184"/>
      <c r="H1637" s="159"/>
      <c r="I1637" s="133" t="s">
        <v>1012</v>
      </c>
      <c r="J1637" s="159" t="s">
        <v>1012</v>
      </c>
      <c r="K1637" s="159" t="s">
        <v>1012</v>
      </c>
      <c r="L1637" s="140"/>
    </row>
    <row r="1638" spans="1:12" x14ac:dyDescent="0.25">
      <c r="A1638" s="14">
        <v>1631</v>
      </c>
      <c r="B1638" s="41" t="e">
        <f t="shared" si="162"/>
        <v>#VALUE!</v>
      </c>
      <c r="C1638" s="42" t="e">
        <f t="shared" si="163"/>
        <v>#VALUE!</v>
      </c>
      <c r="D1638" s="133" t="str">
        <f t="shared" si="164"/>
        <v>09/11/2011</v>
      </c>
      <c r="E1638" s="134" t="str">
        <f t="shared" si="165"/>
        <v/>
      </c>
      <c r="F1638" s="134" t="str">
        <f t="shared" si="166"/>
        <v/>
      </c>
      <c r="G1638" s="184"/>
      <c r="H1638" s="159"/>
      <c r="I1638" s="133" t="s">
        <v>1013</v>
      </c>
      <c r="J1638" s="159" t="s">
        <v>1013</v>
      </c>
      <c r="K1638" s="159" t="s">
        <v>1013</v>
      </c>
      <c r="L1638" s="140"/>
    </row>
    <row r="1639" spans="1:12" x14ac:dyDescent="0.25">
      <c r="A1639" s="14">
        <v>1632</v>
      </c>
      <c r="B1639" s="41" t="e">
        <f t="shared" si="162"/>
        <v>#VALUE!</v>
      </c>
      <c r="C1639" s="42" t="e">
        <f t="shared" si="163"/>
        <v>#VALUE!</v>
      </c>
      <c r="D1639" s="133" t="str">
        <f t="shared" si="164"/>
        <v>28/09/2011</v>
      </c>
      <c r="E1639" s="134" t="str">
        <f t="shared" si="165"/>
        <v/>
      </c>
      <c r="F1639" s="134" t="str">
        <f t="shared" si="166"/>
        <v/>
      </c>
      <c r="G1639" s="184"/>
      <c r="H1639" s="159"/>
      <c r="I1639" s="133" t="s">
        <v>789</v>
      </c>
      <c r="J1639" s="159" t="s">
        <v>789</v>
      </c>
      <c r="K1639" s="159" t="s">
        <v>789</v>
      </c>
      <c r="L1639" s="140"/>
    </row>
    <row r="1640" spans="1:12" x14ac:dyDescent="0.25">
      <c r="A1640" s="14">
        <v>1633</v>
      </c>
      <c r="B1640" s="41" t="e">
        <f t="shared" si="162"/>
        <v>#VALUE!</v>
      </c>
      <c r="C1640" s="42" t="e">
        <f t="shared" si="163"/>
        <v>#VALUE!</v>
      </c>
      <c r="D1640" s="133" t="str">
        <f t="shared" si="164"/>
        <v>20/07/2011</v>
      </c>
      <c r="E1640" s="134" t="str">
        <f t="shared" si="165"/>
        <v/>
      </c>
      <c r="F1640" s="134" t="str">
        <f t="shared" si="166"/>
        <v/>
      </c>
      <c r="G1640" s="184"/>
      <c r="H1640" s="159"/>
      <c r="I1640" s="133" t="s">
        <v>827</v>
      </c>
      <c r="J1640" s="159" t="s">
        <v>827</v>
      </c>
      <c r="K1640" s="159" t="s">
        <v>827</v>
      </c>
      <c r="L1640" s="140"/>
    </row>
    <row r="1641" spans="1:12" x14ac:dyDescent="0.25">
      <c r="A1641" s="14">
        <v>1634</v>
      </c>
      <c r="B1641" s="41" t="e">
        <f t="shared" si="162"/>
        <v>#VALUE!</v>
      </c>
      <c r="C1641" s="42" t="e">
        <f t="shared" si="163"/>
        <v>#VALUE!</v>
      </c>
      <c r="D1641" s="133" t="str">
        <f t="shared" si="164"/>
        <v>01/06/2011</v>
      </c>
      <c r="E1641" s="134" t="str">
        <f t="shared" si="165"/>
        <v/>
      </c>
      <c r="F1641" s="134" t="str">
        <f t="shared" si="166"/>
        <v/>
      </c>
      <c r="G1641" s="184"/>
      <c r="H1641" s="159"/>
      <c r="I1641" s="133" t="s">
        <v>965</v>
      </c>
      <c r="J1641" s="159" t="s">
        <v>965</v>
      </c>
      <c r="K1641" s="159" t="s">
        <v>965</v>
      </c>
      <c r="L1641" s="140"/>
    </row>
    <row r="1642" spans="1:12" x14ac:dyDescent="0.25">
      <c r="A1642" s="14">
        <v>1635</v>
      </c>
      <c r="B1642" s="41" t="e">
        <f t="shared" si="162"/>
        <v>#VALUE!</v>
      </c>
      <c r="C1642" s="42" t="e">
        <f t="shared" si="163"/>
        <v>#VALUE!</v>
      </c>
      <c r="D1642" s="133" t="str">
        <f t="shared" si="164"/>
        <v>18/08/2011</v>
      </c>
      <c r="E1642" s="134" t="str">
        <f t="shared" si="165"/>
        <v/>
      </c>
      <c r="F1642" s="134" t="str">
        <f t="shared" si="166"/>
        <v/>
      </c>
      <c r="G1642" s="184"/>
      <c r="H1642" s="159"/>
      <c r="I1642" s="133" t="s">
        <v>917</v>
      </c>
      <c r="J1642" s="159" t="s">
        <v>917</v>
      </c>
      <c r="K1642" s="159" t="s">
        <v>917</v>
      </c>
      <c r="L1642" s="140"/>
    </row>
    <row r="1643" spans="1:12" x14ac:dyDescent="0.25">
      <c r="A1643" s="14">
        <v>1636</v>
      </c>
      <c r="B1643" s="41" t="e">
        <f t="shared" si="162"/>
        <v>#VALUE!</v>
      </c>
      <c r="C1643" s="42" t="e">
        <f t="shared" si="163"/>
        <v>#VALUE!</v>
      </c>
      <c r="D1643" s="133" t="str">
        <f t="shared" si="164"/>
        <v>14/05/2011</v>
      </c>
      <c r="E1643" s="134" t="str">
        <f t="shared" si="165"/>
        <v/>
      </c>
      <c r="F1643" s="134" t="str">
        <f t="shared" si="166"/>
        <v/>
      </c>
      <c r="G1643" s="184"/>
      <c r="H1643" s="159"/>
      <c r="I1643" s="133" t="s">
        <v>938</v>
      </c>
      <c r="J1643" s="159" t="s">
        <v>938</v>
      </c>
      <c r="K1643" s="159" t="s">
        <v>938</v>
      </c>
      <c r="L1643" s="140"/>
    </row>
    <row r="1644" spans="1:12" x14ac:dyDescent="0.25">
      <c r="A1644" s="14">
        <v>1637</v>
      </c>
      <c r="B1644" s="41" t="e">
        <f t="shared" si="162"/>
        <v>#VALUE!</v>
      </c>
      <c r="C1644" s="42" t="e">
        <f t="shared" si="163"/>
        <v>#VALUE!</v>
      </c>
      <c r="D1644" s="133" t="str">
        <f t="shared" si="164"/>
        <v>27/07/2011</v>
      </c>
      <c r="E1644" s="134" t="str">
        <f t="shared" si="165"/>
        <v/>
      </c>
      <c r="F1644" s="134" t="str">
        <f t="shared" si="166"/>
        <v/>
      </c>
      <c r="G1644" s="184"/>
      <c r="H1644" s="159"/>
      <c r="I1644" s="133" t="s">
        <v>1014</v>
      </c>
      <c r="J1644" s="159" t="s">
        <v>1014</v>
      </c>
      <c r="K1644" s="159" t="s">
        <v>1014</v>
      </c>
      <c r="L1644" s="140"/>
    </row>
    <row r="1645" spans="1:12" x14ac:dyDescent="0.25">
      <c r="A1645" s="14">
        <v>1638</v>
      </c>
      <c r="B1645" s="41" t="e">
        <f t="shared" si="162"/>
        <v>#VALUE!</v>
      </c>
      <c r="C1645" s="42" t="e">
        <f t="shared" si="163"/>
        <v>#VALUE!</v>
      </c>
      <c r="D1645" s="133" t="str">
        <f t="shared" si="164"/>
        <v>26/04/2011</v>
      </c>
      <c r="E1645" s="134" t="str">
        <f t="shared" si="165"/>
        <v/>
      </c>
      <c r="F1645" s="134" t="str">
        <f t="shared" si="166"/>
        <v/>
      </c>
      <c r="G1645" s="184"/>
      <c r="H1645" s="159"/>
      <c r="I1645" s="133" t="s">
        <v>1015</v>
      </c>
      <c r="J1645" s="159" t="s">
        <v>1015</v>
      </c>
      <c r="K1645" s="159" t="s">
        <v>1015</v>
      </c>
      <c r="L1645" s="140"/>
    </row>
    <row r="1646" spans="1:12" x14ac:dyDescent="0.25">
      <c r="A1646" s="14">
        <v>1639</v>
      </c>
      <c r="B1646" s="41" t="e">
        <f t="shared" si="162"/>
        <v>#VALUE!</v>
      </c>
      <c r="C1646" s="42" t="e">
        <f t="shared" si="163"/>
        <v>#VALUE!</v>
      </c>
      <c r="D1646" s="133" t="str">
        <f t="shared" si="164"/>
        <v>14/06/2011</v>
      </c>
      <c r="E1646" s="134" t="str">
        <f t="shared" si="165"/>
        <v/>
      </c>
      <c r="F1646" s="134" t="str">
        <f t="shared" si="166"/>
        <v/>
      </c>
      <c r="G1646" s="184"/>
      <c r="H1646" s="159"/>
      <c r="I1646" s="133" t="s">
        <v>991</v>
      </c>
      <c r="J1646" s="159" t="s">
        <v>991</v>
      </c>
      <c r="K1646" s="159" t="s">
        <v>991</v>
      </c>
      <c r="L1646" s="140"/>
    </row>
    <row r="1647" spans="1:12" x14ac:dyDescent="0.25">
      <c r="A1647" s="14">
        <v>1640</v>
      </c>
      <c r="B1647" s="41" t="e">
        <f t="shared" si="162"/>
        <v>#VALUE!</v>
      </c>
      <c r="C1647" s="42" t="e">
        <f t="shared" si="163"/>
        <v>#VALUE!</v>
      </c>
      <c r="D1647" s="133" t="str">
        <f t="shared" si="164"/>
        <v>21/07/2011</v>
      </c>
      <c r="E1647" s="134" t="str">
        <f t="shared" si="165"/>
        <v/>
      </c>
      <c r="F1647" s="134" t="str">
        <f t="shared" si="166"/>
        <v/>
      </c>
      <c r="G1647" s="184"/>
      <c r="H1647" s="159"/>
      <c r="I1647" s="133" t="s">
        <v>803</v>
      </c>
      <c r="J1647" s="159" t="s">
        <v>803</v>
      </c>
      <c r="K1647" s="159" t="s">
        <v>803</v>
      </c>
      <c r="L1647" s="140"/>
    </row>
    <row r="1648" spans="1:12" x14ac:dyDescent="0.25">
      <c r="A1648" s="14">
        <v>1641</v>
      </c>
      <c r="B1648" s="41" t="e">
        <f t="shared" si="162"/>
        <v>#VALUE!</v>
      </c>
      <c r="C1648" s="42" t="e">
        <f t="shared" si="163"/>
        <v>#VALUE!</v>
      </c>
      <c r="D1648" s="133" t="str">
        <f t="shared" si="164"/>
        <v>06/08/2011</v>
      </c>
      <c r="E1648" s="134" t="str">
        <f t="shared" si="165"/>
        <v/>
      </c>
      <c r="F1648" s="134" t="str">
        <f t="shared" si="166"/>
        <v/>
      </c>
      <c r="G1648" s="184"/>
      <c r="H1648" s="159"/>
      <c r="I1648" s="133" t="s">
        <v>792</v>
      </c>
      <c r="J1648" s="159" t="s">
        <v>792</v>
      </c>
      <c r="K1648" s="159" t="s">
        <v>792</v>
      </c>
      <c r="L1648" s="140"/>
    </row>
    <row r="1649" spans="1:12" x14ac:dyDescent="0.25">
      <c r="A1649" s="14">
        <v>1642</v>
      </c>
      <c r="B1649" s="41" t="e">
        <f t="shared" si="162"/>
        <v>#VALUE!</v>
      </c>
      <c r="C1649" s="42" t="e">
        <f t="shared" si="163"/>
        <v>#VALUE!</v>
      </c>
      <c r="D1649" s="133" t="str">
        <f t="shared" si="164"/>
        <v>28/09/2011</v>
      </c>
      <c r="E1649" s="134" t="str">
        <f t="shared" si="165"/>
        <v/>
      </c>
      <c r="F1649" s="134" t="str">
        <f t="shared" si="166"/>
        <v/>
      </c>
      <c r="G1649" s="184"/>
      <c r="H1649" s="159"/>
      <c r="I1649" s="133" t="s">
        <v>789</v>
      </c>
      <c r="J1649" s="159" t="s">
        <v>789</v>
      </c>
      <c r="K1649" s="159" t="s">
        <v>789</v>
      </c>
      <c r="L1649" s="140"/>
    </row>
    <row r="1650" spans="1:12" x14ac:dyDescent="0.25">
      <c r="A1650" s="14">
        <v>1643</v>
      </c>
      <c r="B1650" s="41" t="e">
        <f t="shared" si="162"/>
        <v>#VALUE!</v>
      </c>
      <c r="C1650" s="42" t="e">
        <f t="shared" si="163"/>
        <v>#VALUE!</v>
      </c>
      <c r="D1650" s="133" t="str">
        <f t="shared" si="164"/>
        <v>20/04/2011</v>
      </c>
      <c r="E1650" s="134" t="str">
        <f t="shared" si="165"/>
        <v/>
      </c>
      <c r="F1650" s="134" t="str">
        <f t="shared" si="166"/>
        <v/>
      </c>
      <c r="G1650" s="184"/>
      <c r="H1650" s="159"/>
      <c r="I1650" s="133" t="s">
        <v>1016</v>
      </c>
      <c r="J1650" s="159" t="s">
        <v>1016</v>
      </c>
      <c r="K1650" s="159" t="s">
        <v>1016</v>
      </c>
      <c r="L1650" s="140"/>
    </row>
    <row r="1651" spans="1:12" x14ac:dyDescent="0.25">
      <c r="A1651" s="14">
        <v>1644</v>
      </c>
      <c r="B1651" s="41" t="e">
        <f t="shared" si="162"/>
        <v>#VALUE!</v>
      </c>
      <c r="C1651" s="42" t="e">
        <f t="shared" si="163"/>
        <v>#VALUE!</v>
      </c>
      <c r="D1651" s="133" t="str">
        <f t="shared" si="164"/>
        <v>08/10/2011</v>
      </c>
      <c r="E1651" s="134" t="str">
        <f t="shared" si="165"/>
        <v/>
      </c>
      <c r="F1651" s="134" t="str">
        <f t="shared" si="166"/>
        <v/>
      </c>
      <c r="G1651" s="184"/>
      <c r="H1651" s="159"/>
      <c r="I1651" s="133" t="s">
        <v>1017</v>
      </c>
      <c r="J1651" s="159" t="s">
        <v>1017</v>
      </c>
      <c r="K1651" s="159" t="s">
        <v>1017</v>
      </c>
      <c r="L1651" s="140"/>
    </row>
    <row r="1652" spans="1:12" x14ac:dyDescent="0.25">
      <c r="A1652" s="14">
        <v>1645</v>
      </c>
      <c r="B1652" s="41" t="e">
        <f t="shared" si="162"/>
        <v>#VALUE!</v>
      </c>
      <c r="C1652" s="42" t="e">
        <f t="shared" si="163"/>
        <v>#VALUE!</v>
      </c>
      <c r="D1652" s="133" t="str">
        <f t="shared" si="164"/>
        <v>03/11/2011</v>
      </c>
      <c r="E1652" s="134" t="str">
        <f t="shared" si="165"/>
        <v/>
      </c>
      <c r="F1652" s="134" t="str">
        <f t="shared" si="166"/>
        <v/>
      </c>
      <c r="G1652" s="184"/>
      <c r="H1652" s="159"/>
      <c r="I1652" s="133" t="s">
        <v>855</v>
      </c>
      <c r="J1652" s="159" t="s">
        <v>855</v>
      </c>
      <c r="K1652" s="159" t="s">
        <v>855</v>
      </c>
      <c r="L1652" s="140"/>
    </row>
    <row r="1653" spans="1:12" x14ac:dyDescent="0.25">
      <c r="A1653" s="14">
        <v>1646</v>
      </c>
      <c r="B1653" s="41" t="e">
        <f t="shared" si="162"/>
        <v>#VALUE!</v>
      </c>
      <c r="C1653" s="42" t="e">
        <f t="shared" si="163"/>
        <v>#VALUE!</v>
      </c>
      <c r="D1653" s="133" t="str">
        <f t="shared" si="164"/>
        <v>03/09/2011</v>
      </c>
      <c r="E1653" s="134" t="str">
        <f t="shared" si="165"/>
        <v/>
      </c>
      <c r="F1653" s="134" t="str">
        <f t="shared" si="166"/>
        <v/>
      </c>
      <c r="G1653" s="184"/>
      <c r="H1653" s="159"/>
      <c r="I1653" s="133" t="s">
        <v>871</v>
      </c>
      <c r="J1653" s="159" t="s">
        <v>871</v>
      </c>
      <c r="K1653" s="159" t="s">
        <v>871</v>
      </c>
      <c r="L1653" s="140"/>
    </row>
    <row r="1654" spans="1:12" x14ac:dyDescent="0.25">
      <c r="A1654" s="14">
        <v>1647</v>
      </c>
      <c r="B1654" s="41" t="e">
        <f t="shared" si="162"/>
        <v>#VALUE!</v>
      </c>
      <c r="C1654" s="42" t="e">
        <f t="shared" si="163"/>
        <v>#VALUE!</v>
      </c>
      <c r="D1654" s="133" t="str">
        <f t="shared" si="164"/>
        <v>05/09/2011</v>
      </c>
      <c r="E1654" s="134" t="str">
        <f t="shared" si="165"/>
        <v/>
      </c>
      <c r="F1654" s="134" t="str">
        <f t="shared" si="166"/>
        <v/>
      </c>
      <c r="G1654" s="184"/>
      <c r="H1654" s="159"/>
      <c r="I1654" s="133" t="s">
        <v>888</v>
      </c>
      <c r="J1654" s="159" t="s">
        <v>888</v>
      </c>
      <c r="K1654" s="159" t="s">
        <v>888</v>
      </c>
      <c r="L1654" s="140"/>
    </row>
    <row r="1655" spans="1:12" x14ac:dyDescent="0.25">
      <c r="A1655" s="14">
        <v>1648</v>
      </c>
      <c r="B1655" s="41" t="e">
        <f t="shared" si="162"/>
        <v>#VALUE!</v>
      </c>
      <c r="C1655" s="42" t="e">
        <f t="shared" si="163"/>
        <v>#VALUE!</v>
      </c>
      <c r="D1655" s="133" t="str">
        <f t="shared" si="164"/>
        <v>24/06/2011</v>
      </c>
      <c r="E1655" s="134" t="str">
        <f t="shared" si="165"/>
        <v/>
      </c>
      <c r="F1655" s="134" t="str">
        <f t="shared" si="166"/>
        <v/>
      </c>
      <c r="G1655" s="184"/>
      <c r="H1655" s="159"/>
      <c r="I1655" s="133" t="s">
        <v>956</v>
      </c>
      <c r="J1655" s="159" t="s">
        <v>956</v>
      </c>
      <c r="K1655" s="159" t="s">
        <v>956</v>
      </c>
      <c r="L1655" s="140"/>
    </row>
    <row r="1656" spans="1:12" x14ac:dyDescent="0.25">
      <c r="A1656" s="14">
        <v>1649</v>
      </c>
      <c r="B1656" s="41" t="e">
        <f t="shared" si="162"/>
        <v>#VALUE!</v>
      </c>
      <c r="C1656" s="42" t="e">
        <f t="shared" si="163"/>
        <v>#VALUE!</v>
      </c>
      <c r="D1656" s="133" t="str">
        <f t="shared" si="164"/>
        <v>07/03/2011</v>
      </c>
      <c r="E1656" s="134" t="str">
        <f t="shared" si="165"/>
        <v/>
      </c>
      <c r="F1656" s="134" t="str">
        <f t="shared" si="166"/>
        <v/>
      </c>
      <c r="G1656" s="184"/>
      <c r="H1656" s="159"/>
      <c r="I1656" s="133" t="s">
        <v>978</v>
      </c>
      <c r="J1656" s="159" t="s">
        <v>978</v>
      </c>
      <c r="K1656" s="159" t="s">
        <v>978</v>
      </c>
      <c r="L1656" s="140"/>
    </row>
    <row r="1657" spans="1:12" x14ac:dyDescent="0.25">
      <c r="A1657" s="14">
        <v>1650</v>
      </c>
      <c r="B1657" s="41" t="e">
        <f t="shared" si="162"/>
        <v>#VALUE!</v>
      </c>
      <c r="C1657" s="42" t="e">
        <f t="shared" si="163"/>
        <v>#VALUE!</v>
      </c>
      <c r="D1657" s="133" t="str">
        <f t="shared" si="164"/>
        <v>04/12/2011</v>
      </c>
      <c r="E1657" s="134" t="str">
        <f t="shared" si="165"/>
        <v/>
      </c>
      <c r="F1657" s="134" t="str">
        <f t="shared" si="166"/>
        <v/>
      </c>
      <c r="G1657" s="184"/>
      <c r="H1657" s="159"/>
      <c r="I1657" s="133" t="s">
        <v>140</v>
      </c>
      <c r="J1657" s="159" t="s">
        <v>140</v>
      </c>
      <c r="K1657" s="159" t="s">
        <v>140</v>
      </c>
      <c r="L1657" s="140"/>
    </row>
    <row r="1658" spans="1:12" x14ac:dyDescent="0.25">
      <c r="A1658" s="14">
        <v>1651</v>
      </c>
      <c r="B1658" s="41" t="e">
        <f t="shared" si="162"/>
        <v>#VALUE!</v>
      </c>
      <c r="C1658" s="42" t="e">
        <f t="shared" si="163"/>
        <v>#VALUE!</v>
      </c>
      <c r="D1658" s="133" t="str">
        <f t="shared" si="164"/>
        <v>19/03/2011</v>
      </c>
      <c r="E1658" s="134" t="str">
        <f t="shared" si="165"/>
        <v/>
      </c>
      <c r="F1658" s="134" t="str">
        <f t="shared" si="166"/>
        <v/>
      </c>
      <c r="G1658" s="184"/>
      <c r="H1658" s="159"/>
      <c r="I1658" s="133" t="s">
        <v>930</v>
      </c>
      <c r="J1658" s="159" t="s">
        <v>930</v>
      </c>
      <c r="K1658" s="159" t="s">
        <v>930</v>
      </c>
      <c r="L1658" s="140"/>
    </row>
    <row r="1659" spans="1:12" x14ac:dyDescent="0.25">
      <c r="A1659" s="14">
        <v>1652</v>
      </c>
      <c r="B1659" s="41" t="e">
        <f t="shared" si="162"/>
        <v>#VALUE!</v>
      </c>
      <c r="C1659" s="42" t="e">
        <f t="shared" si="163"/>
        <v>#VALUE!</v>
      </c>
      <c r="D1659" s="133" t="str">
        <f t="shared" si="164"/>
        <v>10/01/2011</v>
      </c>
      <c r="E1659" s="134" t="str">
        <f t="shared" si="165"/>
        <v/>
      </c>
      <c r="F1659" s="134" t="str">
        <f t="shared" si="166"/>
        <v/>
      </c>
      <c r="G1659" s="184"/>
      <c r="H1659" s="159"/>
      <c r="I1659" s="133" t="s">
        <v>1018</v>
      </c>
      <c r="J1659" s="159" t="s">
        <v>1018</v>
      </c>
      <c r="K1659" s="159" t="s">
        <v>1018</v>
      </c>
      <c r="L1659" s="140"/>
    </row>
    <row r="1660" spans="1:12" x14ac:dyDescent="0.25">
      <c r="A1660" s="14">
        <v>1653</v>
      </c>
      <c r="B1660" s="41" t="e">
        <f t="shared" si="162"/>
        <v>#VALUE!</v>
      </c>
      <c r="C1660" s="42" t="e">
        <f t="shared" si="163"/>
        <v>#VALUE!</v>
      </c>
      <c r="D1660" s="133" t="str">
        <f t="shared" si="164"/>
        <v>13/07/2011</v>
      </c>
      <c r="E1660" s="134" t="str">
        <f t="shared" si="165"/>
        <v/>
      </c>
      <c r="F1660" s="134" t="str">
        <f t="shared" si="166"/>
        <v/>
      </c>
      <c r="G1660" s="184"/>
      <c r="H1660" s="159"/>
      <c r="I1660" s="133" t="s">
        <v>1019</v>
      </c>
      <c r="J1660" s="159" t="s">
        <v>1019</v>
      </c>
      <c r="K1660" s="159" t="s">
        <v>1019</v>
      </c>
      <c r="L1660" s="140"/>
    </row>
    <row r="1661" spans="1:12" x14ac:dyDescent="0.25">
      <c r="A1661" s="14">
        <v>1654</v>
      </c>
      <c r="B1661" s="41" t="e">
        <f t="shared" si="162"/>
        <v>#VALUE!</v>
      </c>
      <c r="C1661" s="42" t="e">
        <f t="shared" si="163"/>
        <v>#VALUE!</v>
      </c>
      <c r="D1661" s="133" t="str">
        <f t="shared" si="164"/>
        <v>18/03/2011</v>
      </c>
      <c r="E1661" s="134" t="str">
        <f t="shared" si="165"/>
        <v/>
      </c>
      <c r="F1661" s="134" t="str">
        <f t="shared" si="166"/>
        <v/>
      </c>
      <c r="G1661" s="184"/>
      <c r="H1661" s="159"/>
      <c r="I1661" s="133" t="s">
        <v>814</v>
      </c>
      <c r="J1661" s="159" t="s">
        <v>814</v>
      </c>
      <c r="K1661" s="159" t="s">
        <v>814</v>
      </c>
      <c r="L1661" s="140"/>
    </row>
    <row r="1662" spans="1:12" x14ac:dyDescent="0.25">
      <c r="A1662" s="14">
        <v>1655</v>
      </c>
      <c r="B1662" s="41" t="e">
        <f t="shared" si="162"/>
        <v>#VALUE!</v>
      </c>
      <c r="C1662" s="42" t="e">
        <f t="shared" si="163"/>
        <v>#VALUE!</v>
      </c>
      <c r="D1662" s="133" t="str">
        <f t="shared" si="164"/>
        <v>25/07/2011</v>
      </c>
      <c r="E1662" s="134" t="str">
        <f t="shared" si="165"/>
        <v/>
      </c>
      <c r="F1662" s="134" t="str">
        <f t="shared" si="166"/>
        <v/>
      </c>
      <c r="G1662" s="184"/>
      <c r="H1662" s="159"/>
      <c r="I1662" s="133" t="s">
        <v>921</v>
      </c>
      <c r="J1662" s="159" t="s">
        <v>921</v>
      </c>
      <c r="K1662" s="159" t="s">
        <v>921</v>
      </c>
      <c r="L1662" s="140"/>
    </row>
    <row r="1663" spans="1:12" x14ac:dyDescent="0.25">
      <c r="A1663" s="14">
        <v>1656</v>
      </c>
      <c r="B1663" s="41" t="e">
        <f t="shared" si="162"/>
        <v>#VALUE!</v>
      </c>
      <c r="C1663" s="42" t="e">
        <f t="shared" si="163"/>
        <v>#VALUE!</v>
      </c>
      <c r="D1663" s="133" t="str">
        <f t="shared" si="164"/>
        <v>22/05/2011</v>
      </c>
      <c r="E1663" s="134" t="str">
        <f t="shared" si="165"/>
        <v/>
      </c>
      <c r="F1663" s="134" t="str">
        <f t="shared" si="166"/>
        <v/>
      </c>
      <c r="G1663" s="184"/>
      <c r="H1663" s="159"/>
      <c r="I1663" s="133" t="s">
        <v>1020</v>
      </c>
      <c r="J1663" s="159" t="s">
        <v>1020</v>
      </c>
      <c r="K1663" s="159" t="s">
        <v>1020</v>
      </c>
      <c r="L1663" s="140"/>
    </row>
    <row r="1664" spans="1:12" x14ac:dyDescent="0.25">
      <c r="A1664" s="14">
        <v>1657</v>
      </c>
      <c r="B1664" s="41" t="e">
        <f t="shared" si="162"/>
        <v>#VALUE!</v>
      </c>
      <c r="C1664" s="42" t="e">
        <f t="shared" si="163"/>
        <v>#VALUE!</v>
      </c>
      <c r="D1664" s="133" t="str">
        <f t="shared" si="164"/>
        <v>23/11/2011</v>
      </c>
      <c r="E1664" s="134" t="str">
        <f t="shared" si="165"/>
        <v/>
      </c>
      <c r="F1664" s="134" t="str">
        <f t="shared" si="166"/>
        <v/>
      </c>
      <c r="G1664" s="184"/>
      <c r="H1664" s="159"/>
      <c r="I1664" s="133" t="s">
        <v>972</v>
      </c>
      <c r="J1664" s="159" t="s">
        <v>972</v>
      </c>
      <c r="K1664" s="159" t="s">
        <v>972</v>
      </c>
      <c r="L1664" s="140"/>
    </row>
    <row r="1665" spans="1:12" x14ac:dyDescent="0.25">
      <c r="A1665" s="14">
        <v>1658</v>
      </c>
      <c r="B1665" s="41" t="e">
        <f t="shared" si="162"/>
        <v>#VALUE!</v>
      </c>
      <c r="C1665" s="42" t="e">
        <f t="shared" si="163"/>
        <v>#VALUE!</v>
      </c>
      <c r="D1665" s="133" t="str">
        <f t="shared" si="164"/>
        <v>25/09/2011</v>
      </c>
      <c r="E1665" s="134" t="str">
        <f t="shared" si="165"/>
        <v/>
      </c>
      <c r="F1665" s="134" t="str">
        <f t="shared" si="166"/>
        <v/>
      </c>
      <c r="G1665" s="184"/>
      <c r="H1665" s="159"/>
      <c r="I1665" s="133" t="s">
        <v>1021</v>
      </c>
      <c r="J1665" s="159" t="s">
        <v>1021</v>
      </c>
      <c r="K1665" s="159" t="s">
        <v>1021</v>
      </c>
      <c r="L1665" s="140"/>
    </row>
    <row r="1666" spans="1:12" x14ac:dyDescent="0.25">
      <c r="A1666" s="14">
        <v>1659</v>
      </c>
      <c r="B1666" s="41" t="e">
        <f t="shared" si="162"/>
        <v>#VALUE!</v>
      </c>
      <c r="C1666" s="42" t="e">
        <f t="shared" si="163"/>
        <v>#VALUE!</v>
      </c>
      <c r="D1666" s="133" t="str">
        <f t="shared" si="164"/>
        <v>10/05/2011</v>
      </c>
      <c r="E1666" s="134" t="str">
        <f t="shared" si="165"/>
        <v/>
      </c>
      <c r="F1666" s="134" t="str">
        <f t="shared" si="166"/>
        <v/>
      </c>
      <c r="G1666" s="184"/>
      <c r="H1666" s="159"/>
      <c r="I1666" s="133" t="s">
        <v>822</v>
      </c>
      <c r="J1666" s="159" t="s">
        <v>822</v>
      </c>
      <c r="K1666" s="159" t="s">
        <v>822</v>
      </c>
      <c r="L1666" s="140"/>
    </row>
    <row r="1667" spans="1:12" x14ac:dyDescent="0.25">
      <c r="A1667" s="14">
        <v>1660</v>
      </c>
      <c r="B1667" s="41" t="e">
        <f t="shared" si="162"/>
        <v>#VALUE!</v>
      </c>
      <c r="C1667" s="42" t="e">
        <f t="shared" si="163"/>
        <v>#VALUE!</v>
      </c>
      <c r="D1667" s="133" t="str">
        <f t="shared" si="164"/>
        <v>26/09/2011</v>
      </c>
      <c r="E1667" s="134" t="str">
        <f t="shared" si="165"/>
        <v/>
      </c>
      <c r="F1667" s="134" t="str">
        <f t="shared" si="166"/>
        <v/>
      </c>
      <c r="G1667" s="184"/>
      <c r="H1667" s="155"/>
      <c r="I1667" s="133" t="s">
        <v>1022</v>
      </c>
      <c r="J1667" s="155" t="s">
        <v>1022</v>
      </c>
      <c r="K1667" s="155" t="s">
        <v>1022</v>
      </c>
      <c r="L1667" s="140"/>
    </row>
    <row r="1668" spans="1:12" x14ac:dyDescent="0.25">
      <c r="A1668" s="14">
        <v>1661</v>
      </c>
      <c r="B1668" s="41" t="e">
        <f t="shared" si="162"/>
        <v>#VALUE!</v>
      </c>
      <c r="C1668" s="42" t="e">
        <f t="shared" si="163"/>
        <v>#VALUE!</v>
      </c>
      <c r="D1668" s="133" t="str">
        <f t="shared" si="164"/>
        <v>11/10/2011</v>
      </c>
      <c r="E1668" s="134" t="str">
        <f t="shared" si="165"/>
        <v/>
      </c>
      <c r="F1668" s="134" t="str">
        <f t="shared" si="166"/>
        <v/>
      </c>
      <c r="G1668" s="184"/>
      <c r="H1668" s="155"/>
      <c r="I1668" s="133" t="s">
        <v>969</v>
      </c>
      <c r="J1668" s="155" t="s">
        <v>969</v>
      </c>
      <c r="K1668" s="155" t="s">
        <v>969</v>
      </c>
      <c r="L1668" s="140"/>
    </row>
    <row r="1669" spans="1:12" x14ac:dyDescent="0.25">
      <c r="A1669" s="14">
        <v>1662</v>
      </c>
      <c r="B1669" s="41" t="e">
        <f t="shared" si="162"/>
        <v>#VALUE!</v>
      </c>
      <c r="C1669" s="42" t="e">
        <f t="shared" si="163"/>
        <v>#VALUE!</v>
      </c>
      <c r="D1669" s="133" t="str">
        <f t="shared" si="164"/>
        <v>22/10/2010</v>
      </c>
      <c r="E1669" s="134" t="str">
        <f t="shared" si="165"/>
        <v/>
      </c>
      <c r="F1669" s="134" t="str">
        <f t="shared" si="166"/>
        <v/>
      </c>
      <c r="G1669" s="184"/>
      <c r="H1669" s="155"/>
      <c r="I1669" s="133" t="s">
        <v>1023</v>
      </c>
      <c r="J1669" s="155" t="s">
        <v>1023</v>
      </c>
      <c r="K1669" s="155" t="s">
        <v>1023</v>
      </c>
      <c r="L1669" s="140"/>
    </row>
    <row r="1670" spans="1:12" x14ac:dyDescent="0.25">
      <c r="A1670" s="14">
        <v>1663</v>
      </c>
      <c r="B1670" s="41" t="e">
        <f t="shared" si="162"/>
        <v>#VALUE!</v>
      </c>
      <c r="C1670" s="42" t="e">
        <f t="shared" si="163"/>
        <v>#VALUE!</v>
      </c>
      <c r="D1670" s="133" t="str">
        <f t="shared" si="164"/>
        <v>04/04/2011</v>
      </c>
      <c r="E1670" s="134" t="str">
        <f t="shared" si="165"/>
        <v/>
      </c>
      <c r="F1670" s="134" t="str">
        <f t="shared" si="166"/>
        <v/>
      </c>
      <c r="G1670" s="184"/>
      <c r="H1670" s="155"/>
      <c r="I1670" s="133" t="s">
        <v>735</v>
      </c>
      <c r="J1670" s="155" t="s">
        <v>735</v>
      </c>
      <c r="K1670" s="155" t="s">
        <v>735</v>
      </c>
      <c r="L1670" s="140"/>
    </row>
    <row r="1671" spans="1:12" x14ac:dyDescent="0.25">
      <c r="A1671" s="14">
        <v>1664</v>
      </c>
      <c r="B1671" s="41" t="e">
        <f t="shared" si="162"/>
        <v>#VALUE!</v>
      </c>
      <c r="C1671" s="42" t="e">
        <f t="shared" si="163"/>
        <v>#VALUE!</v>
      </c>
      <c r="D1671" s="133" t="str">
        <f t="shared" si="164"/>
        <v>05/12/2011</v>
      </c>
      <c r="E1671" s="134" t="str">
        <f t="shared" si="165"/>
        <v/>
      </c>
      <c r="F1671" s="134" t="str">
        <f t="shared" si="166"/>
        <v/>
      </c>
      <c r="G1671" s="184"/>
      <c r="H1671" s="155"/>
      <c r="I1671" s="133" t="s">
        <v>1024</v>
      </c>
      <c r="J1671" s="155" t="s">
        <v>1024</v>
      </c>
      <c r="K1671" s="155" t="s">
        <v>1024</v>
      </c>
      <c r="L1671" s="140"/>
    </row>
    <row r="1672" spans="1:12" x14ac:dyDescent="0.25">
      <c r="A1672" s="14">
        <v>1665</v>
      </c>
      <c r="B1672" s="41" t="e">
        <f t="shared" si="162"/>
        <v>#VALUE!</v>
      </c>
      <c r="C1672" s="42" t="e">
        <f t="shared" si="163"/>
        <v>#VALUE!</v>
      </c>
      <c r="D1672" s="133" t="str">
        <f t="shared" si="164"/>
        <v>05/08/2011</v>
      </c>
      <c r="E1672" s="134" t="str">
        <f t="shared" si="165"/>
        <v/>
      </c>
      <c r="F1672" s="134" t="str">
        <f t="shared" si="166"/>
        <v/>
      </c>
      <c r="G1672" s="184"/>
      <c r="H1672" s="155"/>
      <c r="I1672" s="133" t="s">
        <v>891</v>
      </c>
      <c r="J1672" s="155" t="s">
        <v>891</v>
      </c>
      <c r="K1672" s="155" t="s">
        <v>891</v>
      </c>
      <c r="L1672" s="140"/>
    </row>
    <row r="1673" spans="1:12" x14ac:dyDescent="0.25">
      <c r="A1673" s="14">
        <v>1666</v>
      </c>
      <c r="B1673" s="41" t="e">
        <f t="shared" ref="B1673:B1736" si="167">LEFT(H1673,LEN(H1673)-LEN(C1673))</f>
        <v>#VALUE!</v>
      </c>
      <c r="C1673" s="42" t="e">
        <f t="shared" ref="C1673:C1736" si="168">RIGHT(H1673,LEN(H1673)-FIND("@",SUBSTITUTE(H1673," ","@",LEN(H1673)-LEN(SUBSTITUTE(H1673," ","")))))</f>
        <v>#VALUE!</v>
      </c>
      <c r="D1673" s="133" t="str">
        <f t="shared" ref="D1673:D1736" si="169">TEXT(J1673,"DD/MM/YYYY")</f>
        <v>20/10/2011</v>
      </c>
      <c r="E1673" s="134" t="str">
        <f t="shared" ref="E1673:E1736" si="170">IF(TRIM(L1673)="Nam","X","")</f>
        <v/>
      </c>
      <c r="F1673" s="134" t="str">
        <f t="shared" ref="F1673:F1736" si="171">IF(TRIM(L1673)="Nữ","X","")</f>
        <v/>
      </c>
      <c r="G1673" s="184"/>
      <c r="H1673" s="155"/>
      <c r="I1673" s="133" t="s">
        <v>1011</v>
      </c>
      <c r="J1673" s="155" t="s">
        <v>1011</v>
      </c>
      <c r="K1673" s="155" t="s">
        <v>1011</v>
      </c>
      <c r="L1673" s="140"/>
    </row>
    <row r="1674" spans="1:12" x14ac:dyDescent="0.25">
      <c r="A1674" s="14">
        <v>1667</v>
      </c>
      <c r="B1674" s="41" t="e">
        <f t="shared" si="167"/>
        <v>#VALUE!</v>
      </c>
      <c r="C1674" s="42" t="e">
        <f t="shared" si="168"/>
        <v>#VALUE!</v>
      </c>
      <c r="D1674" s="133" t="str">
        <f t="shared" si="169"/>
        <v>12/05/2011</v>
      </c>
      <c r="E1674" s="134" t="str">
        <f t="shared" si="170"/>
        <v/>
      </c>
      <c r="F1674" s="134" t="str">
        <f t="shared" si="171"/>
        <v/>
      </c>
      <c r="G1674" s="184"/>
      <c r="H1674" s="155"/>
      <c r="I1674" s="133" t="s">
        <v>1025</v>
      </c>
      <c r="J1674" s="155" t="s">
        <v>1025</v>
      </c>
      <c r="K1674" s="155" t="s">
        <v>1025</v>
      </c>
      <c r="L1674" s="140"/>
    </row>
    <row r="1675" spans="1:12" x14ac:dyDescent="0.25">
      <c r="A1675" s="14">
        <v>1668</v>
      </c>
      <c r="B1675" s="41" t="e">
        <f t="shared" si="167"/>
        <v>#VALUE!</v>
      </c>
      <c r="C1675" s="42" t="e">
        <f t="shared" si="168"/>
        <v>#VALUE!</v>
      </c>
      <c r="D1675" s="133" t="str">
        <f t="shared" si="169"/>
        <v>27/07/2011</v>
      </c>
      <c r="E1675" s="134" t="str">
        <f t="shared" si="170"/>
        <v/>
      </c>
      <c r="F1675" s="134" t="str">
        <f t="shared" si="171"/>
        <v/>
      </c>
      <c r="G1675" s="184"/>
      <c r="H1675" s="155"/>
      <c r="I1675" s="133" t="s">
        <v>1014</v>
      </c>
      <c r="J1675" s="155" t="s">
        <v>1014</v>
      </c>
      <c r="K1675" s="155" t="s">
        <v>1014</v>
      </c>
      <c r="L1675" s="140"/>
    </row>
    <row r="1676" spans="1:12" x14ac:dyDescent="0.25">
      <c r="A1676" s="14">
        <v>1669</v>
      </c>
      <c r="B1676" s="41" t="e">
        <f t="shared" si="167"/>
        <v>#VALUE!</v>
      </c>
      <c r="C1676" s="42" t="e">
        <f t="shared" si="168"/>
        <v>#VALUE!</v>
      </c>
      <c r="D1676" s="133" t="str">
        <f t="shared" si="169"/>
        <v>23/09/2011</v>
      </c>
      <c r="E1676" s="134" t="str">
        <f t="shared" si="170"/>
        <v/>
      </c>
      <c r="F1676" s="134" t="str">
        <f t="shared" si="171"/>
        <v/>
      </c>
      <c r="G1676" s="184"/>
      <c r="H1676" s="155"/>
      <c r="I1676" s="133" t="s">
        <v>1026</v>
      </c>
      <c r="J1676" s="155" t="s">
        <v>1026</v>
      </c>
      <c r="K1676" s="155" t="s">
        <v>1026</v>
      </c>
      <c r="L1676" s="140"/>
    </row>
    <row r="1677" spans="1:12" x14ac:dyDescent="0.25">
      <c r="A1677" s="14">
        <v>1670</v>
      </c>
      <c r="B1677" s="41" t="e">
        <f t="shared" si="167"/>
        <v>#VALUE!</v>
      </c>
      <c r="C1677" s="42" t="e">
        <f t="shared" si="168"/>
        <v>#VALUE!</v>
      </c>
      <c r="D1677" s="133" t="str">
        <f t="shared" si="169"/>
        <v>04/10/2011</v>
      </c>
      <c r="E1677" s="134" t="str">
        <f t="shared" si="170"/>
        <v/>
      </c>
      <c r="F1677" s="134" t="str">
        <f t="shared" si="171"/>
        <v/>
      </c>
      <c r="G1677" s="184"/>
      <c r="H1677" s="155"/>
      <c r="I1677" s="133" t="s">
        <v>1027</v>
      </c>
      <c r="J1677" s="155" t="s">
        <v>1027</v>
      </c>
      <c r="K1677" s="155" t="s">
        <v>1027</v>
      </c>
      <c r="L1677" s="140"/>
    </row>
    <row r="1678" spans="1:12" x14ac:dyDescent="0.25">
      <c r="A1678" s="14">
        <v>1671</v>
      </c>
      <c r="B1678" s="41" t="e">
        <f t="shared" si="167"/>
        <v>#VALUE!</v>
      </c>
      <c r="C1678" s="42" t="e">
        <f t="shared" si="168"/>
        <v>#VALUE!</v>
      </c>
      <c r="D1678" s="133" t="str">
        <f t="shared" si="169"/>
        <v>10/05/2011</v>
      </c>
      <c r="E1678" s="134" t="str">
        <f t="shared" si="170"/>
        <v/>
      </c>
      <c r="F1678" s="134" t="str">
        <f t="shared" si="171"/>
        <v/>
      </c>
      <c r="G1678" s="184"/>
      <c r="H1678" s="155"/>
      <c r="I1678" s="133" t="s">
        <v>822</v>
      </c>
      <c r="J1678" s="155" t="s">
        <v>822</v>
      </c>
      <c r="K1678" s="155" t="s">
        <v>822</v>
      </c>
      <c r="L1678" s="140"/>
    </row>
    <row r="1679" spans="1:12" x14ac:dyDescent="0.25">
      <c r="A1679" s="14">
        <v>1672</v>
      </c>
      <c r="B1679" s="41" t="e">
        <f t="shared" si="167"/>
        <v>#VALUE!</v>
      </c>
      <c r="C1679" s="42" t="e">
        <f t="shared" si="168"/>
        <v>#VALUE!</v>
      </c>
      <c r="D1679" s="133" t="str">
        <f t="shared" si="169"/>
        <v>17/12/2011</v>
      </c>
      <c r="E1679" s="134" t="str">
        <f t="shared" si="170"/>
        <v/>
      </c>
      <c r="F1679" s="134" t="str">
        <f t="shared" si="171"/>
        <v/>
      </c>
      <c r="G1679" s="184"/>
      <c r="H1679" s="155"/>
      <c r="I1679" s="133" t="s">
        <v>782</v>
      </c>
      <c r="J1679" s="155" t="s">
        <v>782</v>
      </c>
      <c r="K1679" s="155" t="s">
        <v>782</v>
      </c>
      <c r="L1679" s="140"/>
    </row>
    <row r="1680" spans="1:12" x14ac:dyDescent="0.25">
      <c r="A1680" s="14">
        <v>1673</v>
      </c>
      <c r="B1680" s="41" t="e">
        <f t="shared" si="167"/>
        <v>#VALUE!</v>
      </c>
      <c r="C1680" s="42" t="e">
        <f t="shared" si="168"/>
        <v>#VALUE!</v>
      </c>
      <c r="D1680" s="133" t="str">
        <f t="shared" si="169"/>
        <v>28/09/2011</v>
      </c>
      <c r="E1680" s="134" t="str">
        <f t="shared" si="170"/>
        <v/>
      </c>
      <c r="F1680" s="134" t="str">
        <f t="shared" si="171"/>
        <v/>
      </c>
      <c r="G1680" s="184"/>
      <c r="H1680" s="155"/>
      <c r="I1680" s="133" t="s">
        <v>789</v>
      </c>
      <c r="J1680" s="155" t="s">
        <v>789</v>
      </c>
      <c r="K1680" s="155" t="s">
        <v>789</v>
      </c>
      <c r="L1680" s="140"/>
    </row>
    <row r="1681" spans="1:12" x14ac:dyDescent="0.25">
      <c r="A1681" s="14">
        <v>1674</v>
      </c>
      <c r="B1681" s="41" t="e">
        <f t="shared" si="167"/>
        <v>#VALUE!</v>
      </c>
      <c r="C1681" s="42" t="e">
        <f t="shared" si="168"/>
        <v>#VALUE!</v>
      </c>
      <c r="D1681" s="133" t="str">
        <f t="shared" si="169"/>
        <v>18/03/2011</v>
      </c>
      <c r="E1681" s="134" t="str">
        <f t="shared" si="170"/>
        <v/>
      </c>
      <c r="F1681" s="134" t="str">
        <f t="shared" si="171"/>
        <v/>
      </c>
      <c r="G1681" s="184"/>
      <c r="H1681" s="155"/>
      <c r="I1681" s="133" t="s">
        <v>814</v>
      </c>
      <c r="J1681" s="155" t="s">
        <v>814</v>
      </c>
      <c r="K1681" s="155" t="s">
        <v>814</v>
      </c>
      <c r="L1681" s="140"/>
    </row>
    <row r="1682" spans="1:12" x14ac:dyDescent="0.25">
      <c r="A1682" s="14">
        <v>1675</v>
      </c>
      <c r="B1682" s="41" t="e">
        <f t="shared" si="167"/>
        <v>#VALUE!</v>
      </c>
      <c r="C1682" s="42" t="e">
        <f t="shared" si="168"/>
        <v>#VALUE!</v>
      </c>
      <c r="D1682" s="133" t="str">
        <f t="shared" si="169"/>
        <v>24/06/2011</v>
      </c>
      <c r="E1682" s="134" t="str">
        <f t="shared" si="170"/>
        <v/>
      </c>
      <c r="F1682" s="134" t="str">
        <f t="shared" si="171"/>
        <v/>
      </c>
      <c r="G1682" s="184"/>
      <c r="H1682" s="155"/>
      <c r="I1682" s="133" t="s">
        <v>956</v>
      </c>
      <c r="J1682" s="155" t="s">
        <v>956</v>
      </c>
      <c r="K1682" s="155" t="s">
        <v>956</v>
      </c>
      <c r="L1682" s="140"/>
    </row>
    <row r="1683" spans="1:12" x14ac:dyDescent="0.25">
      <c r="A1683" s="14">
        <v>1676</v>
      </c>
      <c r="B1683" s="41" t="e">
        <f t="shared" si="167"/>
        <v>#VALUE!</v>
      </c>
      <c r="C1683" s="42" t="e">
        <f t="shared" si="168"/>
        <v>#VALUE!</v>
      </c>
      <c r="D1683" s="133" t="str">
        <f t="shared" si="169"/>
        <v>21/01/2011</v>
      </c>
      <c r="E1683" s="134" t="str">
        <f t="shared" si="170"/>
        <v/>
      </c>
      <c r="F1683" s="134" t="str">
        <f t="shared" si="171"/>
        <v/>
      </c>
      <c r="G1683" s="184"/>
      <c r="H1683" s="155"/>
      <c r="I1683" s="133" t="s">
        <v>854</v>
      </c>
      <c r="J1683" s="155" t="s">
        <v>854</v>
      </c>
      <c r="K1683" s="155" t="s">
        <v>854</v>
      </c>
      <c r="L1683" s="140"/>
    </row>
    <row r="1684" spans="1:12" x14ac:dyDescent="0.25">
      <c r="A1684" s="14">
        <v>1677</v>
      </c>
      <c r="B1684" s="41" t="e">
        <f t="shared" si="167"/>
        <v>#VALUE!</v>
      </c>
      <c r="C1684" s="42" t="e">
        <f t="shared" si="168"/>
        <v>#VALUE!</v>
      </c>
      <c r="D1684" s="133" t="str">
        <f t="shared" si="169"/>
        <v>12/11/2011</v>
      </c>
      <c r="E1684" s="134" t="str">
        <f t="shared" si="170"/>
        <v/>
      </c>
      <c r="F1684" s="134" t="str">
        <f t="shared" si="171"/>
        <v/>
      </c>
      <c r="G1684" s="184"/>
      <c r="H1684" s="155"/>
      <c r="I1684" s="133" t="s">
        <v>711</v>
      </c>
      <c r="J1684" s="155" t="s">
        <v>711</v>
      </c>
      <c r="K1684" s="155" t="s">
        <v>711</v>
      </c>
      <c r="L1684" s="140"/>
    </row>
    <row r="1685" spans="1:12" x14ac:dyDescent="0.25">
      <c r="A1685" s="14">
        <v>1678</v>
      </c>
      <c r="B1685" s="41" t="e">
        <f t="shared" si="167"/>
        <v>#VALUE!</v>
      </c>
      <c r="C1685" s="42" t="e">
        <f t="shared" si="168"/>
        <v>#VALUE!</v>
      </c>
      <c r="D1685" s="133" t="str">
        <f t="shared" si="169"/>
        <v>27/03/2011</v>
      </c>
      <c r="E1685" s="134" t="str">
        <f t="shared" si="170"/>
        <v/>
      </c>
      <c r="F1685" s="134" t="str">
        <f t="shared" si="171"/>
        <v/>
      </c>
      <c r="G1685" s="184"/>
      <c r="H1685" s="155"/>
      <c r="I1685" s="133" t="s">
        <v>786</v>
      </c>
      <c r="J1685" s="155" t="s">
        <v>786</v>
      </c>
      <c r="K1685" s="155" t="s">
        <v>786</v>
      </c>
      <c r="L1685" s="140"/>
    </row>
    <row r="1686" spans="1:12" x14ac:dyDescent="0.25">
      <c r="A1686" s="14">
        <v>1679</v>
      </c>
      <c r="B1686" s="41" t="e">
        <f t="shared" si="167"/>
        <v>#VALUE!</v>
      </c>
      <c r="C1686" s="42" t="e">
        <f t="shared" si="168"/>
        <v>#VALUE!</v>
      </c>
      <c r="D1686" s="133" t="str">
        <f t="shared" si="169"/>
        <v>30/04/2011</v>
      </c>
      <c r="E1686" s="134" t="str">
        <f t="shared" si="170"/>
        <v/>
      </c>
      <c r="F1686" s="134" t="str">
        <f t="shared" si="171"/>
        <v/>
      </c>
      <c r="G1686" s="184"/>
      <c r="H1686" s="155"/>
      <c r="I1686" s="133" t="s">
        <v>1028</v>
      </c>
      <c r="J1686" s="155" t="s">
        <v>1028</v>
      </c>
      <c r="K1686" s="155" t="s">
        <v>1028</v>
      </c>
      <c r="L1686" s="140"/>
    </row>
    <row r="1687" spans="1:12" x14ac:dyDescent="0.25">
      <c r="A1687" s="14">
        <v>1680</v>
      </c>
      <c r="B1687" s="41" t="e">
        <f t="shared" si="167"/>
        <v>#VALUE!</v>
      </c>
      <c r="C1687" s="42" t="e">
        <f t="shared" si="168"/>
        <v>#VALUE!</v>
      </c>
      <c r="D1687" s="133" t="str">
        <f t="shared" si="169"/>
        <v>03/02/2011</v>
      </c>
      <c r="E1687" s="134" t="str">
        <f t="shared" si="170"/>
        <v/>
      </c>
      <c r="F1687" s="134" t="str">
        <f t="shared" si="171"/>
        <v/>
      </c>
      <c r="G1687" s="184"/>
      <c r="H1687" s="155"/>
      <c r="I1687" s="133" t="s">
        <v>1029</v>
      </c>
      <c r="J1687" s="155" t="s">
        <v>1029</v>
      </c>
      <c r="K1687" s="155" t="s">
        <v>1029</v>
      </c>
      <c r="L1687" s="140"/>
    </row>
    <row r="1688" spans="1:12" x14ac:dyDescent="0.25">
      <c r="A1688" s="14">
        <v>1681</v>
      </c>
      <c r="B1688" s="41" t="e">
        <f t="shared" si="167"/>
        <v>#VALUE!</v>
      </c>
      <c r="C1688" s="42" t="e">
        <f t="shared" si="168"/>
        <v>#VALUE!</v>
      </c>
      <c r="D1688" s="133" t="str">
        <f t="shared" si="169"/>
        <v>18/06/2011</v>
      </c>
      <c r="E1688" s="134" t="str">
        <f t="shared" si="170"/>
        <v/>
      </c>
      <c r="F1688" s="134" t="str">
        <f t="shared" si="171"/>
        <v/>
      </c>
      <c r="G1688" s="184"/>
      <c r="H1688" s="155"/>
      <c r="I1688" s="133" t="s">
        <v>1030</v>
      </c>
      <c r="J1688" s="155" t="s">
        <v>1030</v>
      </c>
      <c r="K1688" s="155" t="s">
        <v>1030</v>
      </c>
      <c r="L1688" s="140"/>
    </row>
    <row r="1689" spans="1:12" x14ac:dyDescent="0.25">
      <c r="A1689" s="14">
        <v>1682</v>
      </c>
      <c r="B1689" s="41" t="e">
        <f t="shared" si="167"/>
        <v>#VALUE!</v>
      </c>
      <c r="C1689" s="42" t="e">
        <f t="shared" si="168"/>
        <v>#VALUE!</v>
      </c>
      <c r="D1689" s="133" t="str">
        <f t="shared" si="169"/>
        <v>30/10/2011</v>
      </c>
      <c r="E1689" s="134" t="str">
        <f t="shared" si="170"/>
        <v/>
      </c>
      <c r="F1689" s="134" t="str">
        <f t="shared" si="171"/>
        <v/>
      </c>
      <c r="G1689" s="184"/>
      <c r="H1689" s="155"/>
      <c r="I1689" s="133" t="s">
        <v>911</v>
      </c>
      <c r="J1689" s="155" t="s">
        <v>911</v>
      </c>
      <c r="K1689" s="155" t="s">
        <v>911</v>
      </c>
      <c r="L1689" s="140"/>
    </row>
    <row r="1690" spans="1:12" x14ac:dyDescent="0.25">
      <c r="A1690" s="14">
        <v>1683</v>
      </c>
      <c r="B1690" s="41" t="e">
        <f t="shared" si="167"/>
        <v>#VALUE!</v>
      </c>
      <c r="C1690" s="42" t="e">
        <f t="shared" si="168"/>
        <v>#VALUE!</v>
      </c>
      <c r="D1690" s="133" t="str">
        <f t="shared" si="169"/>
        <v>03/06/2011</v>
      </c>
      <c r="E1690" s="134" t="str">
        <f t="shared" si="170"/>
        <v/>
      </c>
      <c r="F1690" s="134" t="str">
        <f t="shared" si="171"/>
        <v/>
      </c>
      <c r="G1690" s="184"/>
      <c r="H1690" s="155"/>
      <c r="I1690" s="133" t="s">
        <v>851</v>
      </c>
      <c r="J1690" s="155" t="s">
        <v>851</v>
      </c>
      <c r="K1690" s="155" t="s">
        <v>851</v>
      </c>
      <c r="L1690" s="140"/>
    </row>
    <row r="1691" spans="1:12" x14ac:dyDescent="0.25">
      <c r="A1691" s="14">
        <v>1684</v>
      </c>
      <c r="B1691" s="41" t="e">
        <f t="shared" si="167"/>
        <v>#VALUE!</v>
      </c>
      <c r="C1691" s="42" t="e">
        <f t="shared" si="168"/>
        <v>#VALUE!</v>
      </c>
      <c r="D1691" s="133" t="str">
        <f t="shared" si="169"/>
        <v>05/08/2011</v>
      </c>
      <c r="E1691" s="134" t="str">
        <f t="shared" si="170"/>
        <v/>
      </c>
      <c r="F1691" s="134" t="str">
        <f t="shared" si="171"/>
        <v/>
      </c>
      <c r="G1691" s="184"/>
      <c r="H1691" s="155"/>
      <c r="I1691" s="133" t="s">
        <v>891</v>
      </c>
      <c r="J1691" s="155" t="s">
        <v>891</v>
      </c>
      <c r="K1691" s="155" t="s">
        <v>891</v>
      </c>
      <c r="L1691" s="140"/>
    </row>
    <row r="1692" spans="1:12" x14ac:dyDescent="0.25">
      <c r="A1692" s="14">
        <v>1685</v>
      </c>
      <c r="B1692" s="41" t="e">
        <f t="shared" si="167"/>
        <v>#VALUE!</v>
      </c>
      <c r="C1692" s="42" t="e">
        <f t="shared" si="168"/>
        <v>#VALUE!</v>
      </c>
      <c r="D1692" s="133" t="str">
        <f t="shared" si="169"/>
        <v>27/03/2011</v>
      </c>
      <c r="E1692" s="134" t="str">
        <f t="shared" si="170"/>
        <v/>
      </c>
      <c r="F1692" s="134" t="str">
        <f t="shared" si="171"/>
        <v/>
      </c>
      <c r="G1692" s="184"/>
      <c r="H1692" s="155"/>
      <c r="I1692" s="133" t="s">
        <v>786</v>
      </c>
      <c r="J1692" s="155" t="s">
        <v>786</v>
      </c>
      <c r="K1692" s="155" t="s">
        <v>786</v>
      </c>
      <c r="L1692" s="140"/>
    </row>
    <row r="1693" spans="1:12" x14ac:dyDescent="0.25">
      <c r="A1693" s="14">
        <v>1686</v>
      </c>
      <c r="B1693" s="41" t="e">
        <f t="shared" si="167"/>
        <v>#VALUE!</v>
      </c>
      <c r="C1693" s="42" t="e">
        <f t="shared" si="168"/>
        <v>#VALUE!</v>
      </c>
      <c r="D1693" s="133" t="str">
        <f t="shared" si="169"/>
        <v>13/12/2011</v>
      </c>
      <c r="E1693" s="134" t="str">
        <f t="shared" si="170"/>
        <v/>
      </c>
      <c r="F1693" s="134" t="str">
        <f t="shared" si="171"/>
        <v/>
      </c>
      <c r="G1693" s="184"/>
      <c r="H1693" s="155"/>
      <c r="I1693" s="133" t="s">
        <v>810</v>
      </c>
      <c r="J1693" s="155" t="s">
        <v>810</v>
      </c>
      <c r="K1693" s="155" t="s">
        <v>810</v>
      </c>
      <c r="L1693" s="140"/>
    </row>
    <row r="1694" spans="1:12" x14ac:dyDescent="0.25">
      <c r="A1694" s="14">
        <v>1687</v>
      </c>
      <c r="B1694" s="41" t="e">
        <f t="shared" si="167"/>
        <v>#VALUE!</v>
      </c>
      <c r="C1694" s="42" t="e">
        <f t="shared" si="168"/>
        <v>#VALUE!</v>
      </c>
      <c r="D1694" s="133" t="str">
        <f t="shared" si="169"/>
        <v>18/04/2011</v>
      </c>
      <c r="E1694" s="134" t="str">
        <f t="shared" si="170"/>
        <v/>
      </c>
      <c r="F1694" s="134" t="str">
        <f t="shared" si="171"/>
        <v/>
      </c>
      <c r="G1694" s="184"/>
      <c r="H1694" s="155"/>
      <c r="I1694" s="133" t="s">
        <v>1031</v>
      </c>
      <c r="J1694" s="155" t="s">
        <v>1031</v>
      </c>
      <c r="K1694" s="155" t="s">
        <v>1031</v>
      </c>
      <c r="L1694" s="140"/>
    </row>
    <row r="1695" spans="1:12" x14ac:dyDescent="0.25">
      <c r="A1695" s="14">
        <v>1688</v>
      </c>
      <c r="B1695" s="41" t="e">
        <f t="shared" si="167"/>
        <v>#VALUE!</v>
      </c>
      <c r="C1695" s="42" t="e">
        <f t="shared" si="168"/>
        <v>#VALUE!</v>
      </c>
      <c r="D1695" s="133" t="str">
        <f t="shared" si="169"/>
        <v>27/08/2011</v>
      </c>
      <c r="E1695" s="134" t="str">
        <f t="shared" si="170"/>
        <v/>
      </c>
      <c r="F1695" s="134" t="str">
        <f t="shared" si="171"/>
        <v/>
      </c>
      <c r="G1695" s="184"/>
      <c r="H1695" s="155"/>
      <c r="I1695" s="133" t="s">
        <v>998</v>
      </c>
      <c r="J1695" s="155" t="s">
        <v>998</v>
      </c>
      <c r="K1695" s="155" t="s">
        <v>998</v>
      </c>
      <c r="L1695" s="140"/>
    </row>
    <row r="1696" spans="1:12" x14ac:dyDescent="0.25">
      <c r="A1696" s="14">
        <v>1689</v>
      </c>
      <c r="B1696" s="41" t="e">
        <f t="shared" si="167"/>
        <v>#VALUE!</v>
      </c>
      <c r="C1696" s="42" t="e">
        <f t="shared" si="168"/>
        <v>#VALUE!</v>
      </c>
      <c r="D1696" s="133" t="str">
        <f t="shared" si="169"/>
        <v>21/08/2011</v>
      </c>
      <c r="E1696" s="134" t="str">
        <f t="shared" si="170"/>
        <v/>
      </c>
      <c r="F1696" s="134" t="str">
        <f t="shared" si="171"/>
        <v/>
      </c>
      <c r="G1696" s="184"/>
      <c r="H1696" s="155"/>
      <c r="I1696" s="133" t="s">
        <v>698</v>
      </c>
      <c r="J1696" s="155" t="s">
        <v>698</v>
      </c>
      <c r="K1696" s="155" t="s">
        <v>698</v>
      </c>
      <c r="L1696" s="140"/>
    </row>
    <row r="1697" spans="1:12" x14ac:dyDescent="0.25">
      <c r="A1697" s="14">
        <v>1690</v>
      </c>
      <c r="B1697" s="41" t="e">
        <f t="shared" si="167"/>
        <v>#VALUE!</v>
      </c>
      <c r="C1697" s="42" t="e">
        <f t="shared" si="168"/>
        <v>#VALUE!</v>
      </c>
      <c r="D1697" s="133" t="str">
        <f t="shared" si="169"/>
        <v>17/11/2011</v>
      </c>
      <c r="E1697" s="134" t="str">
        <f t="shared" si="170"/>
        <v/>
      </c>
      <c r="F1697" s="134" t="str">
        <f t="shared" si="171"/>
        <v/>
      </c>
      <c r="G1697" s="184"/>
      <c r="H1697" s="155"/>
      <c r="I1697" s="133" t="s">
        <v>1032</v>
      </c>
      <c r="J1697" s="155" t="s">
        <v>1032</v>
      </c>
      <c r="K1697" s="155" t="s">
        <v>1032</v>
      </c>
      <c r="L1697" s="140"/>
    </row>
    <row r="1698" spans="1:12" x14ac:dyDescent="0.25">
      <c r="A1698" s="14">
        <v>1691</v>
      </c>
      <c r="B1698" s="41" t="e">
        <f t="shared" si="167"/>
        <v>#VALUE!</v>
      </c>
      <c r="C1698" s="42" t="e">
        <f t="shared" si="168"/>
        <v>#VALUE!</v>
      </c>
      <c r="D1698" s="133" t="str">
        <f t="shared" si="169"/>
        <v>07/08/2011</v>
      </c>
      <c r="E1698" s="134" t="str">
        <f t="shared" si="170"/>
        <v/>
      </c>
      <c r="F1698" s="134" t="str">
        <f t="shared" si="171"/>
        <v/>
      </c>
      <c r="G1698" s="184"/>
      <c r="H1698" s="155"/>
      <c r="I1698" s="133" t="s">
        <v>315</v>
      </c>
      <c r="J1698" s="155" t="s">
        <v>315</v>
      </c>
      <c r="K1698" s="155" t="s">
        <v>315</v>
      </c>
      <c r="L1698" s="140"/>
    </row>
    <row r="1699" spans="1:12" x14ac:dyDescent="0.25">
      <c r="A1699" s="14">
        <v>1692</v>
      </c>
      <c r="B1699" s="41" t="e">
        <f t="shared" si="167"/>
        <v>#VALUE!</v>
      </c>
      <c r="C1699" s="42" t="e">
        <f t="shared" si="168"/>
        <v>#VALUE!</v>
      </c>
      <c r="D1699" s="133" t="str">
        <f t="shared" si="169"/>
        <v>07/08/2011</v>
      </c>
      <c r="E1699" s="134" t="str">
        <f t="shared" si="170"/>
        <v/>
      </c>
      <c r="F1699" s="134" t="str">
        <f t="shared" si="171"/>
        <v/>
      </c>
      <c r="G1699" s="184"/>
      <c r="H1699" s="155"/>
      <c r="I1699" s="133" t="s">
        <v>315</v>
      </c>
      <c r="J1699" s="155" t="s">
        <v>315</v>
      </c>
      <c r="K1699" s="155" t="s">
        <v>315</v>
      </c>
      <c r="L1699" s="140"/>
    </row>
    <row r="1700" spans="1:12" x14ac:dyDescent="0.25">
      <c r="A1700" s="14">
        <v>1693</v>
      </c>
      <c r="B1700" s="41" t="e">
        <f t="shared" si="167"/>
        <v>#VALUE!</v>
      </c>
      <c r="C1700" s="42" t="e">
        <f t="shared" si="168"/>
        <v>#VALUE!</v>
      </c>
      <c r="D1700" s="133" t="str">
        <f t="shared" si="169"/>
        <v>23/10/2011</v>
      </c>
      <c r="E1700" s="134" t="str">
        <f t="shared" si="170"/>
        <v/>
      </c>
      <c r="F1700" s="134" t="str">
        <f t="shared" si="171"/>
        <v/>
      </c>
      <c r="G1700" s="184"/>
      <c r="H1700" s="155"/>
      <c r="I1700" s="133" t="s">
        <v>887</v>
      </c>
      <c r="J1700" s="155" t="s">
        <v>887</v>
      </c>
      <c r="K1700" s="155" t="s">
        <v>887</v>
      </c>
      <c r="L1700" s="140"/>
    </row>
    <row r="1701" spans="1:12" x14ac:dyDescent="0.25">
      <c r="A1701" s="14">
        <v>1694</v>
      </c>
      <c r="B1701" s="41" t="e">
        <f t="shared" si="167"/>
        <v>#VALUE!</v>
      </c>
      <c r="C1701" s="42" t="e">
        <f t="shared" si="168"/>
        <v>#VALUE!</v>
      </c>
      <c r="D1701" s="133" t="str">
        <f t="shared" si="169"/>
        <v>13/11/2011</v>
      </c>
      <c r="E1701" s="134" t="str">
        <f t="shared" si="170"/>
        <v/>
      </c>
      <c r="F1701" s="134" t="str">
        <f t="shared" si="171"/>
        <v/>
      </c>
      <c r="G1701" s="184"/>
      <c r="H1701" s="155"/>
      <c r="I1701" s="133" t="s">
        <v>812</v>
      </c>
      <c r="J1701" s="155" t="s">
        <v>812</v>
      </c>
      <c r="K1701" s="155" t="s">
        <v>812</v>
      </c>
      <c r="L1701" s="140"/>
    </row>
    <row r="1702" spans="1:12" x14ac:dyDescent="0.25">
      <c r="A1702" s="14">
        <v>1695</v>
      </c>
      <c r="B1702" s="41" t="e">
        <f t="shared" si="167"/>
        <v>#VALUE!</v>
      </c>
      <c r="C1702" s="42" t="e">
        <f t="shared" si="168"/>
        <v>#VALUE!</v>
      </c>
      <c r="D1702" s="133" t="str">
        <f t="shared" si="169"/>
        <v>14/11/2011</v>
      </c>
      <c r="E1702" s="134" t="str">
        <f t="shared" si="170"/>
        <v/>
      </c>
      <c r="F1702" s="134" t="str">
        <f t="shared" si="171"/>
        <v/>
      </c>
      <c r="G1702" s="184"/>
      <c r="H1702" s="155"/>
      <c r="I1702" s="133" t="s">
        <v>829</v>
      </c>
      <c r="J1702" s="155" t="s">
        <v>829</v>
      </c>
      <c r="K1702" s="155" t="s">
        <v>829</v>
      </c>
      <c r="L1702" s="140"/>
    </row>
    <row r="1703" spans="1:12" x14ac:dyDescent="0.25">
      <c r="A1703" s="14">
        <v>1696</v>
      </c>
      <c r="B1703" s="41" t="e">
        <f t="shared" si="167"/>
        <v>#VALUE!</v>
      </c>
      <c r="C1703" s="42" t="e">
        <f t="shared" si="168"/>
        <v>#VALUE!</v>
      </c>
      <c r="D1703" s="133" t="str">
        <f t="shared" si="169"/>
        <v>05/12/2011</v>
      </c>
      <c r="E1703" s="134" t="str">
        <f t="shared" si="170"/>
        <v/>
      </c>
      <c r="F1703" s="134" t="str">
        <f t="shared" si="171"/>
        <v/>
      </c>
      <c r="G1703" s="184"/>
      <c r="H1703" s="155"/>
      <c r="I1703" s="133" t="s">
        <v>1024</v>
      </c>
      <c r="J1703" s="155" t="s">
        <v>1024</v>
      </c>
      <c r="K1703" s="155" t="s">
        <v>1024</v>
      </c>
      <c r="L1703" s="140"/>
    </row>
    <row r="1704" spans="1:12" x14ac:dyDescent="0.25">
      <c r="A1704" s="14">
        <v>1697</v>
      </c>
      <c r="B1704" s="41" t="e">
        <f t="shared" si="167"/>
        <v>#VALUE!</v>
      </c>
      <c r="C1704" s="42" t="e">
        <f t="shared" si="168"/>
        <v>#VALUE!</v>
      </c>
      <c r="D1704" s="133" t="str">
        <f t="shared" si="169"/>
        <v>24/06/2011</v>
      </c>
      <c r="E1704" s="134" t="str">
        <f t="shared" si="170"/>
        <v/>
      </c>
      <c r="F1704" s="134" t="str">
        <f t="shared" si="171"/>
        <v/>
      </c>
      <c r="G1704" s="184"/>
      <c r="H1704" s="155"/>
      <c r="I1704" s="133" t="s">
        <v>956</v>
      </c>
      <c r="J1704" s="155" t="s">
        <v>956</v>
      </c>
      <c r="K1704" s="155" t="s">
        <v>956</v>
      </c>
      <c r="L1704" s="140"/>
    </row>
    <row r="1705" spans="1:12" x14ac:dyDescent="0.25">
      <c r="A1705" s="14">
        <v>1698</v>
      </c>
      <c r="B1705" s="41" t="e">
        <f t="shared" si="167"/>
        <v>#VALUE!</v>
      </c>
      <c r="C1705" s="42" t="e">
        <f t="shared" si="168"/>
        <v>#VALUE!</v>
      </c>
      <c r="D1705" s="133" t="str">
        <f t="shared" si="169"/>
        <v>12/10/2011</v>
      </c>
      <c r="E1705" s="134" t="str">
        <f t="shared" si="170"/>
        <v/>
      </c>
      <c r="F1705" s="134" t="str">
        <f t="shared" si="171"/>
        <v/>
      </c>
      <c r="G1705" s="184"/>
      <c r="H1705" s="155"/>
      <c r="I1705" s="133" t="s">
        <v>780</v>
      </c>
      <c r="J1705" s="155" t="s">
        <v>780</v>
      </c>
      <c r="K1705" s="155" t="s">
        <v>780</v>
      </c>
      <c r="L1705" s="140"/>
    </row>
    <row r="1706" spans="1:12" x14ac:dyDescent="0.25">
      <c r="A1706" s="14">
        <v>1699</v>
      </c>
      <c r="B1706" s="41" t="e">
        <f t="shared" si="167"/>
        <v>#VALUE!</v>
      </c>
      <c r="C1706" s="42" t="e">
        <f t="shared" si="168"/>
        <v>#VALUE!</v>
      </c>
      <c r="D1706" s="133" t="str">
        <f t="shared" si="169"/>
        <v>05/08/2011</v>
      </c>
      <c r="E1706" s="134" t="str">
        <f t="shared" si="170"/>
        <v/>
      </c>
      <c r="F1706" s="134" t="str">
        <f t="shared" si="171"/>
        <v/>
      </c>
      <c r="G1706" s="184"/>
      <c r="H1706" s="155"/>
      <c r="I1706" s="133" t="s">
        <v>891</v>
      </c>
      <c r="J1706" s="155" t="s">
        <v>891</v>
      </c>
      <c r="K1706" s="155" t="s">
        <v>891</v>
      </c>
      <c r="L1706" s="140"/>
    </row>
    <row r="1707" spans="1:12" x14ac:dyDescent="0.25">
      <c r="A1707" s="14">
        <v>1700</v>
      </c>
      <c r="B1707" s="41" t="e">
        <f t="shared" si="167"/>
        <v>#VALUE!</v>
      </c>
      <c r="C1707" s="42" t="e">
        <f t="shared" si="168"/>
        <v>#VALUE!</v>
      </c>
      <c r="D1707" s="133" t="str">
        <f t="shared" si="169"/>
        <v>13/11/2011</v>
      </c>
      <c r="E1707" s="134" t="str">
        <f t="shared" si="170"/>
        <v/>
      </c>
      <c r="F1707" s="134" t="str">
        <f t="shared" si="171"/>
        <v/>
      </c>
      <c r="G1707" s="184"/>
      <c r="H1707" s="155"/>
      <c r="I1707" s="133" t="s">
        <v>812</v>
      </c>
      <c r="J1707" s="155" t="s">
        <v>812</v>
      </c>
      <c r="K1707" s="155" t="s">
        <v>812</v>
      </c>
      <c r="L1707" s="140"/>
    </row>
    <row r="1708" spans="1:12" x14ac:dyDescent="0.25">
      <c r="A1708" s="14">
        <v>1701</v>
      </c>
      <c r="B1708" s="41" t="e">
        <f t="shared" si="167"/>
        <v>#VALUE!</v>
      </c>
      <c r="C1708" s="42" t="e">
        <f t="shared" si="168"/>
        <v>#VALUE!</v>
      </c>
      <c r="D1708" s="133" t="str">
        <f t="shared" si="169"/>
        <v>25/03/2011</v>
      </c>
      <c r="E1708" s="134" t="str">
        <f t="shared" si="170"/>
        <v/>
      </c>
      <c r="F1708" s="134" t="str">
        <f t="shared" si="171"/>
        <v/>
      </c>
      <c r="G1708" s="184"/>
      <c r="H1708" s="155"/>
      <c r="I1708" s="133" t="s">
        <v>878</v>
      </c>
      <c r="J1708" s="155" t="s">
        <v>878</v>
      </c>
      <c r="K1708" s="155" t="s">
        <v>878</v>
      </c>
      <c r="L1708" s="140"/>
    </row>
    <row r="1709" spans="1:12" x14ac:dyDescent="0.25">
      <c r="A1709" s="14">
        <v>1702</v>
      </c>
      <c r="B1709" s="41" t="e">
        <f t="shared" si="167"/>
        <v>#VALUE!</v>
      </c>
      <c r="C1709" s="42" t="e">
        <f t="shared" si="168"/>
        <v>#VALUE!</v>
      </c>
      <c r="D1709" s="133" t="str">
        <f t="shared" si="169"/>
        <v>31/01/2011</v>
      </c>
      <c r="E1709" s="134" t="str">
        <f t="shared" si="170"/>
        <v/>
      </c>
      <c r="F1709" s="134" t="str">
        <f t="shared" si="171"/>
        <v/>
      </c>
      <c r="G1709" s="184"/>
      <c r="H1709" s="155"/>
      <c r="I1709" s="133" t="s">
        <v>971</v>
      </c>
      <c r="J1709" s="155" t="s">
        <v>971</v>
      </c>
      <c r="K1709" s="155" t="s">
        <v>971</v>
      </c>
      <c r="L1709" s="140"/>
    </row>
    <row r="1710" spans="1:12" x14ac:dyDescent="0.25">
      <c r="A1710" s="14">
        <v>1703</v>
      </c>
      <c r="B1710" s="41" t="e">
        <f t="shared" si="167"/>
        <v>#VALUE!</v>
      </c>
      <c r="C1710" s="42" t="e">
        <f t="shared" si="168"/>
        <v>#VALUE!</v>
      </c>
      <c r="D1710" s="133" t="str">
        <f t="shared" si="169"/>
        <v>19/03/2009</v>
      </c>
      <c r="E1710" s="134" t="str">
        <f t="shared" si="170"/>
        <v/>
      </c>
      <c r="F1710" s="134" t="str">
        <f t="shared" si="171"/>
        <v/>
      </c>
      <c r="G1710" s="184"/>
      <c r="H1710" s="155"/>
      <c r="I1710" s="133" t="s">
        <v>1033</v>
      </c>
      <c r="J1710" s="155" t="s">
        <v>1033</v>
      </c>
      <c r="K1710" s="155" t="s">
        <v>1033</v>
      </c>
      <c r="L1710" s="140"/>
    </row>
    <row r="1711" spans="1:12" x14ac:dyDescent="0.25">
      <c r="A1711" s="14">
        <v>1704</v>
      </c>
      <c r="B1711" s="41" t="e">
        <f t="shared" si="167"/>
        <v>#VALUE!</v>
      </c>
      <c r="C1711" s="42" t="e">
        <f t="shared" si="168"/>
        <v>#VALUE!</v>
      </c>
      <c r="D1711" s="133" t="str">
        <f t="shared" si="169"/>
        <v>05/02/2010</v>
      </c>
      <c r="E1711" s="134" t="str">
        <f t="shared" si="170"/>
        <v/>
      </c>
      <c r="F1711" s="134" t="str">
        <f t="shared" si="171"/>
        <v/>
      </c>
      <c r="G1711" s="184"/>
      <c r="H1711" s="155"/>
      <c r="I1711" s="133" t="s">
        <v>1034</v>
      </c>
      <c r="J1711" s="155" t="s">
        <v>1034</v>
      </c>
      <c r="K1711" s="155" t="s">
        <v>1034</v>
      </c>
      <c r="L1711" s="140"/>
    </row>
    <row r="1712" spans="1:12" x14ac:dyDescent="0.25">
      <c r="A1712" s="14">
        <v>1705</v>
      </c>
      <c r="B1712" s="41" t="e">
        <f t="shared" si="167"/>
        <v>#VALUE!</v>
      </c>
      <c r="C1712" s="42" t="e">
        <f t="shared" si="168"/>
        <v>#VALUE!</v>
      </c>
      <c r="D1712" s="133" t="str">
        <f t="shared" si="169"/>
        <v>20/11/2010</v>
      </c>
      <c r="E1712" s="134" t="str">
        <f t="shared" si="170"/>
        <v/>
      </c>
      <c r="F1712" s="134" t="str">
        <f t="shared" si="171"/>
        <v/>
      </c>
      <c r="G1712" s="184"/>
      <c r="H1712" s="155"/>
      <c r="I1712" s="133" t="s">
        <v>970</v>
      </c>
      <c r="J1712" s="155" t="s">
        <v>970</v>
      </c>
      <c r="K1712" s="155" t="s">
        <v>970</v>
      </c>
      <c r="L1712" s="140"/>
    </row>
    <row r="1713" spans="1:12" x14ac:dyDescent="0.25">
      <c r="A1713" s="14">
        <v>1706</v>
      </c>
      <c r="B1713" s="41" t="e">
        <f t="shared" si="167"/>
        <v>#VALUE!</v>
      </c>
      <c r="C1713" s="42" t="e">
        <f t="shared" si="168"/>
        <v>#VALUE!</v>
      </c>
      <c r="D1713" s="133" t="str">
        <f t="shared" si="169"/>
        <v>19/10/2010</v>
      </c>
      <c r="E1713" s="134" t="str">
        <f t="shared" si="170"/>
        <v/>
      </c>
      <c r="F1713" s="134" t="str">
        <f t="shared" si="171"/>
        <v/>
      </c>
      <c r="G1713" s="184"/>
      <c r="H1713" s="155"/>
      <c r="I1713" s="133" t="s">
        <v>1035</v>
      </c>
      <c r="J1713" s="155" t="s">
        <v>1035</v>
      </c>
      <c r="K1713" s="155" t="s">
        <v>1035</v>
      </c>
      <c r="L1713" s="140"/>
    </row>
    <row r="1714" spans="1:12" x14ac:dyDescent="0.25">
      <c r="A1714" s="14">
        <v>1707</v>
      </c>
      <c r="B1714" s="41" t="e">
        <f t="shared" si="167"/>
        <v>#VALUE!</v>
      </c>
      <c r="C1714" s="42" t="e">
        <f t="shared" si="168"/>
        <v>#VALUE!</v>
      </c>
      <c r="D1714" s="133" t="str">
        <f t="shared" si="169"/>
        <v>12/05/2010</v>
      </c>
      <c r="E1714" s="134" t="str">
        <f t="shared" si="170"/>
        <v/>
      </c>
      <c r="F1714" s="134" t="str">
        <f t="shared" si="171"/>
        <v/>
      </c>
      <c r="G1714" s="184"/>
      <c r="H1714" s="155"/>
      <c r="I1714" s="133" t="s">
        <v>1036</v>
      </c>
      <c r="J1714" s="155" t="s">
        <v>1036</v>
      </c>
      <c r="K1714" s="155" t="s">
        <v>1036</v>
      </c>
      <c r="L1714" s="140"/>
    </row>
    <row r="1715" spans="1:12" x14ac:dyDescent="0.25">
      <c r="A1715" s="14">
        <v>1708</v>
      </c>
      <c r="B1715" s="41" t="e">
        <f t="shared" si="167"/>
        <v>#VALUE!</v>
      </c>
      <c r="C1715" s="42" t="e">
        <f t="shared" si="168"/>
        <v>#VALUE!</v>
      </c>
      <c r="D1715" s="133" t="str">
        <f t="shared" si="169"/>
        <v>11/05/2010</v>
      </c>
      <c r="E1715" s="134" t="str">
        <f t="shared" si="170"/>
        <v/>
      </c>
      <c r="F1715" s="134" t="str">
        <f t="shared" si="171"/>
        <v/>
      </c>
      <c r="G1715" s="184"/>
      <c r="H1715" s="155"/>
      <c r="I1715" s="133" t="s">
        <v>1037</v>
      </c>
      <c r="J1715" s="155" t="s">
        <v>1037</v>
      </c>
      <c r="K1715" s="155" t="s">
        <v>1037</v>
      </c>
      <c r="L1715" s="140"/>
    </row>
    <row r="1716" spans="1:12" x14ac:dyDescent="0.25">
      <c r="A1716" s="14">
        <v>1709</v>
      </c>
      <c r="B1716" s="41" t="e">
        <f t="shared" si="167"/>
        <v>#VALUE!</v>
      </c>
      <c r="C1716" s="42" t="e">
        <f t="shared" si="168"/>
        <v>#VALUE!</v>
      </c>
      <c r="D1716" s="133" t="str">
        <f t="shared" si="169"/>
        <v>27/04/2010</v>
      </c>
      <c r="E1716" s="134" t="str">
        <f t="shared" si="170"/>
        <v/>
      </c>
      <c r="F1716" s="134" t="str">
        <f t="shared" si="171"/>
        <v/>
      </c>
      <c r="G1716" s="184"/>
      <c r="H1716" s="155"/>
      <c r="I1716" s="133" t="s">
        <v>1038</v>
      </c>
      <c r="J1716" s="155" t="s">
        <v>1038</v>
      </c>
      <c r="K1716" s="155" t="s">
        <v>1038</v>
      </c>
      <c r="L1716" s="140"/>
    </row>
    <row r="1717" spans="1:12" x14ac:dyDescent="0.25">
      <c r="A1717" s="14">
        <v>1710</v>
      </c>
      <c r="B1717" s="41" t="e">
        <f t="shared" si="167"/>
        <v>#VALUE!</v>
      </c>
      <c r="C1717" s="42" t="e">
        <f t="shared" si="168"/>
        <v>#VALUE!</v>
      </c>
      <c r="D1717" s="133" t="str">
        <f t="shared" si="169"/>
        <v>05/03/2010</v>
      </c>
      <c r="E1717" s="134" t="str">
        <f t="shared" si="170"/>
        <v/>
      </c>
      <c r="F1717" s="134" t="str">
        <f t="shared" si="171"/>
        <v/>
      </c>
      <c r="G1717" s="184"/>
      <c r="H1717" s="155"/>
      <c r="I1717" s="133" t="s">
        <v>1039</v>
      </c>
      <c r="J1717" s="155" t="s">
        <v>1039</v>
      </c>
      <c r="K1717" s="155" t="s">
        <v>1039</v>
      </c>
      <c r="L1717" s="140"/>
    </row>
    <row r="1718" spans="1:12" x14ac:dyDescent="0.25">
      <c r="A1718" s="14">
        <v>1711</v>
      </c>
      <c r="B1718" s="41" t="e">
        <f t="shared" si="167"/>
        <v>#VALUE!</v>
      </c>
      <c r="C1718" s="42" t="e">
        <f t="shared" si="168"/>
        <v>#VALUE!</v>
      </c>
      <c r="D1718" s="133" t="str">
        <f t="shared" si="169"/>
        <v>20/04/2010</v>
      </c>
      <c r="E1718" s="134" t="str">
        <f t="shared" si="170"/>
        <v/>
      </c>
      <c r="F1718" s="134" t="str">
        <f t="shared" si="171"/>
        <v/>
      </c>
      <c r="G1718" s="184"/>
      <c r="H1718" s="155"/>
      <c r="I1718" s="133" t="s">
        <v>1040</v>
      </c>
      <c r="J1718" s="155" t="s">
        <v>1040</v>
      </c>
      <c r="K1718" s="155" t="s">
        <v>1040</v>
      </c>
      <c r="L1718" s="140"/>
    </row>
    <row r="1719" spans="1:12" x14ac:dyDescent="0.25">
      <c r="A1719" s="14">
        <v>1712</v>
      </c>
      <c r="B1719" s="41" t="e">
        <f t="shared" si="167"/>
        <v>#VALUE!</v>
      </c>
      <c r="C1719" s="42" t="e">
        <f t="shared" si="168"/>
        <v>#VALUE!</v>
      </c>
      <c r="D1719" s="133" t="str">
        <f t="shared" si="169"/>
        <v>30/08/2010</v>
      </c>
      <c r="E1719" s="134" t="str">
        <f t="shared" si="170"/>
        <v/>
      </c>
      <c r="F1719" s="134" t="str">
        <f t="shared" si="171"/>
        <v/>
      </c>
      <c r="G1719" s="184"/>
      <c r="H1719" s="155"/>
      <c r="I1719" s="133" t="s">
        <v>1041</v>
      </c>
      <c r="J1719" s="155" t="s">
        <v>1041</v>
      </c>
      <c r="K1719" s="155" t="s">
        <v>1041</v>
      </c>
      <c r="L1719" s="140"/>
    </row>
    <row r="1720" spans="1:12" x14ac:dyDescent="0.25">
      <c r="A1720" s="14">
        <v>1713</v>
      </c>
      <c r="B1720" s="41" t="e">
        <f t="shared" si="167"/>
        <v>#VALUE!</v>
      </c>
      <c r="C1720" s="42" t="e">
        <f t="shared" si="168"/>
        <v>#VALUE!</v>
      </c>
      <c r="D1720" s="133" t="str">
        <f t="shared" si="169"/>
        <v>18/05/2010</v>
      </c>
      <c r="E1720" s="134" t="str">
        <f t="shared" si="170"/>
        <v/>
      </c>
      <c r="F1720" s="134" t="str">
        <f t="shared" si="171"/>
        <v/>
      </c>
      <c r="G1720" s="184"/>
      <c r="H1720" s="155"/>
      <c r="I1720" s="133" t="s">
        <v>1042</v>
      </c>
      <c r="J1720" s="155" t="s">
        <v>1042</v>
      </c>
      <c r="K1720" s="155" t="s">
        <v>1042</v>
      </c>
      <c r="L1720" s="140"/>
    </row>
    <row r="1721" spans="1:12" x14ac:dyDescent="0.25">
      <c r="A1721" s="14">
        <v>1714</v>
      </c>
      <c r="B1721" s="41" t="e">
        <f t="shared" si="167"/>
        <v>#VALUE!</v>
      </c>
      <c r="C1721" s="42" t="e">
        <f t="shared" si="168"/>
        <v>#VALUE!</v>
      </c>
      <c r="D1721" s="133" t="str">
        <f t="shared" si="169"/>
        <v>19/05/2010</v>
      </c>
      <c r="E1721" s="134" t="str">
        <f t="shared" si="170"/>
        <v/>
      </c>
      <c r="F1721" s="134" t="str">
        <f t="shared" si="171"/>
        <v/>
      </c>
      <c r="G1721" s="184"/>
      <c r="H1721" s="155"/>
      <c r="I1721" s="133" t="s">
        <v>1043</v>
      </c>
      <c r="J1721" s="155" t="s">
        <v>1043</v>
      </c>
      <c r="K1721" s="155" t="s">
        <v>1043</v>
      </c>
      <c r="L1721" s="140"/>
    </row>
    <row r="1722" spans="1:12" x14ac:dyDescent="0.25">
      <c r="A1722" s="14">
        <v>1715</v>
      </c>
      <c r="B1722" s="41" t="e">
        <f t="shared" si="167"/>
        <v>#VALUE!</v>
      </c>
      <c r="C1722" s="42" t="e">
        <f t="shared" si="168"/>
        <v>#VALUE!</v>
      </c>
      <c r="D1722" s="133" t="str">
        <f t="shared" si="169"/>
        <v>21/03/2010</v>
      </c>
      <c r="E1722" s="134" t="str">
        <f t="shared" si="170"/>
        <v/>
      </c>
      <c r="F1722" s="134" t="str">
        <f t="shared" si="171"/>
        <v/>
      </c>
      <c r="G1722" s="184"/>
      <c r="H1722" s="155"/>
      <c r="I1722" s="133" t="s">
        <v>1044</v>
      </c>
      <c r="J1722" s="155" t="s">
        <v>1044</v>
      </c>
      <c r="K1722" s="155" t="s">
        <v>1044</v>
      </c>
      <c r="L1722" s="140"/>
    </row>
    <row r="1723" spans="1:12" x14ac:dyDescent="0.25">
      <c r="A1723" s="14">
        <v>1716</v>
      </c>
      <c r="B1723" s="41" t="e">
        <f t="shared" si="167"/>
        <v>#VALUE!</v>
      </c>
      <c r="C1723" s="42" t="e">
        <f t="shared" si="168"/>
        <v>#VALUE!</v>
      </c>
      <c r="D1723" s="133" t="str">
        <f t="shared" si="169"/>
        <v>08/01/2010</v>
      </c>
      <c r="E1723" s="134" t="str">
        <f t="shared" si="170"/>
        <v/>
      </c>
      <c r="F1723" s="134" t="str">
        <f t="shared" si="171"/>
        <v/>
      </c>
      <c r="G1723" s="184"/>
      <c r="H1723" s="155"/>
      <c r="I1723" s="133" t="s">
        <v>1045</v>
      </c>
      <c r="J1723" s="155" t="s">
        <v>1045</v>
      </c>
      <c r="K1723" s="155" t="s">
        <v>1045</v>
      </c>
      <c r="L1723" s="140"/>
    </row>
    <row r="1724" spans="1:12" x14ac:dyDescent="0.25">
      <c r="A1724" s="14">
        <v>1717</v>
      </c>
      <c r="B1724" s="41" t="e">
        <f t="shared" si="167"/>
        <v>#VALUE!</v>
      </c>
      <c r="C1724" s="42" t="e">
        <f t="shared" si="168"/>
        <v>#VALUE!</v>
      </c>
      <c r="D1724" s="133" t="str">
        <f t="shared" si="169"/>
        <v>18/09/2010</v>
      </c>
      <c r="E1724" s="134" t="str">
        <f t="shared" si="170"/>
        <v/>
      </c>
      <c r="F1724" s="134" t="str">
        <f t="shared" si="171"/>
        <v/>
      </c>
      <c r="G1724" s="184"/>
      <c r="H1724" s="155"/>
      <c r="I1724" s="133" t="s">
        <v>1046</v>
      </c>
      <c r="J1724" s="155" t="s">
        <v>1046</v>
      </c>
      <c r="K1724" s="155" t="s">
        <v>1046</v>
      </c>
      <c r="L1724" s="140"/>
    </row>
    <row r="1725" spans="1:12" x14ac:dyDescent="0.25">
      <c r="A1725" s="14">
        <v>1718</v>
      </c>
      <c r="B1725" s="41" t="e">
        <f t="shared" si="167"/>
        <v>#VALUE!</v>
      </c>
      <c r="C1725" s="42" t="e">
        <f t="shared" si="168"/>
        <v>#VALUE!</v>
      </c>
      <c r="D1725" s="133" t="str">
        <f t="shared" si="169"/>
        <v>21/03/2010</v>
      </c>
      <c r="E1725" s="134" t="str">
        <f t="shared" si="170"/>
        <v/>
      </c>
      <c r="F1725" s="134" t="str">
        <f t="shared" si="171"/>
        <v/>
      </c>
      <c r="G1725" s="184"/>
      <c r="H1725" s="155"/>
      <c r="I1725" s="133" t="s">
        <v>1044</v>
      </c>
      <c r="J1725" s="155" t="s">
        <v>1044</v>
      </c>
      <c r="K1725" s="155" t="s">
        <v>1044</v>
      </c>
      <c r="L1725" s="140"/>
    </row>
    <row r="1726" spans="1:12" x14ac:dyDescent="0.25">
      <c r="A1726" s="14">
        <v>1719</v>
      </c>
      <c r="B1726" s="41" t="e">
        <f t="shared" si="167"/>
        <v>#VALUE!</v>
      </c>
      <c r="C1726" s="42" t="e">
        <f t="shared" si="168"/>
        <v>#VALUE!</v>
      </c>
      <c r="D1726" s="133" t="str">
        <f t="shared" si="169"/>
        <v>10/01/2010</v>
      </c>
      <c r="E1726" s="134" t="str">
        <f t="shared" si="170"/>
        <v/>
      </c>
      <c r="F1726" s="134" t="str">
        <f t="shared" si="171"/>
        <v/>
      </c>
      <c r="G1726" s="184"/>
      <c r="H1726" s="155"/>
      <c r="I1726" s="133" t="s">
        <v>1047</v>
      </c>
      <c r="J1726" s="155" t="s">
        <v>1047</v>
      </c>
      <c r="K1726" s="155" t="s">
        <v>1047</v>
      </c>
      <c r="L1726" s="140"/>
    </row>
    <row r="1727" spans="1:12" x14ac:dyDescent="0.25">
      <c r="A1727" s="14">
        <v>1720</v>
      </c>
      <c r="B1727" s="41" t="e">
        <f t="shared" si="167"/>
        <v>#VALUE!</v>
      </c>
      <c r="C1727" s="42" t="e">
        <f t="shared" si="168"/>
        <v>#VALUE!</v>
      </c>
      <c r="D1727" s="133" t="str">
        <f t="shared" si="169"/>
        <v>15/06/2010</v>
      </c>
      <c r="E1727" s="134" t="str">
        <f t="shared" si="170"/>
        <v/>
      </c>
      <c r="F1727" s="134" t="str">
        <f t="shared" si="171"/>
        <v/>
      </c>
      <c r="G1727" s="184"/>
      <c r="H1727" s="155"/>
      <c r="I1727" s="133" t="s">
        <v>1048</v>
      </c>
      <c r="J1727" s="155" t="s">
        <v>1048</v>
      </c>
      <c r="K1727" s="155" t="s">
        <v>1048</v>
      </c>
      <c r="L1727" s="140"/>
    </row>
    <row r="1728" spans="1:12" x14ac:dyDescent="0.25">
      <c r="A1728" s="14">
        <v>1721</v>
      </c>
      <c r="B1728" s="41" t="e">
        <f t="shared" si="167"/>
        <v>#VALUE!</v>
      </c>
      <c r="C1728" s="42" t="e">
        <f t="shared" si="168"/>
        <v>#VALUE!</v>
      </c>
      <c r="D1728" s="133" t="str">
        <f t="shared" si="169"/>
        <v>06/09/2010</v>
      </c>
      <c r="E1728" s="134" t="str">
        <f t="shared" si="170"/>
        <v/>
      </c>
      <c r="F1728" s="134" t="str">
        <f t="shared" si="171"/>
        <v/>
      </c>
      <c r="G1728" s="184"/>
      <c r="H1728" s="155"/>
      <c r="I1728" s="133" t="s">
        <v>1049</v>
      </c>
      <c r="J1728" s="155" t="s">
        <v>1049</v>
      </c>
      <c r="K1728" s="155" t="s">
        <v>1049</v>
      </c>
      <c r="L1728" s="140"/>
    </row>
    <row r="1729" spans="1:12" x14ac:dyDescent="0.25">
      <c r="A1729" s="14">
        <v>1722</v>
      </c>
      <c r="B1729" s="41" t="e">
        <f t="shared" si="167"/>
        <v>#VALUE!</v>
      </c>
      <c r="C1729" s="42" t="e">
        <f t="shared" si="168"/>
        <v>#VALUE!</v>
      </c>
      <c r="D1729" s="133" t="str">
        <f t="shared" si="169"/>
        <v>15/06/2010</v>
      </c>
      <c r="E1729" s="134" t="str">
        <f t="shared" si="170"/>
        <v/>
      </c>
      <c r="F1729" s="134" t="str">
        <f t="shared" si="171"/>
        <v/>
      </c>
      <c r="G1729" s="184"/>
      <c r="H1729" s="155"/>
      <c r="I1729" s="133" t="s">
        <v>1048</v>
      </c>
      <c r="J1729" s="155" t="s">
        <v>1048</v>
      </c>
      <c r="K1729" s="155" t="s">
        <v>1048</v>
      </c>
      <c r="L1729" s="140"/>
    </row>
    <row r="1730" spans="1:12" x14ac:dyDescent="0.25">
      <c r="A1730" s="14">
        <v>1723</v>
      </c>
      <c r="B1730" s="41" t="e">
        <f t="shared" si="167"/>
        <v>#VALUE!</v>
      </c>
      <c r="C1730" s="42" t="e">
        <f t="shared" si="168"/>
        <v>#VALUE!</v>
      </c>
      <c r="D1730" s="133" t="str">
        <f t="shared" si="169"/>
        <v>26/04/2010</v>
      </c>
      <c r="E1730" s="134" t="str">
        <f t="shared" si="170"/>
        <v/>
      </c>
      <c r="F1730" s="134" t="str">
        <f t="shared" si="171"/>
        <v/>
      </c>
      <c r="G1730" s="184"/>
      <c r="H1730" s="155"/>
      <c r="I1730" s="133" t="s">
        <v>1050</v>
      </c>
      <c r="J1730" s="155" t="s">
        <v>1050</v>
      </c>
      <c r="K1730" s="155" t="s">
        <v>1050</v>
      </c>
      <c r="L1730" s="140"/>
    </row>
    <row r="1731" spans="1:12" x14ac:dyDescent="0.25">
      <c r="A1731" s="14">
        <v>1724</v>
      </c>
      <c r="B1731" s="41" t="e">
        <f t="shared" si="167"/>
        <v>#VALUE!</v>
      </c>
      <c r="C1731" s="42" t="e">
        <f t="shared" si="168"/>
        <v>#VALUE!</v>
      </c>
      <c r="D1731" s="133" t="str">
        <f t="shared" si="169"/>
        <v>04/04/2010</v>
      </c>
      <c r="E1731" s="134" t="str">
        <f t="shared" si="170"/>
        <v/>
      </c>
      <c r="F1731" s="134" t="str">
        <f t="shared" si="171"/>
        <v/>
      </c>
      <c r="G1731" s="184"/>
      <c r="H1731" s="155"/>
      <c r="I1731" s="133" t="s">
        <v>1051</v>
      </c>
      <c r="J1731" s="155" t="s">
        <v>1051</v>
      </c>
      <c r="K1731" s="155" t="s">
        <v>1051</v>
      </c>
      <c r="L1731" s="140"/>
    </row>
    <row r="1732" spans="1:12" x14ac:dyDescent="0.25">
      <c r="A1732" s="14">
        <v>1725</v>
      </c>
      <c r="B1732" s="41" t="e">
        <f t="shared" si="167"/>
        <v>#VALUE!</v>
      </c>
      <c r="C1732" s="42" t="e">
        <f t="shared" si="168"/>
        <v>#VALUE!</v>
      </c>
      <c r="D1732" s="133" t="str">
        <f t="shared" si="169"/>
        <v>25/04/2010</v>
      </c>
      <c r="E1732" s="134" t="str">
        <f t="shared" si="170"/>
        <v/>
      </c>
      <c r="F1732" s="134" t="str">
        <f t="shared" si="171"/>
        <v/>
      </c>
      <c r="G1732" s="184"/>
      <c r="H1732" s="155"/>
      <c r="I1732" s="133" t="s">
        <v>1052</v>
      </c>
      <c r="J1732" s="155" t="s">
        <v>1052</v>
      </c>
      <c r="K1732" s="155" t="s">
        <v>1052</v>
      </c>
      <c r="L1732" s="140"/>
    </row>
    <row r="1733" spans="1:12" x14ac:dyDescent="0.25">
      <c r="A1733" s="14">
        <v>1726</v>
      </c>
      <c r="B1733" s="41" t="e">
        <f t="shared" si="167"/>
        <v>#VALUE!</v>
      </c>
      <c r="C1733" s="42" t="e">
        <f t="shared" si="168"/>
        <v>#VALUE!</v>
      </c>
      <c r="D1733" s="133" t="str">
        <f t="shared" si="169"/>
        <v>17/06/2010</v>
      </c>
      <c r="E1733" s="134" t="str">
        <f t="shared" si="170"/>
        <v/>
      </c>
      <c r="F1733" s="134" t="str">
        <f t="shared" si="171"/>
        <v/>
      </c>
      <c r="G1733" s="184"/>
      <c r="H1733" s="155"/>
      <c r="I1733" s="133" t="s">
        <v>1053</v>
      </c>
      <c r="J1733" s="155" t="s">
        <v>1053</v>
      </c>
      <c r="K1733" s="155" t="s">
        <v>1053</v>
      </c>
      <c r="L1733" s="140"/>
    </row>
    <row r="1734" spans="1:12" x14ac:dyDescent="0.25">
      <c r="A1734" s="14">
        <v>1727</v>
      </c>
      <c r="B1734" s="41" t="e">
        <f t="shared" si="167"/>
        <v>#VALUE!</v>
      </c>
      <c r="C1734" s="42" t="e">
        <f t="shared" si="168"/>
        <v>#VALUE!</v>
      </c>
      <c r="D1734" s="133" t="str">
        <f t="shared" si="169"/>
        <v>07/01/2010</v>
      </c>
      <c r="E1734" s="134" t="str">
        <f t="shared" si="170"/>
        <v/>
      </c>
      <c r="F1734" s="134" t="str">
        <f t="shared" si="171"/>
        <v/>
      </c>
      <c r="G1734" s="184"/>
      <c r="H1734" s="155"/>
      <c r="I1734" s="133" t="s">
        <v>1054</v>
      </c>
      <c r="J1734" s="155" t="s">
        <v>1054</v>
      </c>
      <c r="K1734" s="155" t="s">
        <v>1054</v>
      </c>
      <c r="L1734" s="140"/>
    </row>
    <row r="1735" spans="1:12" x14ac:dyDescent="0.25">
      <c r="A1735" s="14">
        <v>1728</v>
      </c>
      <c r="B1735" s="41" t="e">
        <f t="shared" si="167"/>
        <v>#VALUE!</v>
      </c>
      <c r="C1735" s="42" t="e">
        <f t="shared" si="168"/>
        <v>#VALUE!</v>
      </c>
      <c r="D1735" s="133" t="str">
        <f t="shared" si="169"/>
        <v>28/08/2010</v>
      </c>
      <c r="E1735" s="134" t="str">
        <f t="shared" si="170"/>
        <v/>
      </c>
      <c r="F1735" s="134" t="str">
        <f t="shared" si="171"/>
        <v/>
      </c>
      <c r="G1735" s="184"/>
      <c r="H1735" s="155"/>
      <c r="I1735" s="133" t="s">
        <v>1055</v>
      </c>
      <c r="J1735" s="155" t="s">
        <v>1055</v>
      </c>
      <c r="K1735" s="155" t="s">
        <v>1055</v>
      </c>
      <c r="L1735" s="140"/>
    </row>
    <row r="1736" spans="1:12" x14ac:dyDescent="0.25">
      <c r="A1736" s="14">
        <v>1729</v>
      </c>
      <c r="B1736" s="41" t="e">
        <f t="shared" si="167"/>
        <v>#VALUE!</v>
      </c>
      <c r="C1736" s="42" t="e">
        <f t="shared" si="168"/>
        <v>#VALUE!</v>
      </c>
      <c r="D1736" s="133" t="str">
        <f t="shared" si="169"/>
        <v>11/01/2010</v>
      </c>
      <c r="E1736" s="134" t="str">
        <f t="shared" si="170"/>
        <v/>
      </c>
      <c r="F1736" s="134" t="str">
        <f t="shared" si="171"/>
        <v/>
      </c>
      <c r="G1736" s="184"/>
      <c r="H1736" s="155"/>
      <c r="I1736" s="133" t="s">
        <v>1056</v>
      </c>
      <c r="J1736" s="155" t="s">
        <v>1056</v>
      </c>
      <c r="K1736" s="155" t="s">
        <v>1056</v>
      </c>
      <c r="L1736" s="140"/>
    </row>
    <row r="1737" spans="1:12" x14ac:dyDescent="0.25">
      <c r="A1737" s="14">
        <v>1730</v>
      </c>
      <c r="B1737" s="41" t="e">
        <f t="shared" ref="B1737:B1800" si="172">LEFT(H1737,LEN(H1737)-LEN(C1737))</f>
        <v>#VALUE!</v>
      </c>
      <c r="C1737" s="42" t="e">
        <f t="shared" ref="C1737:C1800" si="173">RIGHT(H1737,LEN(H1737)-FIND("@",SUBSTITUTE(H1737," ","@",LEN(H1737)-LEN(SUBSTITUTE(H1737," ","")))))</f>
        <v>#VALUE!</v>
      </c>
      <c r="D1737" s="133" t="str">
        <f t="shared" ref="D1737:D1800" si="174">TEXT(J1737,"DD/MM/YYYY")</f>
        <v>02/04/2010</v>
      </c>
      <c r="E1737" s="134" t="str">
        <f t="shared" ref="E1737:E1800" si="175">IF(TRIM(L1737)="Nam","X","")</f>
        <v/>
      </c>
      <c r="F1737" s="134" t="str">
        <f t="shared" ref="F1737:F1800" si="176">IF(TRIM(L1737)="Nữ","X","")</f>
        <v/>
      </c>
      <c r="G1737" s="184"/>
      <c r="H1737" s="155"/>
      <c r="I1737" s="133" t="s">
        <v>1057</v>
      </c>
      <c r="J1737" s="155" t="s">
        <v>1057</v>
      </c>
      <c r="K1737" s="155" t="s">
        <v>1057</v>
      </c>
      <c r="L1737" s="140"/>
    </row>
    <row r="1738" spans="1:12" x14ac:dyDescent="0.25">
      <c r="A1738" s="14">
        <v>1731</v>
      </c>
      <c r="B1738" s="41" t="e">
        <f t="shared" si="172"/>
        <v>#VALUE!</v>
      </c>
      <c r="C1738" s="42" t="e">
        <f t="shared" si="173"/>
        <v>#VALUE!</v>
      </c>
      <c r="D1738" s="133" t="str">
        <f t="shared" si="174"/>
        <v>15/01/2010</v>
      </c>
      <c r="E1738" s="134" t="str">
        <f t="shared" si="175"/>
        <v/>
      </c>
      <c r="F1738" s="134" t="str">
        <f t="shared" si="176"/>
        <v/>
      </c>
      <c r="G1738" s="184"/>
      <c r="H1738" s="155"/>
      <c r="I1738" s="133" t="s">
        <v>1058</v>
      </c>
      <c r="J1738" s="155" t="s">
        <v>1058</v>
      </c>
      <c r="K1738" s="155" t="s">
        <v>1058</v>
      </c>
      <c r="L1738" s="140"/>
    </row>
    <row r="1739" spans="1:12" x14ac:dyDescent="0.25">
      <c r="A1739" s="14">
        <v>1732</v>
      </c>
      <c r="B1739" s="41" t="e">
        <f t="shared" si="172"/>
        <v>#VALUE!</v>
      </c>
      <c r="C1739" s="42" t="e">
        <f t="shared" si="173"/>
        <v>#VALUE!</v>
      </c>
      <c r="D1739" s="133" t="str">
        <f t="shared" si="174"/>
        <v>24/12/2010</v>
      </c>
      <c r="E1739" s="134" t="str">
        <f t="shared" si="175"/>
        <v/>
      </c>
      <c r="F1739" s="134" t="str">
        <f t="shared" si="176"/>
        <v/>
      </c>
      <c r="G1739" s="184"/>
      <c r="H1739" s="155"/>
      <c r="I1739" s="133" t="s">
        <v>1059</v>
      </c>
      <c r="J1739" s="155" t="s">
        <v>1059</v>
      </c>
      <c r="K1739" s="155" t="s">
        <v>1059</v>
      </c>
      <c r="L1739" s="140"/>
    </row>
    <row r="1740" spans="1:12" x14ac:dyDescent="0.25">
      <c r="A1740" s="14">
        <v>1733</v>
      </c>
      <c r="B1740" s="41" t="e">
        <f t="shared" si="172"/>
        <v>#VALUE!</v>
      </c>
      <c r="C1740" s="42" t="e">
        <f t="shared" si="173"/>
        <v>#VALUE!</v>
      </c>
      <c r="D1740" s="133" t="str">
        <f t="shared" si="174"/>
        <v>16/03/2010</v>
      </c>
      <c r="E1740" s="134" t="str">
        <f t="shared" si="175"/>
        <v/>
      </c>
      <c r="F1740" s="134" t="str">
        <f t="shared" si="176"/>
        <v/>
      </c>
      <c r="G1740" s="184"/>
      <c r="H1740" s="155"/>
      <c r="I1740" s="133" t="s">
        <v>1060</v>
      </c>
      <c r="J1740" s="155" t="s">
        <v>1060</v>
      </c>
      <c r="K1740" s="155" t="s">
        <v>1060</v>
      </c>
      <c r="L1740" s="140"/>
    </row>
    <row r="1741" spans="1:12" x14ac:dyDescent="0.25">
      <c r="A1741" s="14">
        <v>1734</v>
      </c>
      <c r="B1741" s="41" t="e">
        <f t="shared" si="172"/>
        <v>#VALUE!</v>
      </c>
      <c r="C1741" s="42" t="e">
        <f t="shared" si="173"/>
        <v>#VALUE!</v>
      </c>
      <c r="D1741" s="133" t="str">
        <f t="shared" si="174"/>
        <v>24/07/2010</v>
      </c>
      <c r="E1741" s="134" t="str">
        <f t="shared" si="175"/>
        <v/>
      </c>
      <c r="F1741" s="134" t="str">
        <f t="shared" si="176"/>
        <v/>
      </c>
      <c r="G1741" s="184"/>
      <c r="H1741" s="155"/>
      <c r="I1741" s="133" t="s">
        <v>1061</v>
      </c>
      <c r="J1741" s="155" t="s">
        <v>1061</v>
      </c>
      <c r="K1741" s="155" t="s">
        <v>1061</v>
      </c>
      <c r="L1741" s="140"/>
    </row>
    <row r="1742" spans="1:12" x14ac:dyDescent="0.25">
      <c r="A1742" s="14">
        <v>1735</v>
      </c>
      <c r="B1742" s="41" t="e">
        <f t="shared" si="172"/>
        <v>#VALUE!</v>
      </c>
      <c r="C1742" s="42" t="e">
        <f t="shared" si="173"/>
        <v>#VALUE!</v>
      </c>
      <c r="D1742" s="133" t="str">
        <f t="shared" si="174"/>
        <v>05/11/2010</v>
      </c>
      <c r="E1742" s="134" t="str">
        <f t="shared" si="175"/>
        <v/>
      </c>
      <c r="F1742" s="134" t="str">
        <f t="shared" si="176"/>
        <v/>
      </c>
      <c r="G1742" s="184"/>
      <c r="H1742" s="155"/>
      <c r="I1742" s="133" t="s">
        <v>1062</v>
      </c>
      <c r="J1742" s="155" t="s">
        <v>1062</v>
      </c>
      <c r="K1742" s="155" t="s">
        <v>1062</v>
      </c>
      <c r="L1742" s="140"/>
    </row>
    <row r="1743" spans="1:12" x14ac:dyDescent="0.25">
      <c r="A1743" s="14">
        <v>1736</v>
      </c>
      <c r="B1743" s="41" t="e">
        <f t="shared" si="172"/>
        <v>#VALUE!</v>
      </c>
      <c r="C1743" s="42" t="e">
        <f t="shared" si="173"/>
        <v>#VALUE!</v>
      </c>
      <c r="D1743" s="133" t="str">
        <f t="shared" si="174"/>
        <v>06/08/2010</v>
      </c>
      <c r="E1743" s="134" t="str">
        <f t="shared" si="175"/>
        <v/>
      </c>
      <c r="F1743" s="134" t="str">
        <f t="shared" si="176"/>
        <v/>
      </c>
      <c r="G1743" s="184"/>
      <c r="H1743" s="155"/>
      <c r="I1743" s="133" t="s">
        <v>1063</v>
      </c>
      <c r="J1743" s="155" t="s">
        <v>1063</v>
      </c>
      <c r="K1743" s="155" t="s">
        <v>1063</v>
      </c>
      <c r="L1743" s="140"/>
    </row>
    <row r="1744" spans="1:12" x14ac:dyDescent="0.25">
      <c r="A1744" s="14">
        <v>1737</v>
      </c>
      <c r="B1744" s="41" t="e">
        <f t="shared" si="172"/>
        <v>#VALUE!</v>
      </c>
      <c r="C1744" s="42" t="e">
        <f t="shared" si="173"/>
        <v>#VALUE!</v>
      </c>
      <c r="D1744" s="133" t="str">
        <f t="shared" si="174"/>
        <v>27/12/2010</v>
      </c>
      <c r="E1744" s="134" t="str">
        <f t="shared" si="175"/>
        <v/>
      </c>
      <c r="F1744" s="134" t="str">
        <f t="shared" si="176"/>
        <v/>
      </c>
      <c r="G1744" s="184"/>
      <c r="H1744" s="155"/>
      <c r="I1744" s="133" t="s">
        <v>1064</v>
      </c>
      <c r="J1744" s="155" t="s">
        <v>1064</v>
      </c>
      <c r="K1744" s="155" t="s">
        <v>1064</v>
      </c>
      <c r="L1744" s="140"/>
    </row>
    <row r="1745" spans="1:12" x14ac:dyDescent="0.25">
      <c r="A1745" s="14">
        <v>1738</v>
      </c>
      <c r="B1745" s="41" t="e">
        <f t="shared" si="172"/>
        <v>#VALUE!</v>
      </c>
      <c r="C1745" s="42" t="e">
        <f t="shared" si="173"/>
        <v>#VALUE!</v>
      </c>
      <c r="D1745" s="133" t="str">
        <f t="shared" si="174"/>
        <v>20/06/2010</v>
      </c>
      <c r="E1745" s="134" t="str">
        <f t="shared" si="175"/>
        <v/>
      </c>
      <c r="F1745" s="134" t="str">
        <f t="shared" si="176"/>
        <v/>
      </c>
      <c r="G1745" s="184"/>
      <c r="H1745" s="155"/>
      <c r="I1745" s="133" t="s">
        <v>1065</v>
      </c>
      <c r="J1745" s="155" t="s">
        <v>1065</v>
      </c>
      <c r="K1745" s="155" t="s">
        <v>1065</v>
      </c>
      <c r="L1745" s="140"/>
    </row>
    <row r="1746" spans="1:12" x14ac:dyDescent="0.25">
      <c r="A1746" s="14">
        <v>1739</v>
      </c>
      <c r="B1746" s="41" t="e">
        <f t="shared" si="172"/>
        <v>#VALUE!</v>
      </c>
      <c r="C1746" s="42" t="e">
        <f t="shared" si="173"/>
        <v>#VALUE!</v>
      </c>
      <c r="D1746" s="133" t="str">
        <f t="shared" si="174"/>
        <v>11/01/2010</v>
      </c>
      <c r="E1746" s="134" t="str">
        <f t="shared" si="175"/>
        <v/>
      </c>
      <c r="F1746" s="134" t="str">
        <f t="shared" si="176"/>
        <v/>
      </c>
      <c r="G1746" s="184"/>
      <c r="H1746" s="155"/>
      <c r="I1746" s="133" t="s">
        <v>1056</v>
      </c>
      <c r="J1746" s="155" t="s">
        <v>1056</v>
      </c>
      <c r="K1746" s="155" t="s">
        <v>1056</v>
      </c>
      <c r="L1746" s="140"/>
    </row>
    <row r="1747" spans="1:12" x14ac:dyDescent="0.25">
      <c r="A1747" s="14">
        <v>1740</v>
      </c>
      <c r="B1747" s="41" t="e">
        <f t="shared" si="172"/>
        <v>#VALUE!</v>
      </c>
      <c r="C1747" s="42" t="e">
        <f t="shared" si="173"/>
        <v>#VALUE!</v>
      </c>
      <c r="D1747" s="133" t="str">
        <f t="shared" si="174"/>
        <v>05/02/2010</v>
      </c>
      <c r="E1747" s="134" t="str">
        <f t="shared" si="175"/>
        <v/>
      </c>
      <c r="F1747" s="134" t="str">
        <f t="shared" si="176"/>
        <v/>
      </c>
      <c r="G1747" s="184"/>
      <c r="H1747" s="155"/>
      <c r="I1747" s="133" t="s">
        <v>1034</v>
      </c>
      <c r="J1747" s="155" t="s">
        <v>1034</v>
      </c>
      <c r="K1747" s="155" t="s">
        <v>1034</v>
      </c>
      <c r="L1747" s="140"/>
    </row>
    <row r="1748" spans="1:12" x14ac:dyDescent="0.25">
      <c r="A1748" s="14">
        <v>1741</v>
      </c>
      <c r="B1748" s="41" t="e">
        <f t="shared" si="172"/>
        <v>#VALUE!</v>
      </c>
      <c r="C1748" s="42" t="e">
        <f t="shared" si="173"/>
        <v>#VALUE!</v>
      </c>
      <c r="D1748" s="133" t="str">
        <f t="shared" si="174"/>
        <v>05/01/2009</v>
      </c>
      <c r="E1748" s="134" t="str">
        <f t="shared" si="175"/>
        <v/>
      </c>
      <c r="F1748" s="134" t="str">
        <f t="shared" si="176"/>
        <v/>
      </c>
      <c r="G1748" s="184"/>
      <c r="H1748" s="155"/>
      <c r="I1748" s="133" t="s">
        <v>1066</v>
      </c>
      <c r="J1748" s="155" t="s">
        <v>1066</v>
      </c>
      <c r="K1748" s="155" t="s">
        <v>1066</v>
      </c>
      <c r="L1748" s="140"/>
    </row>
    <row r="1749" spans="1:12" x14ac:dyDescent="0.25">
      <c r="A1749" s="14">
        <v>1742</v>
      </c>
      <c r="B1749" s="41" t="e">
        <f t="shared" si="172"/>
        <v>#VALUE!</v>
      </c>
      <c r="C1749" s="42" t="e">
        <f t="shared" si="173"/>
        <v>#VALUE!</v>
      </c>
      <c r="D1749" s="133" t="str">
        <f t="shared" si="174"/>
        <v>19/03/2010</v>
      </c>
      <c r="E1749" s="134" t="str">
        <f t="shared" si="175"/>
        <v/>
      </c>
      <c r="F1749" s="134" t="str">
        <f t="shared" si="176"/>
        <v/>
      </c>
      <c r="G1749" s="184"/>
      <c r="H1749" s="155"/>
      <c r="I1749" s="133" t="s">
        <v>1067</v>
      </c>
      <c r="J1749" s="155" t="s">
        <v>1067</v>
      </c>
      <c r="K1749" s="155" t="s">
        <v>1067</v>
      </c>
      <c r="L1749" s="140"/>
    </row>
    <row r="1750" spans="1:12" x14ac:dyDescent="0.25">
      <c r="A1750" s="14">
        <v>1743</v>
      </c>
      <c r="B1750" s="41" t="e">
        <f t="shared" si="172"/>
        <v>#VALUE!</v>
      </c>
      <c r="C1750" s="42" t="e">
        <f t="shared" si="173"/>
        <v>#VALUE!</v>
      </c>
      <c r="D1750" s="133" t="str">
        <f t="shared" si="174"/>
        <v>16/09/2010</v>
      </c>
      <c r="E1750" s="134" t="str">
        <f t="shared" si="175"/>
        <v/>
      </c>
      <c r="F1750" s="134" t="str">
        <f t="shared" si="176"/>
        <v/>
      </c>
      <c r="G1750" s="184"/>
      <c r="H1750" s="155"/>
      <c r="I1750" s="133" t="s">
        <v>1068</v>
      </c>
      <c r="J1750" s="155" t="s">
        <v>1068</v>
      </c>
      <c r="K1750" s="155" t="s">
        <v>1068</v>
      </c>
      <c r="L1750" s="140"/>
    </row>
    <row r="1751" spans="1:12" x14ac:dyDescent="0.25">
      <c r="A1751" s="14">
        <v>1744</v>
      </c>
      <c r="B1751" s="41" t="e">
        <f t="shared" si="172"/>
        <v>#VALUE!</v>
      </c>
      <c r="C1751" s="42" t="e">
        <f t="shared" si="173"/>
        <v>#VALUE!</v>
      </c>
      <c r="D1751" s="133" t="str">
        <f t="shared" si="174"/>
        <v>07/01/2010</v>
      </c>
      <c r="E1751" s="134" t="str">
        <f t="shared" si="175"/>
        <v/>
      </c>
      <c r="F1751" s="134" t="str">
        <f t="shared" si="176"/>
        <v/>
      </c>
      <c r="G1751" s="184"/>
      <c r="H1751" s="155"/>
      <c r="I1751" s="133" t="s">
        <v>1054</v>
      </c>
      <c r="J1751" s="155" t="s">
        <v>1054</v>
      </c>
      <c r="K1751" s="155" t="s">
        <v>1054</v>
      </c>
      <c r="L1751" s="140"/>
    </row>
    <row r="1752" spans="1:12" x14ac:dyDescent="0.25">
      <c r="A1752" s="14">
        <v>1745</v>
      </c>
      <c r="B1752" s="41" t="e">
        <f t="shared" si="172"/>
        <v>#VALUE!</v>
      </c>
      <c r="C1752" s="42" t="e">
        <f t="shared" si="173"/>
        <v>#VALUE!</v>
      </c>
      <c r="D1752" s="133" t="str">
        <f t="shared" si="174"/>
        <v>25/03/2010</v>
      </c>
      <c r="E1752" s="134" t="str">
        <f t="shared" si="175"/>
        <v/>
      </c>
      <c r="F1752" s="134" t="str">
        <f t="shared" si="176"/>
        <v/>
      </c>
      <c r="G1752" s="184"/>
      <c r="H1752" s="155"/>
      <c r="I1752" s="133" t="s">
        <v>1069</v>
      </c>
      <c r="J1752" s="155" t="s">
        <v>1069</v>
      </c>
      <c r="K1752" s="155" t="s">
        <v>1069</v>
      </c>
      <c r="L1752" s="140"/>
    </row>
    <row r="1753" spans="1:12" x14ac:dyDescent="0.25">
      <c r="A1753" s="14">
        <v>1746</v>
      </c>
      <c r="B1753" s="41" t="e">
        <f t="shared" si="172"/>
        <v>#VALUE!</v>
      </c>
      <c r="C1753" s="42" t="e">
        <f t="shared" si="173"/>
        <v>#VALUE!</v>
      </c>
      <c r="D1753" s="133" t="str">
        <f t="shared" si="174"/>
        <v>25/04/2010</v>
      </c>
      <c r="E1753" s="134" t="str">
        <f t="shared" si="175"/>
        <v/>
      </c>
      <c r="F1753" s="134" t="str">
        <f t="shared" si="176"/>
        <v/>
      </c>
      <c r="G1753" s="184"/>
      <c r="H1753" s="155"/>
      <c r="I1753" s="133" t="s">
        <v>1052</v>
      </c>
      <c r="J1753" s="155" t="s">
        <v>1052</v>
      </c>
      <c r="K1753" s="155" t="s">
        <v>1052</v>
      </c>
      <c r="L1753" s="140"/>
    </row>
    <row r="1754" spans="1:12" x14ac:dyDescent="0.25">
      <c r="A1754" s="14">
        <v>1747</v>
      </c>
      <c r="B1754" s="41" t="e">
        <f t="shared" si="172"/>
        <v>#VALUE!</v>
      </c>
      <c r="C1754" s="42" t="e">
        <f t="shared" si="173"/>
        <v>#VALUE!</v>
      </c>
      <c r="D1754" s="133" t="str">
        <f t="shared" si="174"/>
        <v>22/05/2010</v>
      </c>
      <c r="E1754" s="134" t="str">
        <f t="shared" si="175"/>
        <v/>
      </c>
      <c r="F1754" s="134" t="str">
        <f t="shared" si="176"/>
        <v/>
      </c>
      <c r="G1754" s="184"/>
      <c r="H1754" s="155"/>
      <c r="I1754" s="133" t="s">
        <v>1070</v>
      </c>
      <c r="J1754" s="155" t="s">
        <v>1070</v>
      </c>
      <c r="K1754" s="155" t="s">
        <v>1070</v>
      </c>
      <c r="L1754" s="140"/>
    </row>
    <row r="1755" spans="1:12" x14ac:dyDescent="0.25">
      <c r="A1755" s="14">
        <v>1748</v>
      </c>
      <c r="B1755" s="41" t="e">
        <f t="shared" si="172"/>
        <v>#VALUE!</v>
      </c>
      <c r="C1755" s="42" t="e">
        <f t="shared" si="173"/>
        <v>#VALUE!</v>
      </c>
      <c r="D1755" s="133" t="str">
        <f t="shared" si="174"/>
        <v>25/05/2010</v>
      </c>
      <c r="E1755" s="134" t="str">
        <f t="shared" si="175"/>
        <v/>
      </c>
      <c r="F1755" s="134" t="str">
        <f t="shared" si="176"/>
        <v/>
      </c>
      <c r="G1755" s="184"/>
      <c r="H1755" s="155"/>
      <c r="I1755" s="133" t="s">
        <v>1071</v>
      </c>
      <c r="J1755" s="155" t="s">
        <v>1071</v>
      </c>
      <c r="K1755" s="155" t="s">
        <v>1071</v>
      </c>
      <c r="L1755" s="140"/>
    </row>
    <row r="1756" spans="1:12" x14ac:dyDescent="0.25">
      <c r="A1756" s="14">
        <v>1749</v>
      </c>
      <c r="B1756" s="41" t="e">
        <f t="shared" si="172"/>
        <v>#VALUE!</v>
      </c>
      <c r="C1756" s="42" t="e">
        <f t="shared" si="173"/>
        <v>#VALUE!</v>
      </c>
      <c r="D1756" s="133" t="str">
        <f t="shared" si="174"/>
        <v>21/03/2010</v>
      </c>
      <c r="E1756" s="134" t="str">
        <f t="shared" si="175"/>
        <v/>
      </c>
      <c r="F1756" s="134" t="str">
        <f t="shared" si="176"/>
        <v/>
      </c>
      <c r="G1756" s="184"/>
      <c r="H1756" s="155"/>
      <c r="I1756" s="133" t="s">
        <v>1044</v>
      </c>
      <c r="J1756" s="155" t="s">
        <v>1044</v>
      </c>
      <c r="K1756" s="155" t="s">
        <v>1044</v>
      </c>
      <c r="L1756" s="140"/>
    </row>
    <row r="1757" spans="1:12" x14ac:dyDescent="0.25">
      <c r="A1757" s="14">
        <v>1750</v>
      </c>
      <c r="B1757" s="41" t="e">
        <f t="shared" si="172"/>
        <v>#VALUE!</v>
      </c>
      <c r="C1757" s="42" t="e">
        <f t="shared" si="173"/>
        <v>#VALUE!</v>
      </c>
      <c r="D1757" s="133" t="str">
        <f t="shared" si="174"/>
        <v>27/05/2010</v>
      </c>
      <c r="E1757" s="134" t="str">
        <f t="shared" si="175"/>
        <v/>
      </c>
      <c r="F1757" s="134" t="str">
        <f t="shared" si="176"/>
        <v/>
      </c>
      <c r="G1757" s="184"/>
      <c r="H1757" s="159"/>
      <c r="I1757" s="121" t="s">
        <v>1072</v>
      </c>
      <c r="J1757" s="121" t="s">
        <v>1072</v>
      </c>
      <c r="K1757" s="159" t="s">
        <v>1073</v>
      </c>
      <c r="L1757" s="140"/>
    </row>
    <row r="1758" spans="1:12" x14ac:dyDescent="0.25">
      <c r="A1758" s="14">
        <v>1751</v>
      </c>
      <c r="B1758" s="41" t="e">
        <f t="shared" si="172"/>
        <v>#VALUE!</v>
      </c>
      <c r="C1758" s="42" t="e">
        <f t="shared" si="173"/>
        <v>#VALUE!</v>
      </c>
      <c r="D1758" s="133" t="str">
        <f t="shared" si="174"/>
        <v>22/10/2010</v>
      </c>
      <c r="E1758" s="134" t="str">
        <f t="shared" si="175"/>
        <v/>
      </c>
      <c r="F1758" s="134" t="str">
        <f t="shared" si="176"/>
        <v/>
      </c>
      <c r="G1758" s="184"/>
      <c r="H1758" s="159"/>
      <c r="I1758" s="121" t="s">
        <v>1023</v>
      </c>
      <c r="J1758" s="121" t="s">
        <v>1023</v>
      </c>
      <c r="K1758" s="159" t="s">
        <v>1074</v>
      </c>
      <c r="L1758" s="140"/>
    </row>
    <row r="1759" spans="1:12" x14ac:dyDescent="0.25">
      <c r="A1759" s="14">
        <v>1752</v>
      </c>
      <c r="B1759" s="41" t="e">
        <f t="shared" si="172"/>
        <v>#VALUE!</v>
      </c>
      <c r="C1759" s="42" t="e">
        <f t="shared" si="173"/>
        <v>#VALUE!</v>
      </c>
      <c r="D1759" s="133" t="str">
        <f t="shared" si="174"/>
        <v>10/03/2010</v>
      </c>
      <c r="E1759" s="134" t="str">
        <f t="shared" si="175"/>
        <v/>
      </c>
      <c r="F1759" s="134" t="str">
        <f t="shared" si="176"/>
        <v/>
      </c>
      <c r="G1759" s="184"/>
      <c r="H1759" s="159"/>
      <c r="I1759" s="121" t="s">
        <v>1075</v>
      </c>
      <c r="J1759" s="121" t="s">
        <v>1075</v>
      </c>
      <c r="K1759" s="159" t="s">
        <v>1076</v>
      </c>
      <c r="L1759" s="140"/>
    </row>
    <row r="1760" spans="1:12" x14ac:dyDescent="0.25">
      <c r="A1760" s="14">
        <v>1753</v>
      </c>
      <c r="B1760" s="41" t="e">
        <f t="shared" si="172"/>
        <v>#VALUE!</v>
      </c>
      <c r="C1760" s="42" t="e">
        <f t="shared" si="173"/>
        <v>#VALUE!</v>
      </c>
      <c r="D1760" s="133" t="str">
        <f t="shared" si="174"/>
        <v>29/06/2010</v>
      </c>
      <c r="E1760" s="134" t="str">
        <f t="shared" si="175"/>
        <v/>
      </c>
      <c r="F1760" s="134" t="str">
        <f t="shared" si="176"/>
        <v/>
      </c>
      <c r="G1760" s="184"/>
      <c r="H1760" s="159"/>
      <c r="I1760" s="121" t="s">
        <v>1077</v>
      </c>
      <c r="J1760" s="121" t="s">
        <v>1077</v>
      </c>
      <c r="K1760" s="159" t="s">
        <v>1078</v>
      </c>
      <c r="L1760" s="140"/>
    </row>
    <row r="1761" spans="1:12" x14ac:dyDescent="0.25">
      <c r="A1761" s="14">
        <v>1754</v>
      </c>
      <c r="B1761" s="41" t="e">
        <f t="shared" si="172"/>
        <v>#VALUE!</v>
      </c>
      <c r="C1761" s="42" t="e">
        <f t="shared" si="173"/>
        <v>#VALUE!</v>
      </c>
      <c r="D1761" s="133" t="str">
        <f t="shared" si="174"/>
        <v>08/08/2010</v>
      </c>
      <c r="E1761" s="134" t="str">
        <f t="shared" si="175"/>
        <v/>
      </c>
      <c r="F1761" s="134" t="str">
        <f t="shared" si="176"/>
        <v/>
      </c>
      <c r="G1761" s="184"/>
      <c r="H1761" s="159"/>
      <c r="I1761" s="121" t="s">
        <v>1079</v>
      </c>
      <c r="J1761" s="121" t="s">
        <v>1079</v>
      </c>
      <c r="K1761" s="159" t="s">
        <v>1051</v>
      </c>
      <c r="L1761" s="140"/>
    </row>
    <row r="1762" spans="1:12" x14ac:dyDescent="0.25">
      <c r="A1762" s="14">
        <v>1755</v>
      </c>
      <c r="B1762" s="41" t="e">
        <f t="shared" si="172"/>
        <v>#VALUE!</v>
      </c>
      <c r="C1762" s="42" t="e">
        <f t="shared" si="173"/>
        <v>#VALUE!</v>
      </c>
      <c r="D1762" s="133" t="str">
        <f t="shared" si="174"/>
        <v>19/10/2010</v>
      </c>
      <c r="E1762" s="134" t="str">
        <f t="shared" si="175"/>
        <v/>
      </c>
      <c r="F1762" s="134" t="str">
        <f t="shared" si="176"/>
        <v/>
      </c>
      <c r="G1762" s="184"/>
      <c r="H1762" s="159"/>
      <c r="I1762" s="121" t="s">
        <v>1035</v>
      </c>
      <c r="J1762" s="121" t="s">
        <v>1035</v>
      </c>
      <c r="K1762" s="159" t="s">
        <v>1080</v>
      </c>
      <c r="L1762" s="140"/>
    </row>
    <row r="1763" spans="1:12" x14ac:dyDescent="0.25">
      <c r="A1763" s="14">
        <v>1756</v>
      </c>
      <c r="B1763" s="41" t="e">
        <f t="shared" si="172"/>
        <v>#VALUE!</v>
      </c>
      <c r="C1763" s="42" t="e">
        <f t="shared" si="173"/>
        <v>#VALUE!</v>
      </c>
      <c r="D1763" s="133" t="str">
        <f t="shared" si="174"/>
        <v>25/09/2010</v>
      </c>
      <c r="E1763" s="134" t="str">
        <f t="shared" si="175"/>
        <v/>
      </c>
      <c r="F1763" s="134" t="str">
        <f t="shared" si="176"/>
        <v/>
      </c>
      <c r="G1763" s="184"/>
      <c r="H1763" s="159"/>
      <c r="I1763" s="121" t="s">
        <v>1081</v>
      </c>
      <c r="J1763" s="121" t="s">
        <v>1081</v>
      </c>
      <c r="K1763" s="159" t="s">
        <v>1082</v>
      </c>
      <c r="L1763" s="140"/>
    </row>
    <row r="1764" spans="1:12" x14ac:dyDescent="0.25">
      <c r="A1764" s="14">
        <v>1757</v>
      </c>
      <c r="B1764" s="41" t="e">
        <f t="shared" si="172"/>
        <v>#VALUE!</v>
      </c>
      <c r="C1764" s="42" t="e">
        <f t="shared" si="173"/>
        <v>#VALUE!</v>
      </c>
      <c r="D1764" s="133" t="str">
        <f t="shared" si="174"/>
        <v>06/06/2010</v>
      </c>
      <c r="E1764" s="134" t="str">
        <f t="shared" si="175"/>
        <v/>
      </c>
      <c r="F1764" s="134" t="str">
        <f t="shared" si="176"/>
        <v/>
      </c>
      <c r="G1764" s="184"/>
      <c r="H1764" s="159"/>
      <c r="I1764" s="121" t="s">
        <v>1083</v>
      </c>
      <c r="J1764" s="121" t="s">
        <v>1083</v>
      </c>
      <c r="K1764" s="159" t="s">
        <v>1084</v>
      </c>
      <c r="L1764" s="140"/>
    </row>
    <row r="1765" spans="1:12" x14ac:dyDescent="0.25">
      <c r="A1765" s="14">
        <v>1758</v>
      </c>
      <c r="B1765" s="41" t="e">
        <f t="shared" si="172"/>
        <v>#VALUE!</v>
      </c>
      <c r="C1765" s="42" t="e">
        <f t="shared" si="173"/>
        <v>#VALUE!</v>
      </c>
      <c r="D1765" s="133" t="str">
        <f t="shared" si="174"/>
        <v>24/10/2010</v>
      </c>
      <c r="E1765" s="134" t="str">
        <f t="shared" si="175"/>
        <v/>
      </c>
      <c r="F1765" s="134" t="str">
        <f t="shared" si="176"/>
        <v/>
      </c>
      <c r="G1765" s="184"/>
      <c r="H1765" s="159"/>
      <c r="I1765" s="121" t="s">
        <v>1085</v>
      </c>
      <c r="J1765" s="121" t="s">
        <v>1085</v>
      </c>
      <c r="K1765" s="159" t="s">
        <v>1086</v>
      </c>
      <c r="L1765" s="140"/>
    </row>
    <row r="1766" spans="1:12" x14ac:dyDescent="0.25">
      <c r="A1766" s="14">
        <v>1759</v>
      </c>
      <c r="B1766" s="41" t="e">
        <f t="shared" si="172"/>
        <v>#VALUE!</v>
      </c>
      <c r="C1766" s="42" t="e">
        <f t="shared" si="173"/>
        <v>#VALUE!</v>
      </c>
      <c r="D1766" s="133" t="str">
        <f t="shared" si="174"/>
        <v>26/10/2010</v>
      </c>
      <c r="E1766" s="134" t="str">
        <f t="shared" si="175"/>
        <v/>
      </c>
      <c r="F1766" s="134" t="str">
        <f t="shared" si="176"/>
        <v/>
      </c>
      <c r="G1766" s="184"/>
      <c r="H1766" s="159"/>
      <c r="I1766" s="121" t="s">
        <v>1087</v>
      </c>
      <c r="J1766" s="121" t="s">
        <v>1087</v>
      </c>
      <c r="K1766" s="159" t="s">
        <v>1088</v>
      </c>
      <c r="L1766" s="140"/>
    </row>
    <row r="1767" spans="1:12" x14ac:dyDescent="0.25">
      <c r="A1767" s="14">
        <v>1760</v>
      </c>
      <c r="B1767" s="41" t="e">
        <f t="shared" si="172"/>
        <v>#VALUE!</v>
      </c>
      <c r="C1767" s="42" t="e">
        <f t="shared" si="173"/>
        <v>#VALUE!</v>
      </c>
      <c r="D1767" s="133" t="str">
        <f t="shared" si="174"/>
        <v>05/04/2010</v>
      </c>
      <c r="E1767" s="134" t="str">
        <f t="shared" si="175"/>
        <v/>
      </c>
      <c r="F1767" s="134" t="str">
        <f t="shared" si="176"/>
        <v/>
      </c>
      <c r="G1767" s="184"/>
      <c r="H1767" s="159"/>
      <c r="I1767" s="121" t="s">
        <v>1089</v>
      </c>
      <c r="J1767" s="121" t="s">
        <v>1089</v>
      </c>
      <c r="K1767" s="159" t="s">
        <v>1090</v>
      </c>
      <c r="L1767" s="140"/>
    </row>
    <row r="1768" spans="1:12" x14ac:dyDescent="0.25">
      <c r="A1768" s="14">
        <v>1761</v>
      </c>
      <c r="B1768" s="41" t="e">
        <f t="shared" si="172"/>
        <v>#VALUE!</v>
      </c>
      <c r="C1768" s="42" t="e">
        <f t="shared" si="173"/>
        <v>#VALUE!</v>
      </c>
      <c r="D1768" s="133" t="str">
        <f t="shared" si="174"/>
        <v>22/09/2009</v>
      </c>
      <c r="E1768" s="134" t="str">
        <f t="shared" si="175"/>
        <v/>
      </c>
      <c r="F1768" s="134" t="str">
        <f t="shared" si="176"/>
        <v/>
      </c>
      <c r="G1768" s="184"/>
      <c r="H1768" s="159"/>
      <c r="I1768" s="121" t="s">
        <v>1091</v>
      </c>
      <c r="J1768" s="121" t="s">
        <v>1091</v>
      </c>
      <c r="K1768" s="159" t="s">
        <v>1092</v>
      </c>
      <c r="L1768" s="140"/>
    </row>
    <row r="1769" spans="1:12" x14ac:dyDescent="0.25">
      <c r="A1769" s="14">
        <v>1762</v>
      </c>
      <c r="B1769" s="41" t="e">
        <f t="shared" si="172"/>
        <v>#VALUE!</v>
      </c>
      <c r="C1769" s="42" t="e">
        <f t="shared" si="173"/>
        <v>#VALUE!</v>
      </c>
      <c r="D1769" s="133" t="str">
        <f t="shared" si="174"/>
        <v>05/10/2010</v>
      </c>
      <c r="E1769" s="134" t="str">
        <f t="shared" si="175"/>
        <v/>
      </c>
      <c r="F1769" s="134" t="str">
        <f t="shared" si="176"/>
        <v/>
      </c>
      <c r="G1769" s="184"/>
      <c r="H1769" s="159"/>
      <c r="I1769" s="121" t="s">
        <v>1093</v>
      </c>
      <c r="J1769" s="121" t="s">
        <v>1093</v>
      </c>
      <c r="K1769" s="159" t="s">
        <v>1094</v>
      </c>
      <c r="L1769" s="140"/>
    </row>
    <row r="1770" spans="1:12" x14ac:dyDescent="0.25">
      <c r="A1770" s="14">
        <v>1763</v>
      </c>
      <c r="B1770" s="41" t="e">
        <f t="shared" si="172"/>
        <v>#VALUE!</v>
      </c>
      <c r="C1770" s="42" t="e">
        <f t="shared" si="173"/>
        <v>#VALUE!</v>
      </c>
      <c r="D1770" s="133" t="str">
        <f t="shared" si="174"/>
        <v>13/11/2009</v>
      </c>
      <c r="E1770" s="134" t="str">
        <f t="shared" si="175"/>
        <v/>
      </c>
      <c r="F1770" s="134" t="str">
        <f t="shared" si="176"/>
        <v/>
      </c>
      <c r="G1770" s="184"/>
      <c r="H1770" s="159"/>
      <c r="I1770" s="121" t="s">
        <v>1095</v>
      </c>
      <c r="J1770" s="121" t="s">
        <v>1095</v>
      </c>
      <c r="K1770" s="159" t="s">
        <v>1089</v>
      </c>
      <c r="L1770" s="140"/>
    </row>
    <row r="1771" spans="1:12" x14ac:dyDescent="0.25">
      <c r="A1771" s="14">
        <v>1764</v>
      </c>
      <c r="B1771" s="41" t="e">
        <f t="shared" si="172"/>
        <v>#VALUE!</v>
      </c>
      <c r="C1771" s="42" t="e">
        <f t="shared" si="173"/>
        <v>#VALUE!</v>
      </c>
      <c r="D1771" s="133" t="str">
        <f t="shared" si="174"/>
        <v>22/07/2010</v>
      </c>
      <c r="E1771" s="134" t="str">
        <f t="shared" si="175"/>
        <v/>
      </c>
      <c r="F1771" s="134" t="str">
        <f t="shared" si="176"/>
        <v/>
      </c>
      <c r="G1771" s="184"/>
      <c r="H1771" s="159"/>
      <c r="I1771" s="121" t="s">
        <v>1096</v>
      </c>
      <c r="J1771" s="121" t="s">
        <v>1096</v>
      </c>
      <c r="K1771" s="159" t="s">
        <v>1056</v>
      </c>
      <c r="L1771" s="140"/>
    </row>
    <row r="1772" spans="1:12" x14ac:dyDescent="0.25">
      <c r="A1772" s="14">
        <v>1765</v>
      </c>
      <c r="B1772" s="41" t="e">
        <f t="shared" si="172"/>
        <v>#VALUE!</v>
      </c>
      <c r="C1772" s="42" t="e">
        <f t="shared" si="173"/>
        <v>#VALUE!</v>
      </c>
      <c r="D1772" s="133" t="str">
        <f t="shared" si="174"/>
        <v>28/04/2010</v>
      </c>
      <c r="E1772" s="134" t="str">
        <f t="shared" si="175"/>
        <v/>
      </c>
      <c r="F1772" s="134" t="str">
        <f t="shared" si="176"/>
        <v/>
      </c>
      <c r="G1772" s="184"/>
      <c r="H1772" s="159"/>
      <c r="I1772" s="121" t="s">
        <v>1097</v>
      </c>
      <c r="J1772" s="121" t="s">
        <v>1097</v>
      </c>
      <c r="K1772" s="159" t="s">
        <v>1098</v>
      </c>
      <c r="L1772" s="140"/>
    </row>
    <row r="1773" spans="1:12" x14ac:dyDescent="0.25">
      <c r="A1773" s="14">
        <v>1766</v>
      </c>
      <c r="B1773" s="41" t="e">
        <f t="shared" si="172"/>
        <v>#VALUE!</v>
      </c>
      <c r="C1773" s="42" t="e">
        <f t="shared" si="173"/>
        <v>#VALUE!</v>
      </c>
      <c r="D1773" s="133" t="str">
        <f t="shared" si="174"/>
        <v>30/10/2010</v>
      </c>
      <c r="E1773" s="134" t="str">
        <f t="shared" si="175"/>
        <v/>
      </c>
      <c r="F1773" s="134" t="str">
        <f t="shared" si="176"/>
        <v/>
      </c>
      <c r="G1773" s="184"/>
      <c r="H1773" s="159"/>
      <c r="I1773" s="121" t="s">
        <v>1099</v>
      </c>
      <c r="J1773" s="121" t="s">
        <v>1099</v>
      </c>
      <c r="K1773" s="159" t="s">
        <v>1100</v>
      </c>
      <c r="L1773" s="140"/>
    </row>
    <row r="1774" spans="1:12" x14ac:dyDescent="0.25">
      <c r="A1774" s="14">
        <v>1767</v>
      </c>
      <c r="B1774" s="41" t="e">
        <f t="shared" si="172"/>
        <v>#VALUE!</v>
      </c>
      <c r="C1774" s="42" t="e">
        <f t="shared" si="173"/>
        <v>#VALUE!</v>
      </c>
      <c r="D1774" s="133" t="str">
        <f t="shared" si="174"/>
        <v>27/08/2010</v>
      </c>
      <c r="E1774" s="134" t="str">
        <f t="shared" si="175"/>
        <v/>
      </c>
      <c r="F1774" s="134" t="str">
        <f t="shared" si="176"/>
        <v/>
      </c>
      <c r="G1774" s="184"/>
      <c r="H1774" s="159"/>
      <c r="I1774" s="121" t="s">
        <v>1101</v>
      </c>
      <c r="J1774" s="121" t="s">
        <v>1101</v>
      </c>
      <c r="K1774" s="159" t="s">
        <v>1102</v>
      </c>
      <c r="L1774" s="140"/>
    </row>
    <row r="1775" spans="1:12" x14ac:dyDescent="0.25">
      <c r="A1775" s="14">
        <v>1768</v>
      </c>
      <c r="B1775" s="41" t="e">
        <f t="shared" si="172"/>
        <v>#VALUE!</v>
      </c>
      <c r="C1775" s="42" t="e">
        <f t="shared" si="173"/>
        <v>#VALUE!</v>
      </c>
      <c r="D1775" s="133" t="str">
        <f t="shared" si="174"/>
        <v>14/08/2010</v>
      </c>
      <c r="E1775" s="134" t="str">
        <f t="shared" si="175"/>
        <v/>
      </c>
      <c r="F1775" s="134" t="str">
        <f t="shared" si="176"/>
        <v/>
      </c>
      <c r="G1775" s="184"/>
      <c r="H1775" s="159"/>
      <c r="I1775" s="121" t="s">
        <v>1103</v>
      </c>
      <c r="J1775" s="121" t="s">
        <v>1103</v>
      </c>
      <c r="K1775" s="159" t="s">
        <v>1104</v>
      </c>
      <c r="L1775" s="140"/>
    </row>
    <row r="1776" spans="1:12" x14ac:dyDescent="0.25">
      <c r="A1776" s="14">
        <v>1769</v>
      </c>
      <c r="B1776" s="41" t="e">
        <f t="shared" si="172"/>
        <v>#VALUE!</v>
      </c>
      <c r="C1776" s="42" t="e">
        <f t="shared" si="173"/>
        <v>#VALUE!</v>
      </c>
      <c r="D1776" s="133" t="str">
        <f t="shared" si="174"/>
        <v>28/08/2010</v>
      </c>
      <c r="E1776" s="134" t="str">
        <f t="shared" si="175"/>
        <v/>
      </c>
      <c r="F1776" s="134" t="str">
        <f t="shared" si="176"/>
        <v/>
      </c>
      <c r="G1776" s="184"/>
      <c r="H1776" s="159"/>
      <c r="I1776" s="121" t="s">
        <v>1055</v>
      </c>
      <c r="J1776" s="121" t="s">
        <v>1055</v>
      </c>
      <c r="K1776" s="159" t="s">
        <v>1105</v>
      </c>
      <c r="L1776" s="140"/>
    </row>
    <row r="1777" spans="1:12" x14ac:dyDescent="0.25">
      <c r="A1777" s="14">
        <v>1770</v>
      </c>
      <c r="B1777" s="41" t="e">
        <f t="shared" si="172"/>
        <v>#VALUE!</v>
      </c>
      <c r="C1777" s="42" t="e">
        <f t="shared" si="173"/>
        <v>#VALUE!</v>
      </c>
      <c r="D1777" s="133" t="str">
        <f t="shared" si="174"/>
        <v>31/07/2010</v>
      </c>
      <c r="E1777" s="134" t="str">
        <f t="shared" si="175"/>
        <v/>
      </c>
      <c r="F1777" s="134" t="str">
        <f t="shared" si="176"/>
        <v/>
      </c>
      <c r="G1777" s="184"/>
      <c r="H1777" s="159"/>
      <c r="I1777" s="121" t="s">
        <v>1106</v>
      </c>
      <c r="J1777" s="121" t="s">
        <v>1106</v>
      </c>
      <c r="K1777" s="159" t="s">
        <v>1107</v>
      </c>
      <c r="L1777" s="140"/>
    </row>
    <row r="1778" spans="1:12" x14ac:dyDescent="0.25">
      <c r="A1778" s="14">
        <v>1771</v>
      </c>
      <c r="B1778" s="41" t="e">
        <f t="shared" si="172"/>
        <v>#VALUE!</v>
      </c>
      <c r="C1778" s="42" t="e">
        <f t="shared" si="173"/>
        <v>#VALUE!</v>
      </c>
      <c r="D1778" s="133" t="str">
        <f t="shared" si="174"/>
        <v>09/04/2010</v>
      </c>
      <c r="E1778" s="134" t="str">
        <f t="shared" si="175"/>
        <v/>
      </c>
      <c r="F1778" s="134" t="str">
        <f t="shared" si="176"/>
        <v/>
      </c>
      <c r="G1778" s="184"/>
      <c r="H1778" s="159"/>
      <c r="I1778" s="121" t="s">
        <v>1108</v>
      </c>
      <c r="J1778" s="121" t="s">
        <v>1108</v>
      </c>
      <c r="K1778" s="159" t="s">
        <v>1109</v>
      </c>
      <c r="L1778" s="140"/>
    </row>
    <row r="1779" spans="1:12" x14ac:dyDescent="0.25">
      <c r="A1779" s="14">
        <v>1772</v>
      </c>
      <c r="B1779" s="41" t="e">
        <f t="shared" si="172"/>
        <v>#VALUE!</v>
      </c>
      <c r="C1779" s="42" t="e">
        <f t="shared" si="173"/>
        <v>#VALUE!</v>
      </c>
      <c r="D1779" s="133" t="str">
        <f t="shared" si="174"/>
        <v>04/11/2010</v>
      </c>
      <c r="E1779" s="134" t="str">
        <f t="shared" si="175"/>
        <v/>
      </c>
      <c r="F1779" s="134" t="str">
        <f t="shared" si="176"/>
        <v/>
      </c>
      <c r="G1779" s="184"/>
      <c r="H1779" s="159"/>
      <c r="I1779" s="121" t="s">
        <v>1110</v>
      </c>
      <c r="J1779" s="121" t="s">
        <v>1110</v>
      </c>
      <c r="K1779" s="159" t="s">
        <v>1111</v>
      </c>
      <c r="L1779" s="140"/>
    </row>
    <row r="1780" spans="1:12" x14ac:dyDescent="0.25">
      <c r="A1780" s="14">
        <v>1773</v>
      </c>
      <c r="B1780" s="41" t="e">
        <f t="shared" si="172"/>
        <v>#VALUE!</v>
      </c>
      <c r="C1780" s="42" t="e">
        <f t="shared" si="173"/>
        <v>#VALUE!</v>
      </c>
      <c r="D1780" s="133" t="str">
        <f t="shared" si="174"/>
        <v>21/09/2010</v>
      </c>
      <c r="E1780" s="134" t="str">
        <f t="shared" si="175"/>
        <v/>
      </c>
      <c r="F1780" s="134" t="str">
        <f t="shared" si="176"/>
        <v/>
      </c>
      <c r="G1780" s="184"/>
      <c r="H1780" s="159"/>
      <c r="I1780" s="121" t="s">
        <v>1112</v>
      </c>
      <c r="J1780" s="121" t="s">
        <v>1112</v>
      </c>
      <c r="K1780" s="159" t="s">
        <v>1113</v>
      </c>
      <c r="L1780" s="140"/>
    </row>
    <row r="1781" spans="1:12" x14ac:dyDescent="0.25">
      <c r="A1781" s="14">
        <v>1774</v>
      </c>
      <c r="B1781" s="41" t="e">
        <f t="shared" si="172"/>
        <v>#VALUE!</v>
      </c>
      <c r="C1781" s="42" t="e">
        <f t="shared" si="173"/>
        <v>#VALUE!</v>
      </c>
      <c r="D1781" s="133" t="str">
        <f t="shared" si="174"/>
        <v>09/01/2010</v>
      </c>
      <c r="E1781" s="134" t="str">
        <f t="shared" si="175"/>
        <v/>
      </c>
      <c r="F1781" s="134" t="str">
        <f t="shared" si="176"/>
        <v/>
      </c>
      <c r="G1781" s="184"/>
      <c r="H1781" s="159"/>
      <c r="I1781" s="121" t="s">
        <v>1114</v>
      </c>
      <c r="J1781" s="121" t="s">
        <v>1114</v>
      </c>
      <c r="K1781" s="159" t="s">
        <v>1115</v>
      </c>
      <c r="L1781" s="140"/>
    </row>
    <row r="1782" spans="1:12" x14ac:dyDescent="0.25">
      <c r="A1782" s="14">
        <v>1775</v>
      </c>
      <c r="B1782" s="41" t="e">
        <f t="shared" si="172"/>
        <v>#VALUE!</v>
      </c>
      <c r="C1782" s="42" t="e">
        <f t="shared" si="173"/>
        <v>#VALUE!</v>
      </c>
      <c r="D1782" s="133" t="str">
        <f t="shared" si="174"/>
        <v>27/09/2010</v>
      </c>
      <c r="E1782" s="134" t="str">
        <f t="shared" si="175"/>
        <v/>
      </c>
      <c r="F1782" s="134" t="str">
        <f t="shared" si="176"/>
        <v/>
      </c>
      <c r="G1782" s="184"/>
      <c r="H1782" s="159"/>
      <c r="I1782" s="121" t="s">
        <v>1116</v>
      </c>
      <c r="J1782" s="121" t="s">
        <v>1116</v>
      </c>
      <c r="K1782" s="159" t="s">
        <v>1113</v>
      </c>
      <c r="L1782" s="140"/>
    </row>
    <row r="1783" spans="1:12" x14ac:dyDescent="0.25">
      <c r="A1783" s="14">
        <v>1776</v>
      </c>
      <c r="B1783" s="41" t="e">
        <f t="shared" si="172"/>
        <v>#VALUE!</v>
      </c>
      <c r="C1783" s="42" t="e">
        <f t="shared" si="173"/>
        <v>#VALUE!</v>
      </c>
      <c r="D1783" s="133" t="str">
        <f t="shared" si="174"/>
        <v>14/10/2010</v>
      </c>
      <c r="E1783" s="134" t="str">
        <f t="shared" si="175"/>
        <v/>
      </c>
      <c r="F1783" s="134" t="str">
        <f t="shared" si="176"/>
        <v/>
      </c>
      <c r="G1783" s="184"/>
      <c r="H1783" s="159"/>
      <c r="I1783" s="121" t="s">
        <v>1117</v>
      </c>
      <c r="J1783" s="121" t="s">
        <v>1117</v>
      </c>
      <c r="K1783" s="159" t="s">
        <v>1118</v>
      </c>
      <c r="L1783" s="140"/>
    </row>
    <row r="1784" spans="1:12" x14ac:dyDescent="0.25">
      <c r="A1784" s="14">
        <v>1777</v>
      </c>
      <c r="B1784" s="41" t="e">
        <f t="shared" si="172"/>
        <v>#VALUE!</v>
      </c>
      <c r="C1784" s="42" t="e">
        <f t="shared" si="173"/>
        <v>#VALUE!</v>
      </c>
      <c r="D1784" s="133" t="str">
        <f t="shared" si="174"/>
        <v>01/06/2010</v>
      </c>
      <c r="E1784" s="134" t="str">
        <f t="shared" si="175"/>
        <v/>
      </c>
      <c r="F1784" s="134" t="str">
        <f t="shared" si="176"/>
        <v/>
      </c>
      <c r="G1784" s="184"/>
      <c r="H1784" s="159"/>
      <c r="I1784" s="121" t="s">
        <v>1119</v>
      </c>
      <c r="J1784" s="121" t="s">
        <v>1119</v>
      </c>
      <c r="K1784" s="159" t="s">
        <v>1120</v>
      </c>
      <c r="L1784" s="140"/>
    </row>
    <row r="1785" spans="1:12" x14ac:dyDescent="0.25">
      <c r="A1785" s="14">
        <v>1778</v>
      </c>
      <c r="B1785" s="41" t="e">
        <f t="shared" si="172"/>
        <v>#VALUE!</v>
      </c>
      <c r="C1785" s="42" t="e">
        <f t="shared" si="173"/>
        <v>#VALUE!</v>
      </c>
      <c r="D1785" s="133" t="str">
        <f t="shared" si="174"/>
        <v>23/08/2010</v>
      </c>
      <c r="E1785" s="134" t="str">
        <f t="shared" si="175"/>
        <v/>
      </c>
      <c r="F1785" s="134" t="str">
        <f t="shared" si="176"/>
        <v/>
      </c>
      <c r="G1785" s="184"/>
      <c r="H1785" s="159"/>
      <c r="I1785" s="121" t="s">
        <v>1121</v>
      </c>
      <c r="J1785" s="121" t="s">
        <v>1121</v>
      </c>
      <c r="K1785" s="159" t="s">
        <v>1122</v>
      </c>
      <c r="L1785" s="140"/>
    </row>
    <row r="1786" spans="1:12" x14ac:dyDescent="0.25">
      <c r="A1786" s="14">
        <v>1779</v>
      </c>
      <c r="B1786" s="41" t="e">
        <f t="shared" si="172"/>
        <v>#VALUE!</v>
      </c>
      <c r="C1786" s="42" t="e">
        <f t="shared" si="173"/>
        <v>#VALUE!</v>
      </c>
      <c r="D1786" s="133" t="str">
        <f t="shared" si="174"/>
        <v>02/07/2010</v>
      </c>
      <c r="E1786" s="134" t="str">
        <f t="shared" si="175"/>
        <v/>
      </c>
      <c r="F1786" s="134" t="str">
        <f t="shared" si="176"/>
        <v/>
      </c>
      <c r="G1786" s="184"/>
      <c r="H1786" s="159"/>
      <c r="I1786" s="121" t="s">
        <v>646</v>
      </c>
      <c r="J1786" s="121" t="s">
        <v>646</v>
      </c>
      <c r="K1786" s="159" t="s">
        <v>1123</v>
      </c>
      <c r="L1786" s="140"/>
    </row>
    <row r="1787" spans="1:12" x14ac:dyDescent="0.25">
      <c r="A1787" s="14">
        <v>1780</v>
      </c>
      <c r="B1787" s="41" t="e">
        <f t="shared" si="172"/>
        <v>#VALUE!</v>
      </c>
      <c r="C1787" s="42" t="e">
        <f t="shared" si="173"/>
        <v>#VALUE!</v>
      </c>
      <c r="D1787" s="133" t="str">
        <f t="shared" si="174"/>
        <v>26/08/2010</v>
      </c>
      <c r="E1787" s="134" t="str">
        <f t="shared" si="175"/>
        <v/>
      </c>
      <c r="F1787" s="134" t="str">
        <f t="shared" si="176"/>
        <v/>
      </c>
      <c r="G1787" s="184"/>
      <c r="H1787" s="159"/>
      <c r="I1787" s="121" t="s">
        <v>1124</v>
      </c>
      <c r="J1787" s="121" t="s">
        <v>1124</v>
      </c>
      <c r="K1787" s="159" t="s">
        <v>1125</v>
      </c>
      <c r="L1787" s="140"/>
    </row>
    <row r="1788" spans="1:12" x14ac:dyDescent="0.25">
      <c r="A1788" s="14">
        <v>1781</v>
      </c>
      <c r="B1788" s="41" t="e">
        <f t="shared" si="172"/>
        <v>#VALUE!</v>
      </c>
      <c r="C1788" s="42" t="e">
        <f t="shared" si="173"/>
        <v>#VALUE!</v>
      </c>
      <c r="D1788" s="133" t="str">
        <f t="shared" si="174"/>
        <v>01/08/2010</v>
      </c>
      <c r="E1788" s="134" t="str">
        <f t="shared" si="175"/>
        <v/>
      </c>
      <c r="F1788" s="134" t="str">
        <f t="shared" si="176"/>
        <v/>
      </c>
      <c r="G1788" s="184"/>
      <c r="H1788" s="159"/>
      <c r="I1788" s="121" t="s">
        <v>1126</v>
      </c>
      <c r="J1788" s="121" t="s">
        <v>1126</v>
      </c>
      <c r="K1788" s="159" t="s">
        <v>1127</v>
      </c>
      <c r="L1788" s="140"/>
    </row>
    <row r="1789" spans="1:12" x14ac:dyDescent="0.25">
      <c r="A1789" s="14">
        <v>1782</v>
      </c>
      <c r="B1789" s="41" t="e">
        <f t="shared" si="172"/>
        <v>#VALUE!</v>
      </c>
      <c r="C1789" s="42" t="e">
        <f t="shared" si="173"/>
        <v>#VALUE!</v>
      </c>
      <c r="D1789" s="133" t="str">
        <f t="shared" si="174"/>
        <v>11/04/2010</v>
      </c>
      <c r="E1789" s="134" t="str">
        <f t="shared" si="175"/>
        <v/>
      </c>
      <c r="F1789" s="134" t="str">
        <f t="shared" si="176"/>
        <v/>
      </c>
      <c r="G1789" s="184"/>
      <c r="H1789" s="159"/>
      <c r="I1789" s="121" t="s">
        <v>1128</v>
      </c>
      <c r="J1789" s="121" t="s">
        <v>1128</v>
      </c>
      <c r="K1789" s="159" t="s">
        <v>1082</v>
      </c>
      <c r="L1789" s="140"/>
    </row>
    <row r="1790" spans="1:12" x14ac:dyDescent="0.25">
      <c r="A1790" s="14">
        <v>1783</v>
      </c>
      <c r="B1790" s="41" t="e">
        <f t="shared" si="172"/>
        <v>#VALUE!</v>
      </c>
      <c r="C1790" s="42" t="e">
        <f t="shared" si="173"/>
        <v>#VALUE!</v>
      </c>
      <c r="D1790" s="133" t="str">
        <f t="shared" si="174"/>
        <v>04/05/2010</v>
      </c>
      <c r="E1790" s="134" t="str">
        <f t="shared" si="175"/>
        <v/>
      </c>
      <c r="F1790" s="134" t="str">
        <f t="shared" si="176"/>
        <v/>
      </c>
      <c r="G1790" s="184"/>
      <c r="H1790" s="159"/>
      <c r="I1790" s="121" t="s">
        <v>1129</v>
      </c>
      <c r="J1790" s="121" t="s">
        <v>1129</v>
      </c>
      <c r="K1790" s="159" t="s">
        <v>1040</v>
      </c>
      <c r="L1790" s="140"/>
    </row>
    <row r="1791" spans="1:12" x14ac:dyDescent="0.25">
      <c r="A1791" s="14">
        <v>1784</v>
      </c>
      <c r="B1791" s="41" t="e">
        <f t="shared" si="172"/>
        <v>#VALUE!</v>
      </c>
      <c r="C1791" s="42" t="e">
        <f t="shared" si="173"/>
        <v>#VALUE!</v>
      </c>
      <c r="D1791" s="133" t="str">
        <f t="shared" si="174"/>
        <v>21/05/2010</v>
      </c>
      <c r="E1791" s="134" t="str">
        <f t="shared" si="175"/>
        <v/>
      </c>
      <c r="F1791" s="134" t="str">
        <f t="shared" si="176"/>
        <v/>
      </c>
      <c r="G1791" s="184"/>
      <c r="H1791" s="159"/>
      <c r="I1791" s="121" t="s">
        <v>1130</v>
      </c>
      <c r="J1791" s="121" t="s">
        <v>1130</v>
      </c>
      <c r="K1791" s="159" t="s">
        <v>1131</v>
      </c>
      <c r="L1791" s="140"/>
    </row>
    <row r="1792" spans="1:12" x14ac:dyDescent="0.25">
      <c r="A1792" s="14">
        <v>1785</v>
      </c>
      <c r="B1792" s="41" t="e">
        <f t="shared" si="172"/>
        <v>#VALUE!</v>
      </c>
      <c r="C1792" s="42" t="e">
        <f t="shared" si="173"/>
        <v>#VALUE!</v>
      </c>
      <c r="D1792" s="133" t="str">
        <f t="shared" si="174"/>
        <v>31/08/2010</v>
      </c>
      <c r="E1792" s="134" t="str">
        <f t="shared" si="175"/>
        <v/>
      </c>
      <c r="F1792" s="134" t="str">
        <f t="shared" si="176"/>
        <v/>
      </c>
      <c r="G1792" s="184"/>
      <c r="H1792" s="159"/>
      <c r="I1792" s="121" t="s">
        <v>1132</v>
      </c>
      <c r="J1792" s="121" t="s">
        <v>1132</v>
      </c>
      <c r="K1792" s="159" t="s">
        <v>1133</v>
      </c>
      <c r="L1792" s="140"/>
    </row>
    <row r="1793" spans="1:12" x14ac:dyDescent="0.25">
      <c r="A1793" s="14">
        <v>1786</v>
      </c>
      <c r="B1793" s="41" t="e">
        <f t="shared" si="172"/>
        <v>#VALUE!</v>
      </c>
      <c r="C1793" s="42" t="e">
        <f t="shared" si="173"/>
        <v>#VALUE!</v>
      </c>
      <c r="D1793" s="133" t="str">
        <f t="shared" si="174"/>
        <v>28/10/2009</v>
      </c>
      <c r="E1793" s="134" t="str">
        <f t="shared" si="175"/>
        <v/>
      </c>
      <c r="F1793" s="134" t="str">
        <f t="shared" si="176"/>
        <v/>
      </c>
      <c r="G1793" s="184"/>
      <c r="H1793" s="159"/>
      <c r="I1793" s="121" t="s">
        <v>1134</v>
      </c>
      <c r="J1793" s="121" t="s">
        <v>1134</v>
      </c>
      <c r="K1793" s="159" t="s">
        <v>1104</v>
      </c>
      <c r="L1793" s="140"/>
    </row>
    <row r="1794" spans="1:12" x14ac:dyDescent="0.25">
      <c r="A1794" s="14">
        <v>1787</v>
      </c>
      <c r="B1794" s="41" t="e">
        <f t="shared" si="172"/>
        <v>#VALUE!</v>
      </c>
      <c r="C1794" s="42" t="e">
        <f t="shared" si="173"/>
        <v>#VALUE!</v>
      </c>
      <c r="D1794" s="133" t="str">
        <f t="shared" si="174"/>
        <v>24/03/2010</v>
      </c>
      <c r="E1794" s="134" t="str">
        <f t="shared" si="175"/>
        <v/>
      </c>
      <c r="F1794" s="134" t="str">
        <f t="shared" si="176"/>
        <v/>
      </c>
      <c r="G1794" s="184"/>
      <c r="H1794" s="159"/>
      <c r="I1794" s="121" t="s">
        <v>1135</v>
      </c>
      <c r="J1794" s="121" t="s">
        <v>1135</v>
      </c>
      <c r="K1794" s="159" t="s">
        <v>1136</v>
      </c>
      <c r="L1794" s="140"/>
    </row>
    <row r="1795" spans="1:12" s="86" customFormat="1" x14ac:dyDescent="0.25">
      <c r="A1795" s="96">
        <v>1788</v>
      </c>
      <c r="B1795" s="97" t="e">
        <f t="shared" si="172"/>
        <v>#VALUE!</v>
      </c>
      <c r="C1795" s="98" t="e">
        <f t="shared" si="173"/>
        <v>#VALUE!</v>
      </c>
      <c r="D1795" s="171" t="str">
        <f t="shared" si="174"/>
        <v>06/06/2010</v>
      </c>
      <c r="E1795" s="99" t="str">
        <f t="shared" si="175"/>
        <v/>
      </c>
      <c r="F1795" s="99" t="str">
        <f t="shared" si="176"/>
        <v/>
      </c>
      <c r="G1795" s="185"/>
      <c r="H1795" s="172"/>
      <c r="I1795" s="173" t="s">
        <v>1083</v>
      </c>
      <c r="J1795" s="173" t="s">
        <v>1083</v>
      </c>
      <c r="K1795" s="172" t="s">
        <v>1040</v>
      </c>
      <c r="L1795" s="174"/>
    </row>
    <row r="1796" spans="1:12" x14ac:dyDescent="0.25">
      <c r="A1796" s="14">
        <v>1789</v>
      </c>
      <c r="B1796" s="41" t="e">
        <f t="shared" si="172"/>
        <v>#VALUE!</v>
      </c>
      <c r="C1796" s="42" t="e">
        <f t="shared" si="173"/>
        <v>#VALUE!</v>
      </c>
      <c r="D1796" s="133" t="str">
        <f t="shared" si="174"/>
        <v>03/12/2010</v>
      </c>
      <c r="E1796" s="134" t="str">
        <f t="shared" si="175"/>
        <v/>
      </c>
      <c r="F1796" s="134" t="str">
        <f t="shared" si="176"/>
        <v/>
      </c>
      <c r="G1796" s="184"/>
      <c r="H1796" s="159"/>
      <c r="I1796" s="133" t="s">
        <v>1137</v>
      </c>
      <c r="J1796" s="159" t="s">
        <v>1137</v>
      </c>
      <c r="K1796" s="159" t="s">
        <v>1137</v>
      </c>
      <c r="L1796" s="140"/>
    </row>
    <row r="1797" spans="1:12" x14ac:dyDescent="0.25">
      <c r="A1797" s="14">
        <v>1790</v>
      </c>
      <c r="B1797" s="41" t="e">
        <f t="shared" si="172"/>
        <v>#VALUE!</v>
      </c>
      <c r="C1797" s="42" t="e">
        <f t="shared" si="173"/>
        <v>#VALUE!</v>
      </c>
      <c r="D1797" s="133" t="str">
        <f t="shared" si="174"/>
        <v>19/09/2010</v>
      </c>
      <c r="E1797" s="134" t="str">
        <f t="shared" si="175"/>
        <v/>
      </c>
      <c r="F1797" s="134" t="str">
        <f t="shared" si="176"/>
        <v/>
      </c>
      <c r="G1797" s="184"/>
      <c r="H1797" s="159"/>
      <c r="I1797" s="133" t="s">
        <v>1138</v>
      </c>
      <c r="J1797" s="159" t="s">
        <v>1138</v>
      </c>
      <c r="K1797" s="159" t="s">
        <v>1138</v>
      </c>
      <c r="L1797" s="140"/>
    </row>
    <row r="1798" spans="1:12" x14ac:dyDescent="0.25">
      <c r="A1798" s="14">
        <v>1791</v>
      </c>
      <c r="B1798" s="41" t="e">
        <f t="shared" si="172"/>
        <v>#VALUE!</v>
      </c>
      <c r="C1798" s="42" t="e">
        <f t="shared" si="173"/>
        <v>#VALUE!</v>
      </c>
      <c r="D1798" s="133" t="str">
        <f t="shared" si="174"/>
        <v>30/01/2010</v>
      </c>
      <c r="E1798" s="134" t="str">
        <f t="shared" si="175"/>
        <v/>
      </c>
      <c r="F1798" s="134" t="str">
        <f t="shared" si="176"/>
        <v/>
      </c>
      <c r="G1798" s="184"/>
      <c r="H1798" s="159"/>
      <c r="I1798" s="133" t="s">
        <v>1139</v>
      </c>
      <c r="J1798" s="159" t="s">
        <v>1139</v>
      </c>
      <c r="K1798" s="159" t="s">
        <v>1139</v>
      </c>
      <c r="L1798" s="140"/>
    </row>
    <row r="1799" spans="1:12" x14ac:dyDescent="0.25">
      <c r="A1799" s="14">
        <v>1792</v>
      </c>
      <c r="B1799" s="41" t="e">
        <f t="shared" si="172"/>
        <v>#VALUE!</v>
      </c>
      <c r="C1799" s="42" t="e">
        <f t="shared" si="173"/>
        <v>#VALUE!</v>
      </c>
      <c r="D1799" s="133" t="str">
        <f t="shared" si="174"/>
        <v>21/08/2010</v>
      </c>
      <c r="E1799" s="134" t="str">
        <f t="shared" si="175"/>
        <v/>
      </c>
      <c r="F1799" s="134" t="str">
        <f t="shared" si="176"/>
        <v/>
      </c>
      <c r="G1799" s="184"/>
      <c r="H1799" s="159"/>
      <c r="I1799" s="133" t="s">
        <v>1140</v>
      </c>
      <c r="J1799" s="159" t="s">
        <v>1140</v>
      </c>
      <c r="K1799" s="159" t="s">
        <v>1140</v>
      </c>
      <c r="L1799" s="140"/>
    </row>
    <row r="1800" spans="1:12" x14ac:dyDescent="0.25">
      <c r="A1800" s="14">
        <v>1793</v>
      </c>
      <c r="B1800" s="41" t="e">
        <f t="shared" si="172"/>
        <v>#VALUE!</v>
      </c>
      <c r="C1800" s="42" t="e">
        <f t="shared" si="173"/>
        <v>#VALUE!</v>
      </c>
      <c r="D1800" s="133" t="str">
        <f t="shared" si="174"/>
        <v>22/06/2010</v>
      </c>
      <c r="E1800" s="134" t="str">
        <f t="shared" si="175"/>
        <v/>
      </c>
      <c r="F1800" s="134" t="str">
        <f t="shared" si="176"/>
        <v/>
      </c>
      <c r="G1800" s="184"/>
      <c r="H1800" s="155"/>
      <c r="I1800" s="133" t="s">
        <v>1141</v>
      </c>
      <c r="J1800" s="155" t="s">
        <v>1141</v>
      </c>
      <c r="K1800" s="155" t="s">
        <v>1141</v>
      </c>
      <c r="L1800" s="140"/>
    </row>
    <row r="1801" spans="1:12" x14ac:dyDescent="0.25">
      <c r="A1801" s="14">
        <v>1794</v>
      </c>
      <c r="B1801" s="41" t="e">
        <f t="shared" ref="B1801:B1864" si="177">LEFT(H1801,LEN(H1801)-LEN(C1801))</f>
        <v>#VALUE!</v>
      </c>
      <c r="C1801" s="42" t="e">
        <f t="shared" ref="C1801:C1864" si="178">RIGHT(H1801,LEN(H1801)-FIND("@",SUBSTITUTE(H1801," ","@",LEN(H1801)-LEN(SUBSTITUTE(H1801," ","")))))</f>
        <v>#VALUE!</v>
      </c>
      <c r="D1801" s="133" t="str">
        <f t="shared" ref="D1801:D1864" si="179">TEXT(J1801,"DD/MM/YYYY")</f>
        <v>06/04/2010</v>
      </c>
      <c r="E1801" s="134" t="str">
        <f t="shared" ref="E1801:E1864" si="180">IF(TRIM(L1801)="Nam","X","")</f>
        <v/>
      </c>
      <c r="F1801" s="134" t="str">
        <f t="shared" ref="F1801:F1864" si="181">IF(TRIM(L1801)="Nữ","X","")</f>
        <v/>
      </c>
      <c r="G1801" s="184"/>
      <c r="H1801" s="155"/>
      <c r="I1801" s="133" t="s">
        <v>1111</v>
      </c>
      <c r="J1801" s="155" t="s">
        <v>1111</v>
      </c>
      <c r="K1801" s="155" t="s">
        <v>1111</v>
      </c>
      <c r="L1801" s="140"/>
    </row>
    <row r="1802" spans="1:12" x14ac:dyDescent="0.25">
      <c r="A1802" s="14">
        <v>1795</v>
      </c>
      <c r="B1802" s="41" t="e">
        <f t="shared" si="177"/>
        <v>#VALUE!</v>
      </c>
      <c r="C1802" s="42" t="e">
        <f t="shared" si="178"/>
        <v>#VALUE!</v>
      </c>
      <c r="D1802" s="133" t="str">
        <f t="shared" si="179"/>
        <v>09/10/2010</v>
      </c>
      <c r="E1802" s="134" t="str">
        <f t="shared" si="180"/>
        <v/>
      </c>
      <c r="F1802" s="134" t="str">
        <f t="shared" si="181"/>
        <v/>
      </c>
      <c r="G1802" s="184"/>
      <c r="H1802" s="155"/>
      <c r="I1802" s="133" t="s">
        <v>1143</v>
      </c>
      <c r="J1802" s="155" t="s">
        <v>1143</v>
      </c>
      <c r="K1802" s="155" t="s">
        <v>1143</v>
      </c>
      <c r="L1802" s="140"/>
    </row>
    <row r="1803" spans="1:12" x14ac:dyDescent="0.25">
      <c r="A1803" s="14">
        <v>1796</v>
      </c>
      <c r="B1803" s="41" t="e">
        <f t="shared" si="177"/>
        <v>#VALUE!</v>
      </c>
      <c r="C1803" s="42" t="e">
        <f t="shared" si="178"/>
        <v>#VALUE!</v>
      </c>
      <c r="D1803" s="133" t="str">
        <f t="shared" si="179"/>
        <v>09/08/2010</v>
      </c>
      <c r="E1803" s="134" t="str">
        <f t="shared" si="180"/>
        <v/>
      </c>
      <c r="F1803" s="134" t="str">
        <f t="shared" si="181"/>
        <v/>
      </c>
      <c r="G1803" s="184"/>
      <c r="H1803" s="155"/>
      <c r="I1803" s="133" t="s">
        <v>1144</v>
      </c>
      <c r="J1803" s="155" t="s">
        <v>1144</v>
      </c>
      <c r="K1803" s="155" t="s">
        <v>1144</v>
      </c>
      <c r="L1803" s="140"/>
    </row>
    <row r="1804" spans="1:12" x14ac:dyDescent="0.25">
      <c r="A1804" s="14">
        <v>1797</v>
      </c>
      <c r="B1804" s="41" t="e">
        <f t="shared" si="177"/>
        <v>#VALUE!</v>
      </c>
      <c r="C1804" s="42" t="e">
        <f t="shared" si="178"/>
        <v>#VALUE!</v>
      </c>
      <c r="D1804" s="133" t="str">
        <f t="shared" si="179"/>
        <v>21/07/2010</v>
      </c>
      <c r="E1804" s="134" t="str">
        <f t="shared" si="180"/>
        <v/>
      </c>
      <c r="F1804" s="134" t="str">
        <f t="shared" si="181"/>
        <v/>
      </c>
      <c r="G1804" s="184"/>
      <c r="H1804" s="155"/>
      <c r="I1804" s="133" t="s">
        <v>1145</v>
      </c>
      <c r="J1804" s="155" t="s">
        <v>1145</v>
      </c>
      <c r="K1804" s="155" t="s">
        <v>1145</v>
      </c>
      <c r="L1804" s="140"/>
    </row>
    <row r="1805" spans="1:12" x14ac:dyDescent="0.25">
      <c r="A1805" s="14">
        <v>1798</v>
      </c>
      <c r="B1805" s="41" t="e">
        <f t="shared" si="177"/>
        <v>#VALUE!</v>
      </c>
      <c r="C1805" s="42" t="e">
        <f t="shared" si="178"/>
        <v>#VALUE!</v>
      </c>
      <c r="D1805" s="133" t="str">
        <f t="shared" si="179"/>
        <v>08/02/2010</v>
      </c>
      <c r="E1805" s="134" t="str">
        <f t="shared" si="180"/>
        <v/>
      </c>
      <c r="F1805" s="134" t="str">
        <f t="shared" si="181"/>
        <v/>
      </c>
      <c r="G1805" s="184"/>
      <c r="H1805" s="155"/>
      <c r="I1805" s="133" t="s">
        <v>1146</v>
      </c>
      <c r="J1805" s="155" t="s">
        <v>1146</v>
      </c>
      <c r="K1805" s="155" t="s">
        <v>1146</v>
      </c>
      <c r="L1805" s="140"/>
    </row>
    <row r="1806" spans="1:12" x14ac:dyDescent="0.25">
      <c r="A1806" s="14">
        <v>1799</v>
      </c>
      <c r="B1806" s="41" t="e">
        <f t="shared" si="177"/>
        <v>#VALUE!</v>
      </c>
      <c r="C1806" s="42" t="e">
        <f t="shared" si="178"/>
        <v>#VALUE!</v>
      </c>
      <c r="D1806" s="133" t="str">
        <f t="shared" si="179"/>
        <v>08/10/2010</v>
      </c>
      <c r="E1806" s="134" t="str">
        <f t="shared" si="180"/>
        <v/>
      </c>
      <c r="F1806" s="134" t="str">
        <f t="shared" si="181"/>
        <v/>
      </c>
      <c r="G1806" s="184"/>
      <c r="H1806" s="155"/>
      <c r="I1806" s="133" t="s">
        <v>1080</v>
      </c>
      <c r="J1806" s="155" t="s">
        <v>1080</v>
      </c>
      <c r="K1806" s="155" t="s">
        <v>1080</v>
      </c>
      <c r="L1806" s="140"/>
    </row>
    <row r="1807" spans="1:12" x14ac:dyDescent="0.25">
      <c r="A1807" s="14">
        <v>1800</v>
      </c>
      <c r="B1807" s="41" t="e">
        <f t="shared" si="177"/>
        <v>#VALUE!</v>
      </c>
      <c r="C1807" s="42" t="e">
        <f t="shared" si="178"/>
        <v>#VALUE!</v>
      </c>
      <c r="D1807" s="133" t="str">
        <f t="shared" si="179"/>
        <v>20/03/2010</v>
      </c>
      <c r="E1807" s="134" t="str">
        <f t="shared" si="180"/>
        <v/>
      </c>
      <c r="F1807" s="134" t="str">
        <f t="shared" si="181"/>
        <v/>
      </c>
      <c r="G1807" s="184"/>
      <c r="H1807" s="155"/>
      <c r="I1807" s="133" t="s">
        <v>1147</v>
      </c>
      <c r="J1807" s="155" t="s">
        <v>1147</v>
      </c>
      <c r="K1807" s="155" t="s">
        <v>1147</v>
      </c>
      <c r="L1807" s="140"/>
    </row>
    <row r="1808" spans="1:12" x14ac:dyDescent="0.25">
      <c r="A1808" s="14">
        <v>1801</v>
      </c>
      <c r="B1808" s="41" t="e">
        <f t="shared" si="177"/>
        <v>#VALUE!</v>
      </c>
      <c r="C1808" s="42" t="e">
        <f t="shared" si="178"/>
        <v>#VALUE!</v>
      </c>
      <c r="D1808" s="133" t="str">
        <f t="shared" si="179"/>
        <v>29/08/2010</v>
      </c>
      <c r="E1808" s="134" t="str">
        <f t="shared" si="180"/>
        <v/>
      </c>
      <c r="F1808" s="134" t="str">
        <f t="shared" si="181"/>
        <v/>
      </c>
      <c r="G1808" s="184"/>
      <c r="H1808" s="155"/>
      <c r="I1808" s="133" t="s">
        <v>1148</v>
      </c>
      <c r="J1808" s="155" t="s">
        <v>1148</v>
      </c>
      <c r="K1808" s="155" t="s">
        <v>1148</v>
      </c>
      <c r="L1808" s="140"/>
    </row>
    <row r="1809" spans="1:12" x14ac:dyDescent="0.25">
      <c r="A1809" s="14">
        <v>1802</v>
      </c>
      <c r="B1809" s="41" t="e">
        <f t="shared" si="177"/>
        <v>#VALUE!</v>
      </c>
      <c r="C1809" s="42" t="e">
        <f t="shared" si="178"/>
        <v>#VALUE!</v>
      </c>
      <c r="D1809" s="133" t="str">
        <f t="shared" si="179"/>
        <v>04/03/2010</v>
      </c>
      <c r="E1809" s="134" t="str">
        <f t="shared" si="180"/>
        <v/>
      </c>
      <c r="F1809" s="134" t="str">
        <f t="shared" si="181"/>
        <v/>
      </c>
      <c r="G1809" s="184"/>
      <c r="H1809" s="155"/>
      <c r="I1809" s="133" t="s">
        <v>1149</v>
      </c>
      <c r="J1809" s="155" t="s">
        <v>1149</v>
      </c>
      <c r="K1809" s="155" t="s">
        <v>1149</v>
      </c>
      <c r="L1809" s="140"/>
    </row>
    <row r="1810" spans="1:12" x14ac:dyDescent="0.25">
      <c r="A1810" s="14">
        <v>1803</v>
      </c>
      <c r="B1810" s="41" t="e">
        <f t="shared" si="177"/>
        <v>#VALUE!</v>
      </c>
      <c r="C1810" s="42" t="e">
        <f t="shared" si="178"/>
        <v>#VALUE!</v>
      </c>
      <c r="D1810" s="133" t="str">
        <f t="shared" si="179"/>
        <v>01/01/2010</v>
      </c>
      <c r="E1810" s="134" t="str">
        <f t="shared" si="180"/>
        <v/>
      </c>
      <c r="F1810" s="134" t="str">
        <f t="shared" si="181"/>
        <v/>
      </c>
      <c r="G1810" s="184"/>
      <c r="H1810" s="155"/>
      <c r="I1810" s="133" t="s">
        <v>1150</v>
      </c>
      <c r="J1810" s="155" t="s">
        <v>1150</v>
      </c>
      <c r="K1810" s="155" t="s">
        <v>1150</v>
      </c>
      <c r="L1810" s="140"/>
    </row>
    <row r="1811" spans="1:12" x14ac:dyDescent="0.25">
      <c r="A1811" s="14">
        <v>1804</v>
      </c>
      <c r="B1811" s="41" t="e">
        <f t="shared" si="177"/>
        <v>#VALUE!</v>
      </c>
      <c r="C1811" s="42" t="e">
        <f t="shared" si="178"/>
        <v>#VALUE!</v>
      </c>
      <c r="D1811" s="133" t="str">
        <f t="shared" si="179"/>
        <v>14/10/2010</v>
      </c>
      <c r="E1811" s="134" t="str">
        <f t="shared" si="180"/>
        <v/>
      </c>
      <c r="F1811" s="134" t="str">
        <f t="shared" si="181"/>
        <v/>
      </c>
      <c r="G1811" s="184"/>
      <c r="H1811" s="155"/>
      <c r="I1811" s="133" t="s">
        <v>1117</v>
      </c>
      <c r="J1811" s="155" t="s">
        <v>1117</v>
      </c>
      <c r="K1811" s="155" t="s">
        <v>1117</v>
      </c>
      <c r="L1811" s="140"/>
    </row>
    <row r="1812" spans="1:12" x14ac:dyDescent="0.25">
      <c r="A1812" s="14">
        <v>1805</v>
      </c>
      <c r="B1812" s="41" t="e">
        <f t="shared" si="177"/>
        <v>#VALUE!</v>
      </c>
      <c r="C1812" s="42" t="e">
        <f t="shared" si="178"/>
        <v>#VALUE!</v>
      </c>
      <c r="D1812" s="133" t="str">
        <f t="shared" si="179"/>
        <v>18/11/2010</v>
      </c>
      <c r="E1812" s="134" t="str">
        <f t="shared" si="180"/>
        <v/>
      </c>
      <c r="F1812" s="134" t="str">
        <f t="shared" si="181"/>
        <v/>
      </c>
      <c r="G1812" s="184"/>
      <c r="H1812" s="155"/>
      <c r="I1812" s="133" t="s">
        <v>1151</v>
      </c>
      <c r="J1812" s="155" t="s">
        <v>1151</v>
      </c>
      <c r="K1812" s="155" t="s">
        <v>1151</v>
      </c>
      <c r="L1812" s="140"/>
    </row>
    <row r="1813" spans="1:12" x14ac:dyDescent="0.25">
      <c r="A1813" s="14">
        <v>1806</v>
      </c>
      <c r="B1813" s="41" t="e">
        <f t="shared" si="177"/>
        <v>#VALUE!</v>
      </c>
      <c r="C1813" s="42" t="e">
        <f t="shared" si="178"/>
        <v>#VALUE!</v>
      </c>
      <c r="D1813" s="133" t="str">
        <f t="shared" si="179"/>
        <v>26/04/2010</v>
      </c>
      <c r="E1813" s="134" t="str">
        <f t="shared" si="180"/>
        <v/>
      </c>
      <c r="F1813" s="134" t="str">
        <f t="shared" si="181"/>
        <v/>
      </c>
      <c r="G1813" s="184"/>
      <c r="H1813" s="155"/>
      <c r="I1813" s="133" t="s">
        <v>1050</v>
      </c>
      <c r="J1813" s="155" t="s">
        <v>1050</v>
      </c>
      <c r="K1813" s="155" t="s">
        <v>1050</v>
      </c>
      <c r="L1813" s="140"/>
    </row>
    <row r="1814" spans="1:12" x14ac:dyDescent="0.25">
      <c r="A1814" s="14">
        <v>1807</v>
      </c>
      <c r="B1814" s="41" t="e">
        <f t="shared" si="177"/>
        <v>#VALUE!</v>
      </c>
      <c r="C1814" s="42" t="e">
        <f t="shared" si="178"/>
        <v>#VALUE!</v>
      </c>
      <c r="D1814" s="133" t="str">
        <f t="shared" si="179"/>
        <v>23/08/2010</v>
      </c>
      <c r="E1814" s="134" t="str">
        <f t="shared" si="180"/>
        <v/>
      </c>
      <c r="F1814" s="134" t="str">
        <f t="shared" si="181"/>
        <v/>
      </c>
      <c r="G1814" s="184"/>
      <c r="H1814" s="155"/>
      <c r="I1814" s="133" t="s">
        <v>1121</v>
      </c>
      <c r="J1814" s="155" t="s">
        <v>1121</v>
      </c>
      <c r="K1814" s="155" t="s">
        <v>1121</v>
      </c>
      <c r="L1814" s="140"/>
    </row>
    <row r="1815" spans="1:12" x14ac:dyDescent="0.25">
      <c r="A1815" s="14">
        <v>1808</v>
      </c>
      <c r="B1815" s="41" t="e">
        <f t="shared" si="177"/>
        <v>#VALUE!</v>
      </c>
      <c r="C1815" s="42" t="e">
        <f t="shared" si="178"/>
        <v>#VALUE!</v>
      </c>
      <c r="D1815" s="133" t="str">
        <f t="shared" si="179"/>
        <v>12/04/2010</v>
      </c>
      <c r="E1815" s="134" t="str">
        <f t="shared" si="180"/>
        <v/>
      </c>
      <c r="F1815" s="134" t="str">
        <f t="shared" si="181"/>
        <v/>
      </c>
      <c r="G1815" s="184"/>
      <c r="H1815" s="155"/>
      <c r="I1815" s="133" t="s">
        <v>1152</v>
      </c>
      <c r="J1815" s="155" t="s">
        <v>1152</v>
      </c>
      <c r="K1815" s="155" t="s">
        <v>1152</v>
      </c>
      <c r="L1815" s="140"/>
    </row>
    <row r="1816" spans="1:12" x14ac:dyDescent="0.25">
      <c r="A1816" s="14">
        <v>1809</v>
      </c>
      <c r="B1816" s="41" t="e">
        <f t="shared" si="177"/>
        <v>#VALUE!</v>
      </c>
      <c r="C1816" s="42" t="e">
        <f t="shared" si="178"/>
        <v>#VALUE!</v>
      </c>
      <c r="D1816" s="133" t="str">
        <f t="shared" si="179"/>
        <v>27/10/2010</v>
      </c>
      <c r="E1816" s="134" t="str">
        <f t="shared" si="180"/>
        <v/>
      </c>
      <c r="F1816" s="134" t="str">
        <f t="shared" si="181"/>
        <v/>
      </c>
      <c r="G1816" s="184"/>
      <c r="H1816" s="155"/>
      <c r="I1816" s="133" t="s">
        <v>1153</v>
      </c>
      <c r="J1816" s="155" t="s">
        <v>1153</v>
      </c>
      <c r="K1816" s="155" t="s">
        <v>1153</v>
      </c>
      <c r="L1816" s="140"/>
    </row>
    <row r="1817" spans="1:12" x14ac:dyDescent="0.25">
      <c r="A1817" s="14">
        <v>1810</v>
      </c>
      <c r="B1817" s="41" t="e">
        <f t="shared" si="177"/>
        <v>#VALUE!</v>
      </c>
      <c r="C1817" s="42" t="e">
        <f t="shared" si="178"/>
        <v>#VALUE!</v>
      </c>
      <c r="D1817" s="133" t="str">
        <f t="shared" si="179"/>
        <v>19/01/2010</v>
      </c>
      <c r="E1817" s="134" t="str">
        <f t="shared" si="180"/>
        <v/>
      </c>
      <c r="F1817" s="134" t="str">
        <f t="shared" si="181"/>
        <v/>
      </c>
      <c r="G1817" s="184"/>
      <c r="H1817" s="155"/>
      <c r="I1817" s="133" t="s">
        <v>1154</v>
      </c>
      <c r="J1817" s="155" t="s">
        <v>1154</v>
      </c>
      <c r="K1817" s="155" t="s">
        <v>1154</v>
      </c>
      <c r="L1817" s="140"/>
    </row>
    <row r="1818" spans="1:12" x14ac:dyDescent="0.25">
      <c r="A1818" s="14">
        <v>1811</v>
      </c>
      <c r="B1818" s="41" t="e">
        <f t="shared" si="177"/>
        <v>#VALUE!</v>
      </c>
      <c r="C1818" s="42" t="e">
        <f t="shared" si="178"/>
        <v>#VALUE!</v>
      </c>
      <c r="D1818" s="133" t="str">
        <f t="shared" si="179"/>
        <v>30/04/2010</v>
      </c>
      <c r="E1818" s="134" t="str">
        <f t="shared" si="180"/>
        <v/>
      </c>
      <c r="F1818" s="134" t="str">
        <f t="shared" si="181"/>
        <v/>
      </c>
      <c r="G1818" s="184"/>
      <c r="H1818" s="155"/>
      <c r="I1818" s="133" t="s">
        <v>1155</v>
      </c>
      <c r="J1818" s="155" t="s">
        <v>1155</v>
      </c>
      <c r="K1818" s="155" t="s">
        <v>1155</v>
      </c>
      <c r="L1818" s="140"/>
    </row>
    <row r="1819" spans="1:12" x14ac:dyDescent="0.25">
      <c r="A1819" s="14">
        <v>1812</v>
      </c>
      <c r="B1819" s="41" t="e">
        <f t="shared" si="177"/>
        <v>#VALUE!</v>
      </c>
      <c r="C1819" s="42" t="e">
        <f t="shared" si="178"/>
        <v>#VALUE!</v>
      </c>
      <c r="D1819" s="133" t="str">
        <f t="shared" si="179"/>
        <v>19/12/2008</v>
      </c>
      <c r="E1819" s="134" t="str">
        <f t="shared" si="180"/>
        <v/>
      </c>
      <c r="F1819" s="134" t="str">
        <f t="shared" si="181"/>
        <v/>
      </c>
      <c r="G1819" s="184"/>
      <c r="H1819" s="155"/>
      <c r="I1819" s="133" t="s">
        <v>1156</v>
      </c>
      <c r="J1819" s="155" t="s">
        <v>1156</v>
      </c>
      <c r="K1819" s="155" t="s">
        <v>1156</v>
      </c>
      <c r="L1819" s="140"/>
    </row>
    <row r="1820" spans="1:12" x14ac:dyDescent="0.25">
      <c r="A1820" s="14">
        <v>1813</v>
      </c>
      <c r="B1820" s="41" t="e">
        <f t="shared" si="177"/>
        <v>#VALUE!</v>
      </c>
      <c r="C1820" s="42" t="e">
        <f t="shared" si="178"/>
        <v>#VALUE!</v>
      </c>
      <c r="D1820" s="133" t="str">
        <f t="shared" si="179"/>
        <v>25/02/2010</v>
      </c>
      <c r="E1820" s="134" t="str">
        <f t="shared" si="180"/>
        <v/>
      </c>
      <c r="F1820" s="134" t="str">
        <f t="shared" si="181"/>
        <v/>
      </c>
      <c r="G1820" s="184"/>
      <c r="H1820" s="155"/>
      <c r="I1820" s="133" t="s">
        <v>613</v>
      </c>
      <c r="J1820" s="155" t="s">
        <v>613</v>
      </c>
      <c r="K1820" s="155" t="s">
        <v>613</v>
      </c>
      <c r="L1820" s="140"/>
    </row>
    <row r="1821" spans="1:12" x14ac:dyDescent="0.25">
      <c r="A1821" s="14">
        <v>1814</v>
      </c>
      <c r="B1821" s="41" t="e">
        <f t="shared" si="177"/>
        <v>#VALUE!</v>
      </c>
      <c r="C1821" s="42" t="e">
        <f t="shared" si="178"/>
        <v>#VALUE!</v>
      </c>
      <c r="D1821" s="133" t="str">
        <f t="shared" si="179"/>
        <v>14/03/2010</v>
      </c>
      <c r="E1821" s="134" t="str">
        <f t="shared" si="180"/>
        <v/>
      </c>
      <c r="F1821" s="134" t="str">
        <f t="shared" si="181"/>
        <v/>
      </c>
      <c r="G1821" s="184"/>
      <c r="H1821" s="155"/>
      <c r="I1821" s="133" t="s">
        <v>1157</v>
      </c>
      <c r="J1821" s="155" t="s">
        <v>1157</v>
      </c>
      <c r="K1821" s="155" t="s">
        <v>1157</v>
      </c>
      <c r="L1821" s="140"/>
    </row>
    <row r="1822" spans="1:12" x14ac:dyDescent="0.25">
      <c r="A1822" s="14">
        <v>1815</v>
      </c>
      <c r="B1822" s="41" t="e">
        <f t="shared" si="177"/>
        <v>#VALUE!</v>
      </c>
      <c r="C1822" s="42" t="e">
        <f t="shared" si="178"/>
        <v>#VALUE!</v>
      </c>
      <c r="D1822" s="133" t="str">
        <f t="shared" si="179"/>
        <v>30/10/2010</v>
      </c>
      <c r="E1822" s="134" t="str">
        <f t="shared" si="180"/>
        <v/>
      </c>
      <c r="F1822" s="134" t="str">
        <f t="shared" si="181"/>
        <v/>
      </c>
      <c r="G1822" s="184"/>
      <c r="H1822" s="155"/>
      <c r="I1822" s="133" t="s">
        <v>1099</v>
      </c>
      <c r="J1822" s="155" t="s">
        <v>1099</v>
      </c>
      <c r="K1822" s="155" t="s">
        <v>1099</v>
      </c>
      <c r="L1822" s="140"/>
    </row>
    <row r="1823" spans="1:12" x14ac:dyDescent="0.25">
      <c r="A1823" s="14">
        <v>1816</v>
      </c>
      <c r="B1823" s="41" t="e">
        <f t="shared" si="177"/>
        <v>#VALUE!</v>
      </c>
      <c r="C1823" s="42" t="e">
        <f t="shared" si="178"/>
        <v>#VALUE!</v>
      </c>
      <c r="D1823" s="133" t="str">
        <f t="shared" si="179"/>
        <v>17/07/2010</v>
      </c>
      <c r="E1823" s="134" t="str">
        <f t="shared" si="180"/>
        <v/>
      </c>
      <c r="F1823" s="134" t="str">
        <f t="shared" si="181"/>
        <v/>
      </c>
      <c r="G1823" s="184"/>
      <c r="H1823" s="155"/>
      <c r="I1823" s="133" t="s">
        <v>1158</v>
      </c>
      <c r="J1823" s="155" t="s">
        <v>1158</v>
      </c>
      <c r="K1823" s="155" t="s">
        <v>1158</v>
      </c>
      <c r="L1823" s="140"/>
    </row>
    <row r="1824" spans="1:12" x14ac:dyDescent="0.25">
      <c r="A1824" s="14">
        <v>1817</v>
      </c>
      <c r="B1824" s="41" t="e">
        <f t="shared" si="177"/>
        <v>#VALUE!</v>
      </c>
      <c r="C1824" s="42" t="e">
        <f t="shared" si="178"/>
        <v>#VALUE!</v>
      </c>
      <c r="D1824" s="133" t="str">
        <f t="shared" si="179"/>
        <v>01/10/2010</v>
      </c>
      <c r="E1824" s="134" t="str">
        <f t="shared" si="180"/>
        <v/>
      </c>
      <c r="F1824" s="134" t="str">
        <f t="shared" si="181"/>
        <v/>
      </c>
      <c r="G1824" s="184"/>
      <c r="H1824" s="155"/>
      <c r="I1824" s="133" t="s">
        <v>1102</v>
      </c>
      <c r="J1824" s="155" t="s">
        <v>1102</v>
      </c>
      <c r="K1824" s="155" t="s">
        <v>1102</v>
      </c>
      <c r="L1824" s="140"/>
    </row>
    <row r="1825" spans="1:12" x14ac:dyDescent="0.25">
      <c r="A1825" s="14">
        <v>1818</v>
      </c>
      <c r="B1825" s="41" t="e">
        <f t="shared" si="177"/>
        <v>#VALUE!</v>
      </c>
      <c r="C1825" s="42" t="e">
        <f t="shared" si="178"/>
        <v>#VALUE!</v>
      </c>
      <c r="D1825" s="133" t="str">
        <f t="shared" si="179"/>
        <v>18/01/2010</v>
      </c>
      <c r="E1825" s="134" t="str">
        <f t="shared" si="180"/>
        <v/>
      </c>
      <c r="F1825" s="134" t="str">
        <f t="shared" si="181"/>
        <v/>
      </c>
      <c r="G1825" s="184"/>
      <c r="H1825" s="155"/>
      <c r="I1825" s="133" t="s">
        <v>1133</v>
      </c>
      <c r="J1825" s="155" t="s">
        <v>1133</v>
      </c>
      <c r="K1825" s="155" t="s">
        <v>1133</v>
      </c>
      <c r="L1825" s="140"/>
    </row>
    <row r="1826" spans="1:12" x14ac:dyDescent="0.25">
      <c r="A1826" s="14">
        <v>1819</v>
      </c>
      <c r="B1826" s="41" t="e">
        <f t="shared" si="177"/>
        <v>#VALUE!</v>
      </c>
      <c r="C1826" s="42" t="e">
        <f t="shared" si="178"/>
        <v>#VALUE!</v>
      </c>
      <c r="D1826" s="133" t="str">
        <f t="shared" si="179"/>
        <v>25/09/2010</v>
      </c>
      <c r="E1826" s="134" t="str">
        <f t="shared" si="180"/>
        <v/>
      </c>
      <c r="F1826" s="134" t="str">
        <f t="shared" si="181"/>
        <v/>
      </c>
      <c r="G1826" s="184"/>
      <c r="H1826" s="155"/>
      <c r="I1826" s="133" t="s">
        <v>1081</v>
      </c>
      <c r="J1826" s="155" t="s">
        <v>1081</v>
      </c>
      <c r="K1826" s="155" t="s">
        <v>1081</v>
      </c>
      <c r="L1826" s="140"/>
    </row>
    <row r="1827" spans="1:12" x14ac:dyDescent="0.25">
      <c r="A1827" s="14">
        <v>1820</v>
      </c>
      <c r="B1827" s="41" t="e">
        <f t="shared" si="177"/>
        <v>#VALUE!</v>
      </c>
      <c r="C1827" s="42" t="e">
        <f t="shared" si="178"/>
        <v>#VALUE!</v>
      </c>
      <c r="D1827" s="133" t="str">
        <f t="shared" si="179"/>
        <v>10/05/2010</v>
      </c>
      <c r="E1827" s="134" t="str">
        <f t="shared" si="180"/>
        <v/>
      </c>
      <c r="F1827" s="134" t="str">
        <f t="shared" si="181"/>
        <v/>
      </c>
      <c r="G1827" s="184"/>
      <c r="H1827" s="155"/>
      <c r="I1827" s="133" t="s">
        <v>1159</v>
      </c>
      <c r="J1827" s="155" t="s">
        <v>1159</v>
      </c>
      <c r="K1827" s="155" t="s">
        <v>1159</v>
      </c>
      <c r="L1827" s="140"/>
    </row>
    <row r="1828" spans="1:12" x14ac:dyDescent="0.25">
      <c r="A1828" s="14">
        <v>1821</v>
      </c>
      <c r="B1828" s="41" t="e">
        <f t="shared" si="177"/>
        <v>#VALUE!</v>
      </c>
      <c r="C1828" s="42" t="e">
        <f t="shared" si="178"/>
        <v>#VALUE!</v>
      </c>
      <c r="D1828" s="133" t="str">
        <f t="shared" si="179"/>
        <v>08/08/2010</v>
      </c>
      <c r="E1828" s="134" t="str">
        <f t="shared" si="180"/>
        <v/>
      </c>
      <c r="F1828" s="134" t="str">
        <f t="shared" si="181"/>
        <v/>
      </c>
      <c r="G1828" s="184"/>
      <c r="H1828" s="155"/>
      <c r="I1828" s="133" t="s">
        <v>1079</v>
      </c>
      <c r="J1828" s="155" t="s">
        <v>1079</v>
      </c>
      <c r="K1828" s="155" t="s">
        <v>1079</v>
      </c>
      <c r="L1828" s="140"/>
    </row>
    <row r="1829" spans="1:12" x14ac:dyDescent="0.25">
      <c r="A1829" s="14">
        <v>1822</v>
      </c>
      <c r="B1829" s="41" t="e">
        <f t="shared" si="177"/>
        <v>#VALUE!</v>
      </c>
      <c r="C1829" s="42" t="e">
        <f t="shared" si="178"/>
        <v>#VALUE!</v>
      </c>
      <c r="D1829" s="133" t="str">
        <f t="shared" si="179"/>
        <v>27/11/2010</v>
      </c>
      <c r="E1829" s="134" t="str">
        <f t="shared" si="180"/>
        <v/>
      </c>
      <c r="F1829" s="134" t="str">
        <f t="shared" si="181"/>
        <v/>
      </c>
      <c r="G1829" s="184"/>
      <c r="H1829" s="155"/>
      <c r="I1829" s="133" t="s">
        <v>1160</v>
      </c>
      <c r="J1829" s="155" t="s">
        <v>1160</v>
      </c>
      <c r="K1829" s="155" t="s">
        <v>1160</v>
      </c>
      <c r="L1829" s="140"/>
    </row>
    <row r="1830" spans="1:12" x14ac:dyDescent="0.25">
      <c r="A1830" s="14">
        <v>1823</v>
      </c>
      <c r="B1830" s="41" t="e">
        <f t="shared" si="177"/>
        <v>#VALUE!</v>
      </c>
      <c r="C1830" s="42" t="e">
        <f t="shared" si="178"/>
        <v>#VALUE!</v>
      </c>
      <c r="D1830" s="133" t="str">
        <f t="shared" si="179"/>
        <v>11/05/2010</v>
      </c>
      <c r="E1830" s="134" t="str">
        <f t="shared" si="180"/>
        <v/>
      </c>
      <c r="F1830" s="134" t="str">
        <f t="shared" si="181"/>
        <v/>
      </c>
      <c r="G1830" s="184"/>
      <c r="H1830" s="155"/>
      <c r="I1830" s="133" t="s">
        <v>1037</v>
      </c>
      <c r="J1830" s="155" t="s">
        <v>1037</v>
      </c>
      <c r="K1830" s="155" t="s">
        <v>1037</v>
      </c>
      <c r="L1830" s="140"/>
    </row>
    <row r="1831" spans="1:12" x14ac:dyDescent="0.25">
      <c r="A1831" s="14">
        <v>1824</v>
      </c>
      <c r="B1831" s="41" t="e">
        <f t="shared" si="177"/>
        <v>#VALUE!</v>
      </c>
      <c r="C1831" s="42" t="e">
        <f t="shared" si="178"/>
        <v>#VALUE!</v>
      </c>
      <c r="D1831" s="133" t="str">
        <f t="shared" si="179"/>
        <v>12/10/2010</v>
      </c>
      <c r="E1831" s="134" t="str">
        <f t="shared" si="180"/>
        <v/>
      </c>
      <c r="F1831" s="134" t="str">
        <f t="shared" si="181"/>
        <v/>
      </c>
      <c r="G1831" s="184"/>
      <c r="H1831" s="155"/>
      <c r="I1831" s="133" t="s">
        <v>1161</v>
      </c>
      <c r="J1831" s="155" t="s">
        <v>1161</v>
      </c>
      <c r="K1831" s="155" t="s">
        <v>1161</v>
      </c>
      <c r="L1831" s="140"/>
    </row>
    <row r="1832" spans="1:12" x14ac:dyDescent="0.25">
      <c r="A1832" s="14">
        <v>1825</v>
      </c>
      <c r="B1832" s="41" t="e">
        <f t="shared" si="177"/>
        <v>#VALUE!</v>
      </c>
      <c r="C1832" s="42" t="e">
        <f t="shared" si="178"/>
        <v>#VALUE!</v>
      </c>
      <c r="D1832" s="133" t="str">
        <f t="shared" si="179"/>
        <v>14/08/2010</v>
      </c>
      <c r="E1832" s="134" t="str">
        <f t="shared" si="180"/>
        <v/>
      </c>
      <c r="F1832" s="134" t="str">
        <f t="shared" si="181"/>
        <v/>
      </c>
      <c r="G1832" s="184"/>
      <c r="H1832" s="155"/>
      <c r="I1832" s="133" t="s">
        <v>1103</v>
      </c>
      <c r="J1832" s="155" t="s">
        <v>1103</v>
      </c>
      <c r="K1832" s="155" t="s">
        <v>1103</v>
      </c>
      <c r="L1832" s="140"/>
    </row>
    <row r="1833" spans="1:12" x14ac:dyDescent="0.25">
      <c r="A1833" s="14">
        <v>1826</v>
      </c>
      <c r="B1833" s="41" t="e">
        <f t="shared" si="177"/>
        <v>#VALUE!</v>
      </c>
      <c r="C1833" s="42" t="e">
        <f t="shared" si="178"/>
        <v>#VALUE!</v>
      </c>
      <c r="D1833" s="133" t="str">
        <f t="shared" si="179"/>
        <v>28/12/2010</v>
      </c>
      <c r="E1833" s="134" t="str">
        <f t="shared" si="180"/>
        <v/>
      </c>
      <c r="F1833" s="134" t="str">
        <f t="shared" si="181"/>
        <v/>
      </c>
      <c r="G1833" s="184"/>
      <c r="H1833" s="155"/>
      <c r="I1833" s="133" t="s">
        <v>821</v>
      </c>
      <c r="J1833" s="155" t="s">
        <v>821</v>
      </c>
      <c r="K1833" s="155" t="s">
        <v>821</v>
      </c>
      <c r="L1833" s="140"/>
    </row>
    <row r="1834" spans="1:12" x14ac:dyDescent="0.25">
      <c r="A1834" s="14">
        <v>1827</v>
      </c>
      <c r="B1834" s="41" t="e">
        <f t="shared" si="177"/>
        <v>#VALUE!</v>
      </c>
      <c r="C1834" s="42" t="e">
        <f t="shared" si="178"/>
        <v>#VALUE!</v>
      </c>
      <c r="D1834" s="133" t="str">
        <f t="shared" si="179"/>
        <v>02/01/2010</v>
      </c>
      <c r="E1834" s="134" t="str">
        <f t="shared" si="180"/>
        <v/>
      </c>
      <c r="F1834" s="134" t="str">
        <f t="shared" si="181"/>
        <v/>
      </c>
      <c r="G1834" s="184"/>
      <c r="H1834" s="155"/>
      <c r="I1834" s="133" t="s">
        <v>1076</v>
      </c>
      <c r="J1834" s="155" t="s">
        <v>1076</v>
      </c>
      <c r="K1834" s="155" t="s">
        <v>1076</v>
      </c>
      <c r="L1834" s="140"/>
    </row>
    <row r="1835" spans="1:12" x14ac:dyDescent="0.25">
      <c r="A1835" s="14">
        <v>1828</v>
      </c>
      <c r="B1835" s="41" t="e">
        <f t="shared" si="177"/>
        <v>#VALUE!</v>
      </c>
      <c r="C1835" s="42" t="e">
        <f t="shared" si="178"/>
        <v>#VALUE!</v>
      </c>
      <c r="D1835" s="133" t="str">
        <f t="shared" si="179"/>
        <v>14/12/2009</v>
      </c>
      <c r="E1835" s="134" t="str">
        <f t="shared" si="180"/>
        <v/>
      </c>
      <c r="F1835" s="134" t="str">
        <f t="shared" si="181"/>
        <v/>
      </c>
      <c r="G1835" s="184"/>
      <c r="H1835" s="155"/>
      <c r="I1835" s="133" t="s">
        <v>1162</v>
      </c>
      <c r="J1835" s="155" t="s">
        <v>1162</v>
      </c>
      <c r="K1835" s="155" t="s">
        <v>1162</v>
      </c>
      <c r="L1835" s="140"/>
    </row>
    <row r="1836" spans="1:12" x14ac:dyDescent="0.25">
      <c r="A1836" s="14">
        <v>1829</v>
      </c>
      <c r="B1836" s="41" t="e">
        <f t="shared" si="177"/>
        <v>#VALUE!</v>
      </c>
      <c r="C1836" s="42" t="e">
        <f t="shared" si="178"/>
        <v>#VALUE!</v>
      </c>
      <c r="D1836" s="133" t="str">
        <f t="shared" si="179"/>
        <v>04/03/2010</v>
      </c>
      <c r="E1836" s="134" t="str">
        <f t="shared" si="180"/>
        <v/>
      </c>
      <c r="F1836" s="134" t="str">
        <f t="shared" si="181"/>
        <v/>
      </c>
      <c r="G1836" s="184"/>
      <c r="H1836" s="155"/>
      <c r="I1836" s="133" t="s">
        <v>1149</v>
      </c>
      <c r="J1836" s="155" t="s">
        <v>1149</v>
      </c>
      <c r="K1836" s="155" t="s">
        <v>1149</v>
      </c>
      <c r="L1836" s="140"/>
    </row>
    <row r="1837" spans="1:12" x14ac:dyDescent="0.25">
      <c r="A1837" s="14">
        <v>1830</v>
      </c>
      <c r="B1837" s="41" t="e">
        <f t="shared" si="177"/>
        <v>#VALUE!</v>
      </c>
      <c r="C1837" s="42" t="e">
        <f t="shared" si="178"/>
        <v>#VALUE!</v>
      </c>
      <c r="D1837" s="133" t="str">
        <f t="shared" si="179"/>
        <v>01/12/2010</v>
      </c>
      <c r="E1837" s="134" t="str">
        <f t="shared" si="180"/>
        <v/>
      </c>
      <c r="F1837" s="134" t="str">
        <f t="shared" si="181"/>
        <v/>
      </c>
      <c r="G1837" s="184"/>
      <c r="H1837" s="155"/>
      <c r="I1837" s="133" t="s">
        <v>1163</v>
      </c>
      <c r="J1837" s="155" t="s">
        <v>1163</v>
      </c>
      <c r="K1837" s="155" t="s">
        <v>1163</v>
      </c>
      <c r="L1837" s="140"/>
    </row>
    <row r="1838" spans="1:12" x14ac:dyDescent="0.25">
      <c r="A1838" s="14">
        <v>1831</v>
      </c>
      <c r="B1838" s="41" t="e">
        <f t="shared" si="177"/>
        <v>#VALUE!</v>
      </c>
      <c r="C1838" s="42" t="e">
        <f t="shared" si="178"/>
        <v>#VALUE!</v>
      </c>
      <c r="D1838" s="133" t="str">
        <f t="shared" si="179"/>
        <v>21/05/2010</v>
      </c>
      <c r="E1838" s="134" t="str">
        <f t="shared" si="180"/>
        <v/>
      </c>
      <c r="F1838" s="134" t="str">
        <f t="shared" si="181"/>
        <v/>
      </c>
      <c r="G1838" s="184"/>
      <c r="H1838" s="155"/>
      <c r="I1838" s="133" t="s">
        <v>1130</v>
      </c>
      <c r="J1838" s="155" t="s">
        <v>1130</v>
      </c>
      <c r="K1838" s="155" t="s">
        <v>1130</v>
      </c>
      <c r="L1838" s="140"/>
    </row>
    <row r="1839" spans="1:12" x14ac:dyDescent="0.25">
      <c r="A1839" s="14">
        <v>1832</v>
      </c>
      <c r="B1839" s="41" t="e">
        <f t="shared" si="177"/>
        <v>#VALUE!</v>
      </c>
      <c r="C1839" s="42" t="e">
        <f t="shared" si="178"/>
        <v>#VALUE!</v>
      </c>
      <c r="D1839" s="133" t="str">
        <f t="shared" si="179"/>
        <v>17/03/2010</v>
      </c>
      <c r="E1839" s="134" t="str">
        <f t="shared" si="180"/>
        <v/>
      </c>
      <c r="F1839" s="134" t="str">
        <f t="shared" si="181"/>
        <v/>
      </c>
      <c r="G1839" s="184"/>
      <c r="H1839" s="155"/>
      <c r="I1839" s="133" t="s">
        <v>1164</v>
      </c>
      <c r="J1839" s="155" t="s">
        <v>1164</v>
      </c>
      <c r="K1839" s="155" t="s">
        <v>1164</v>
      </c>
      <c r="L1839" s="140"/>
    </row>
    <row r="1840" spans="1:12" x14ac:dyDescent="0.25">
      <c r="A1840" s="14">
        <v>1833</v>
      </c>
      <c r="B1840" s="41" t="e">
        <f t="shared" si="177"/>
        <v>#VALUE!</v>
      </c>
      <c r="C1840" s="42" t="e">
        <f t="shared" si="178"/>
        <v>#VALUE!</v>
      </c>
      <c r="D1840" s="133" t="str">
        <f t="shared" si="179"/>
        <v>23/05/2009</v>
      </c>
      <c r="E1840" s="134" t="str">
        <f t="shared" si="180"/>
        <v/>
      </c>
      <c r="F1840" s="134" t="str">
        <f t="shared" si="181"/>
        <v/>
      </c>
      <c r="G1840" s="184"/>
      <c r="H1840" s="155"/>
      <c r="I1840" s="133" t="s">
        <v>1165</v>
      </c>
      <c r="J1840" s="155" t="s">
        <v>1165</v>
      </c>
      <c r="K1840" s="155" t="s">
        <v>1165</v>
      </c>
      <c r="L1840" s="140"/>
    </row>
    <row r="1841" spans="1:12" x14ac:dyDescent="0.25">
      <c r="A1841" s="14">
        <v>1834</v>
      </c>
      <c r="B1841" s="41" t="e">
        <f t="shared" si="177"/>
        <v>#VALUE!</v>
      </c>
      <c r="C1841" s="42" t="e">
        <f t="shared" si="178"/>
        <v>#VALUE!</v>
      </c>
      <c r="D1841" s="133" t="str">
        <f t="shared" si="179"/>
        <v>08/04/2010</v>
      </c>
      <c r="E1841" s="134" t="str">
        <f t="shared" si="180"/>
        <v/>
      </c>
      <c r="F1841" s="134" t="str">
        <f t="shared" si="181"/>
        <v/>
      </c>
      <c r="G1841" s="184"/>
      <c r="H1841" s="155"/>
      <c r="I1841" s="133" t="s">
        <v>1166</v>
      </c>
      <c r="J1841" s="155" t="s">
        <v>1166</v>
      </c>
      <c r="K1841" s="155" t="s">
        <v>1166</v>
      </c>
      <c r="L1841" s="140"/>
    </row>
    <row r="1842" spans="1:12" x14ac:dyDescent="0.25">
      <c r="A1842" s="14">
        <v>1835</v>
      </c>
      <c r="B1842" s="41" t="e">
        <f t="shared" si="177"/>
        <v>#VALUE!</v>
      </c>
      <c r="C1842" s="42" t="e">
        <f t="shared" si="178"/>
        <v>#VALUE!</v>
      </c>
      <c r="D1842" s="133" t="str">
        <f t="shared" si="179"/>
        <v>19/11/2010</v>
      </c>
      <c r="E1842" s="134" t="str">
        <f t="shared" si="180"/>
        <v/>
      </c>
      <c r="F1842" s="134" t="str">
        <f t="shared" si="181"/>
        <v/>
      </c>
      <c r="G1842" s="184"/>
      <c r="H1842" s="155"/>
      <c r="I1842" s="133" t="s">
        <v>1167</v>
      </c>
      <c r="J1842" s="155" t="s">
        <v>1167</v>
      </c>
      <c r="K1842" s="155" t="s">
        <v>1167</v>
      </c>
      <c r="L1842" s="140"/>
    </row>
    <row r="1843" spans="1:12" x14ac:dyDescent="0.25">
      <c r="A1843" s="14">
        <v>1836</v>
      </c>
      <c r="B1843" s="41" t="e">
        <f t="shared" si="177"/>
        <v>#VALUE!</v>
      </c>
      <c r="C1843" s="42" t="e">
        <f t="shared" si="178"/>
        <v>#VALUE!</v>
      </c>
      <c r="D1843" s="133" t="str">
        <f t="shared" si="179"/>
        <v>03/01/2010</v>
      </c>
      <c r="E1843" s="134" t="str">
        <f t="shared" si="180"/>
        <v/>
      </c>
      <c r="F1843" s="134" t="str">
        <f t="shared" si="181"/>
        <v/>
      </c>
      <c r="G1843" s="184"/>
      <c r="H1843" s="155"/>
      <c r="I1843" s="133" t="s">
        <v>1168</v>
      </c>
      <c r="J1843" s="155" t="s">
        <v>1168</v>
      </c>
      <c r="K1843" s="155" t="s">
        <v>1168</v>
      </c>
      <c r="L1843" s="140"/>
    </row>
    <row r="1844" spans="1:12" x14ac:dyDescent="0.25">
      <c r="A1844" s="14">
        <v>1837</v>
      </c>
      <c r="B1844" s="41" t="e">
        <f t="shared" si="177"/>
        <v>#VALUE!</v>
      </c>
      <c r="C1844" s="42" t="e">
        <f t="shared" si="178"/>
        <v>#VALUE!</v>
      </c>
      <c r="D1844" s="133" t="str">
        <f t="shared" si="179"/>
        <v>24/10/2010</v>
      </c>
      <c r="E1844" s="134" t="str">
        <f t="shared" si="180"/>
        <v/>
      </c>
      <c r="F1844" s="134" t="str">
        <f t="shared" si="181"/>
        <v/>
      </c>
      <c r="G1844" s="184"/>
      <c r="H1844" s="155"/>
      <c r="I1844" s="133" t="s">
        <v>1085</v>
      </c>
      <c r="J1844" s="155" t="s">
        <v>1085</v>
      </c>
      <c r="K1844" s="155" t="s">
        <v>1085</v>
      </c>
      <c r="L1844" s="140"/>
    </row>
    <row r="1845" spans="1:12" x14ac:dyDescent="0.25">
      <c r="A1845" s="14">
        <v>1838</v>
      </c>
      <c r="B1845" s="41" t="e">
        <f t="shared" si="177"/>
        <v>#VALUE!</v>
      </c>
      <c r="C1845" s="42" t="e">
        <f t="shared" si="178"/>
        <v>#VALUE!</v>
      </c>
      <c r="D1845" s="133" t="str">
        <f t="shared" si="179"/>
        <v>13/11/2010</v>
      </c>
      <c r="E1845" s="134" t="str">
        <f t="shared" si="180"/>
        <v/>
      </c>
      <c r="F1845" s="134" t="str">
        <f t="shared" si="181"/>
        <v/>
      </c>
      <c r="G1845" s="184"/>
      <c r="H1845" s="155"/>
      <c r="I1845" s="133" t="s">
        <v>1169</v>
      </c>
      <c r="J1845" s="155" t="s">
        <v>1169</v>
      </c>
      <c r="K1845" s="155" t="s">
        <v>1169</v>
      </c>
      <c r="L1845" s="140"/>
    </row>
    <row r="1846" spans="1:12" x14ac:dyDescent="0.25">
      <c r="A1846" s="14">
        <v>1839</v>
      </c>
      <c r="B1846" s="41" t="e">
        <f t="shared" si="177"/>
        <v>#VALUE!</v>
      </c>
      <c r="C1846" s="42" t="e">
        <f t="shared" si="178"/>
        <v>#VALUE!</v>
      </c>
      <c r="D1846" s="133" t="str">
        <f t="shared" si="179"/>
        <v>13/04/2010</v>
      </c>
      <c r="E1846" s="134" t="str">
        <f t="shared" si="180"/>
        <v/>
      </c>
      <c r="F1846" s="134" t="str">
        <f t="shared" si="181"/>
        <v/>
      </c>
      <c r="G1846" s="184"/>
      <c r="H1846" s="155"/>
      <c r="I1846" s="133" t="s">
        <v>1170</v>
      </c>
      <c r="J1846" s="155" t="s">
        <v>1170</v>
      </c>
      <c r="K1846" s="155" t="s">
        <v>1170</v>
      </c>
      <c r="L1846" s="140"/>
    </row>
    <row r="1847" spans="1:12" x14ac:dyDescent="0.25">
      <c r="A1847" s="14">
        <v>1840</v>
      </c>
      <c r="B1847" s="41" t="e">
        <f t="shared" si="177"/>
        <v>#VALUE!</v>
      </c>
      <c r="C1847" s="42" t="e">
        <f t="shared" si="178"/>
        <v>#VALUE!</v>
      </c>
      <c r="D1847" s="133" t="str">
        <f t="shared" si="179"/>
        <v>13/06/2010</v>
      </c>
      <c r="E1847" s="134" t="str">
        <f t="shared" si="180"/>
        <v/>
      </c>
      <c r="F1847" s="134" t="str">
        <f t="shared" si="181"/>
        <v/>
      </c>
      <c r="G1847" s="184"/>
      <c r="H1847" s="167"/>
      <c r="I1847" s="133" t="s">
        <v>1171</v>
      </c>
      <c r="J1847" s="167" t="s">
        <v>1171</v>
      </c>
      <c r="K1847" s="167" t="s">
        <v>1171</v>
      </c>
      <c r="L1847" s="140"/>
    </row>
    <row r="1848" spans="1:12" x14ac:dyDescent="0.25">
      <c r="A1848" s="14">
        <v>1841</v>
      </c>
      <c r="B1848" s="41" t="e">
        <f t="shared" si="177"/>
        <v>#VALUE!</v>
      </c>
      <c r="C1848" s="42" t="e">
        <f t="shared" si="178"/>
        <v>#VALUE!</v>
      </c>
      <c r="D1848" s="133" t="str">
        <f t="shared" si="179"/>
        <v>13/10/2010</v>
      </c>
      <c r="E1848" s="134" t="str">
        <f t="shared" si="180"/>
        <v/>
      </c>
      <c r="F1848" s="134" t="str">
        <f t="shared" si="181"/>
        <v/>
      </c>
      <c r="G1848" s="184"/>
      <c r="H1848" s="167"/>
      <c r="I1848" s="133" t="s">
        <v>1172</v>
      </c>
      <c r="J1848" s="167" t="s">
        <v>1172</v>
      </c>
      <c r="K1848" s="167" t="s">
        <v>1172</v>
      </c>
      <c r="L1848" s="140"/>
    </row>
    <row r="1849" spans="1:12" x14ac:dyDescent="0.25">
      <c r="A1849" s="14">
        <v>1842</v>
      </c>
      <c r="B1849" s="41" t="e">
        <f t="shared" si="177"/>
        <v>#VALUE!</v>
      </c>
      <c r="C1849" s="42" t="e">
        <f t="shared" si="178"/>
        <v>#VALUE!</v>
      </c>
      <c r="D1849" s="133" t="str">
        <f t="shared" si="179"/>
        <v>24/09/2010</v>
      </c>
      <c r="E1849" s="134" t="str">
        <f t="shared" si="180"/>
        <v/>
      </c>
      <c r="F1849" s="134" t="str">
        <f t="shared" si="181"/>
        <v/>
      </c>
      <c r="G1849" s="184"/>
      <c r="H1849" s="167"/>
      <c r="I1849" s="133" t="s">
        <v>1173</v>
      </c>
      <c r="J1849" s="167" t="s">
        <v>1173</v>
      </c>
      <c r="K1849" s="167" t="s">
        <v>1173</v>
      </c>
      <c r="L1849" s="140"/>
    </row>
    <row r="1850" spans="1:12" x14ac:dyDescent="0.25">
      <c r="A1850" s="14">
        <v>1843</v>
      </c>
      <c r="B1850" s="41" t="e">
        <f t="shared" si="177"/>
        <v>#VALUE!</v>
      </c>
      <c r="C1850" s="42" t="e">
        <f t="shared" si="178"/>
        <v>#VALUE!</v>
      </c>
      <c r="D1850" s="133" t="str">
        <f t="shared" si="179"/>
        <v>02/08/2010</v>
      </c>
      <c r="E1850" s="134" t="str">
        <f t="shared" si="180"/>
        <v/>
      </c>
      <c r="F1850" s="134" t="str">
        <f t="shared" si="181"/>
        <v/>
      </c>
      <c r="G1850" s="184"/>
      <c r="H1850" s="167"/>
      <c r="I1850" s="133" t="s">
        <v>1174</v>
      </c>
      <c r="J1850" s="167" t="s">
        <v>1174</v>
      </c>
      <c r="K1850" s="167" t="s">
        <v>1174</v>
      </c>
      <c r="L1850" s="140"/>
    </row>
    <row r="1851" spans="1:12" x14ac:dyDescent="0.25">
      <c r="A1851" s="14">
        <v>1844</v>
      </c>
      <c r="B1851" s="41" t="e">
        <f t="shared" si="177"/>
        <v>#VALUE!</v>
      </c>
      <c r="C1851" s="42" t="e">
        <f t="shared" si="178"/>
        <v>#VALUE!</v>
      </c>
      <c r="D1851" s="133" t="str">
        <f t="shared" si="179"/>
        <v>05/11/2010</v>
      </c>
      <c r="E1851" s="134" t="str">
        <f t="shared" si="180"/>
        <v/>
      </c>
      <c r="F1851" s="134" t="str">
        <f t="shared" si="181"/>
        <v/>
      </c>
      <c r="G1851" s="184"/>
      <c r="H1851" s="167"/>
      <c r="I1851" s="133" t="s">
        <v>1062</v>
      </c>
      <c r="J1851" s="167" t="s">
        <v>1062</v>
      </c>
      <c r="K1851" s="167" t="s">
        <v>1062</v>
      </c>
      <c r="L1851" s="140"/>
    </row>
    <row r="1852" spans="1:12" x14ac:dyDescent="0.25">
      <c r="A1852" s="14">
        <v>1845</v>
      </c>
      <c r="B1852" s="41" t="e">
        <f t="shared" si="177"/>
        <v>#VALUE!</v>
      </c>
      <c r="C1852" s="42" t="e">
        <f t="shared" si="178"/>
        <v>#VALUE!</v>
      </c>
      <c r="D1852" s="133" t="str">
        <f t="shared" si="179"/>
        <v>28/05/2010</v>
      </c>
      <c r="E1852" s="134" t="str">
        <f t="shared" si="180"/>
        <v/>
      </c>
      <c r="F1852" s="134" t="str">
        <f t="shared" si="181"/>
        <v/>
      </c>
      <c r="G1852" s="184"/>
      <c r="H1852" s="167"/>
      <c r="I1852" s="133" t="s">
        <v>1175</v>
      </c>
      <c r="J1852" s="167" t="s">
        <v>1175</v>
      </c>
      <c r="K1852" s="167" t="s">
        <v>1175</v>
      </c>
      <c r="L1852" s="140"/>
    </row>
    <row r="1853" spans="1:12" x14ac:dyDescent="0.25">
      <c r="A1853" s="14">
        <v>1846</v>
      </c>
      <c r="B1853" s="41" t="e">
        <f t="shared" si="177"/>
        <v>#VALUE!</v>
      </c>
      <c r="C1853" s="42" t="e">
        <f t="shared" si="178"/>
        <v>#VALUE!</v>
      </c>
      <c r="D1853" s="133" t="str">
        <f t="shared" si="179"/>
        <v>23/12/2010</v>
      </c>
      <c r="E1853" s="134" t="str">
        <f t="shared" si="180"/>
        <v/>
      </c>
      <c r="F1853" s="134" t="str">
        <f t="shared" si="181"/>
        <v/>
      </c>
      <c r="G1853" s="184"/>
      <c r="H1853" s="167"/>
      <c r="I1853" s="133" t="s">
        <v>1176</v>
      </c>
      <c r="J1853" s="167" t="s">
        <v>1176</v>
      </c>
      <c r="K1853" s="167" t="s">
        <v>1176</v>
      </c>
      <c r="L1853" s="140"/>
    </row>
    <row r="1854" spans="1:12" x14ac:dyDescent="0.25">
      <c r="A1854" s="14">
        <v>1847</v>
      </c>
      <c r="B1854" s="41" t="e">
        <f t="shared" si="177"/>
        <v>#VALUE!</v>
      </c>
      <c r="C1854" s="42" t="e">
        <f t="shared" si="178"/>
        <v>#VALUE!</v>
      </c>
      <c r="D1854" s="133" t="str">
        <f t="shared" si="179"/>
        <v>21/01/2010</v>
      </c>
      <c r="E1854" s="134" t="str">
        <f t="shared" si="180"/>
        <v/>
      </c>
      <c r="F1854" s="134" t="str">
        <f t="shared" si="181"/>
        <v/>
      </c>
      <c r="G1854" s="184"/>
      <c r="H1854" s="167"/>
      <c r="I1854" s="133" t="s">
        <v>1115</v>
      </c>
      <c r="J1854" s="167" t="s">
        <v>1115</v>
      </c>
      <c r="K1854" s="167" t="s">
        <v>1115</v>
      </c>
      <c r="L1854" s="140"/>
    </row>
    <row r="1855" spans="1:12" x14ac:dyDescent="0.25">
      <c r="A1855" s="14">
        <v>1848</v>
      </c>
      <c r="B1855" s="41" t="e">
        <f t="shared" si="177"/>
        <v>#VALUE!</v>
      </c>
      <c r="C1855" s="42" t="e">
        <f t="shared" si="178"/>
        <v>#VALUE!</v>
      </c>
      <c r="D1855" s="133" t="str">
        <f t="shared" si="179"/>
        <v>05/02/2010</v>
      </c>
      <c r="E1855" s="134" t="str">
        <f t="shared" si="180"/>
        <v/>
      </c>
      <c r="F1855" s="134" t="str">
        <f t="shared" si="181"/>
        <v/>
      </c>
      <c r="G1855" s="184"/>
      <c r="H1855" s="167"/>
      <c r="I1855" s="133" t="s">
        <v>1034</v>
      </c>
      <c r="J1855" s="167" t="s">
        <v>1034</v>
      </c>
      <c r="K1855" s="167" t="s">
        <v>1034</v>
      </c>
      <c r="L1855" s="140"/>
    </row>
    <row r="1856" spans="1:12" x14ac:dyDescent="0.25">
      <c r="A1856" s="14">
        <v>1849</v>
      </c>
      <c r="B1856" s="41" t="e">
        <f t="shared" si="177"/>
        <v>#VALUE!</v>
      </c>
      <c r="C1856" s="42" t="e">
        <f t="shared" si="178"/>
        <v>#VALUE!</v>
      </c>
      <c r="D1856" s="133" t="str">
        <f t="shared" si="179"/>
        <v>20/09/2010</v>
      </c>
      <c r="E1856" s="134" t="str">
        <f t="shared" si="180"/>
        <v/>
      </c>
      <c r="F1856" s="134" t="str">
        <f t="shared" si="181"/>
        <v/>
      </c>
      <c r="G1856" s="184"/>
      <c r="H1856" s="167"/>
      <c r="I1856" s="133" t="s">
        <v>1177</v>
      </c>
      <c r="J1856" s="167" t="s">
        <v>1177</v>
      </c>
      <c r="K1856" s="167" t="s">
        <v>1177</v>
      </c>
      <c r="L1856" s="140"/>
    </row>
    <row r="1857" spans="1:12" x14ac:dyDescent="0.25">
      <c r="A1857" s="14">
        <v>1850</v>
      </c>
      <c r="B1857" s="41" t="e">
        <f t="shared" si="177"/>
        <v>#VALUE!</v>
      </c>
      <c r="C1857" s="42" t="e">
        <f t="shared" si="178"/>
        <v>#VALUE!</v>
      </c>
      <c r="D1857" s="133" t="str">
        <f t="shared" si="179"/>
        <v>27/04/2010</v>
      </c>
      <c r="E1857" s="134" t="str">
        <f t="shared" si="180"/>
        <v/>
      </c>
      <c r="F1857" s="134" t="str">
        <f t="shared" si="181"/>
        <v/>
      </c>
      <c r="G1857" s="184"/>
      <c r="H1857" s="167"/>
      <c r="I1857" s="133" t="s">
        <v>1038</v>
      </c>
      <c r="J1857" s="167" t="s">
        <v>1038</v>
      </c>
      <c r="K1857" s="167" t="s">
        <v>1038</v>
      </c>
      <c r="L1857" s="140"/>
    </row>
    <row r="1858" spans="1:12" x14ac:dyDescent="0.25">
      <c r="A1858" s="14">
        <v>1851</v>
      </c>
      <c r="B1858" s="41" t="e">
        <f t="shared" si="177"/>
        <v>#VALUE!</v>
      </c>
      <c r="C1858" s="42" t="e">
        <f t="shared" si="178"/>
        <v>#VALUE!</v>
      </c>
      <c r="D1858" s="133" t="str">
        <f t="shared" si="179"/>
        <v>21/11/2010</v>
      </c>
      <c r="E1858" s="134" t="str">
        <f t="shared" si="180"/>
        <v/>
      </c>
      <c r="F1858" s="134" t="str">
        <f t="shared" si="181"/>
        <v/>
      </c>
      <c r="G1858" s="184"/>
      <c r="H1858" s="167"/>
      <c r="I1858" s="133" t="s">
        <v>1178</v>
      </c>
      <c r="J1858" s="167" t="s">
        <v>1178</v>
      </c>
      <c r="K1858" s="167" t="s">
        <v>1178</v>
      </c>
      <c r="L1858" s="140"/>
    </row>
    <row r="1859" spans="1:12" x14ac:dyDescent="0.25">
      <c r="A1859" s="14">
        <v>1852</v>
      </c>
      <c r="B1859" s="41" t="e">
        <f t="shared" si="177"/>
        <v>#VALUE!</v>
      </c>
      <c r="C1859" s="42" t="e">
        <f t="shared" si="178"/>
        <v>#VALUE!</v>
      </c>
      <c r="D1859" s="133" t="str">
        <f t="shared" si="179"/>
        <v>08/04/2010</v>
      </c>
      <c r="E1859" s="134" t="str">
        <f t="shared" si="180"/>
        <v/>
      </c>
      <c r="F1859" s="134" t="str">
        <f t="shared" si="181"/>
        <v/>
      </c>
      <c r="G1859" s="184"/>
      <c r="H1859" s="167"/>
      <c r="I1859" s="133" t="s">
        <v>1166</v>
      </c>
      <c r="J1859" s="167" t="s">
        <v>1166</v>
      </c>
      <c r="K1859" s="167" t="s">
        <v>1166</v>
      </c>
      <c r="L1859" s="140"/>
    </row>
    <row r="1860" spans="1:12" x14ac:dyDescent="0.25">
      <c r="A1860" s="14">
        <v>1853</v>
      </c>
      <c r="B1860" s="41" t="e">
        <f t="shared" si="177"/>
        <v>#VALUE!</v>
      </c>
      <c r="C1860" s="42" t="e">
        <f t="shared" si="178"/>
        <v>#VALUE!</v>
      </c>
      <c r="D1860" s="133" t="str">
        <f t="shared" si="179"/>
        <v>22/09/2010</v>
      </c>
      <c r="E1860" s="134" t="str">
        <f t="shared" si="180"/>
        <v/>
      </c>
      <c r="F1860" s="134" t="str">
        <f t="shared" si="181"/>
        <v/>
      </c>
      <c r="G1860" s="184"/>
      <c r="H1860" s="167"/>
      <c r="I1860" s="133" t="s">
        <v>1092</v>
      </c>
      <c r="J1860" s="167" t="s">
        <v>1092</v>
      </c>
      <c r="K1860" s="167" t="s">
        <v>1092</v>
      </c>
      <c r="L1860" s="140"/>
    </row>
    <row r="1861" spans="1:12" x14ac:dyDescent="0.25">
      <c r="A1861" s="14">
        <v>1854</v>
      </c>
      <c r="B1861" s="41" t="e">
        <f t="shared" si="177"/>
        <v>#VALUE!</v>
      </c>
      <c r="C1861" s="42" t="e">
        <f t="shared" si="178"/>
        <v>#VALUE!</v>
      </c>
      <c r="D1861" s="133" t="str">
        <f t="shared" si="179"/>
        <v>26/04/2010</v>
      </c>
      <c r="E1861" s="134" t="str">
        <f t="shared" si="180"/>
        <v/>
      </c>
      <c r="F1861" s="134" t="str">
        <f t="shared" si="181"/>
        <v/>
      </c>
      <c r="G1861" s="184"/>
      <c r="H1861" s="167"/>
      <c r="I1861" s="133" t="s">
        <v>1050</v>
      </c>
      <c r="J1861" s="167" t="s">
        <v>1050</v>
      </c>
      <c r="K1861" s="167" t="s">
        <v>1050</v>
      </c>
      <c r="L1861" s="140"/>
    </row>
    <row r="1862" spans="1:12" x14ac:dyDescent="0.25">
      <c r="A1862" s="14">
        <v>1855</v>
      </c>
      <c r="B1862" s="41" t="e">
        <f t="shared" si="177"/>
        <v>#VALUE!</v>
      </c>
      <c r="C1862" s="42" t="e">
        <f t="shared" si="178"/>
        <v>#VALUE!</v>
      </c>
      <c r="D1862" s="133" t="str">
        <f t="shared" si="179"/>
        <v>06/11/2010</v>
      </c>
      <c r="E1862" s="134" t="str">
        <f t="shared" si="180"/>
        <v/>
      </c>
      <c r="F1862" s="134" t="str">
        <f t="shared" si="181"/>
        <v/>
      </c>
      <c r="G1862" s="184"/>
      <c r="H1862" s="167"/>
      <c r="I1862" s="133" t="s">
        <v>1179</v>
      </c>
      <c r="J1862" s="167" t="s">
        <v>1179</v>
      </c>
      <c r="K1862" s="167" t="s">
        <v>1179</v>
      </c>
      <c r="L1862" s="140"/>
    </row>
    <row r="1863" spans="1:12" x14ac:dyDescent="0.25">
      <c r="A1863" s="14">
        <v>1856</v>
      </c>
      <c r="B1863" s="41" t="e">
        <f t="shared" si="177"/>
        <v>#VALUE!</v>
      </c>
      <c r="C1863" s="42" t="e">
        <f t="shared" si="178"/>
        <v>#VALUE!</v>
      </c>
      <c r="D1863" s="133" t="str">
        <f t="shared" si="179"/>
        <v>21/06/2010</v>
      </c>
      <c r="E1863" s="134" t="str">
        <f t="shared" si="180"/>
        <v/>
      </c>
      <c r="F1863" s="134" t="str">
        <f t="shared" si="181"/>
        <v/>
      </c>
      <c r="G1863" s="184"/>
      <c r="H1863" s="167"/>
      <c r="I1863" s="133" t="s">
        <v>1180</v>
      </c>
      <c r="J1863" s="167" t="s">
        <v>1180</v>
      </c>
      <c r="K1863" s="167" t="s">
        <v>1180</v>
      </c>
      <c r="L1863" s="140"/>
    </row>
    <row r="1864" spans="1:12" x14ac:dyDescent="0.25">
      <c r="A1864" s="14">
        <v>1857</v>
      </c>
      <c r="B1864" s="41" t="e">
        <f t="shared" si="177"/>
        <v>#VALUE!</v>
      </c>
      <c r="C1864" s="42" t="e">
        <f t="shared" si="178"/>
        <v>#VALUE!</v>
      </c>
      <c r="D1864" s="133" t="str">
        <f t="shared" si="179"/>
        <v>02/02/2009</v>
      </c>
      <c r="E1864" s="134" t="str">
        <f t="shared" si="180"/>
        <v/>
      </c>
      <c r="F1864" s="134" t="str">
        <f t="shared" si="181"/>
        <v/>
      </c>
      <c r="G1864" s="184"/>
      <c r="H1864" s="167"/>
      <c r="I1864" s="133" t="s">
        <v>1181</v>
      </c>
      <c r="J1864" s="167" t="s">
        <v>1181</v>
      </c>
      <c r="K1864" s="167" t="s">
        <v>1181</v>
      </c>
      <c r="L1864" s="140"/>
    </row>
    <row r="1865" spans="1:12" x14ac:dyDescent="0.25">
      <c r="A1865" s="14">
        <v>1858</v>
      </c>
      <c r="B1865" s="41" t="e">
        <f t="shared" ref="B1865:B1928" si="182">LEFT(H1865,LEN(H1865)-LEN(C1865))</f>
        <v>#VALUE!</v>
      </c>
      <c r="C1865" s="42" t="e">
        <f t="shared" ref="C1865:C1928" si="183">RIGHT(H1865,LEN(H1865)-FIND("@",SUBSTITUTE(H1865," ","@",LEN(H1865)-LEN(SUBSTITUTE(H1865," ","")))))</f>
        <v>#VALUE!</v>
      </c>
      <c r="D1865" s="133" t="str">
        <f t="shared" ref="D1865:D1928" si="184">TEXT(J1865,"DD/MM/YYYY")</f>
        <v>18/09/2010</v>
      </c>
      <c r="E1865" s="134" t="str">
        <f t="shared" ref="E1865:E1928" si="185">IF(TRIM(L1865)="Nam","X","")</f>
        <v/>
      </c>
      <c r="F1865" s="134" t="str">
        <f t="shared" ref="F1865:F1928" si="186">IF(TRIM(L1865)="Nữ","X","")</f>
        <v/>
      </c>
      <c r="G1865" s="184"/>
      <c r="H1865" s="167"/>
      <c r="I1865" s="133" t="s">
        <v>1046</v>
      </c>
      <c r="J1865" s="167" t="s">
        <v>1046</v>
      </c>
      <c r="K1865" s="167" t="s">
        <v>1046</v>
      </c>
      <c r="L1865" s="140"/>
    </row>
    <row r="1866" spans="1:12" x14ac:dyDescent="0.25">
      <c r="A1866" s="14">
        <v>1859</v>
      </c>
      <c r="B1866" s="41" t="e">
        <f t="shared" si="182"/>
        <v>#VALUE!</v>
      </c>
      <c r="C1866" s="42" t="e">
        <f t="shared" si="183"/>
        <v>#VALUE!</v>
      </c>
      <c r="D1866" s="133" t="str">
        <f t="shared" si="184"/>
        <v>14/06/2010</v>
      </c>
      <c r="E1866" s="134" t="str">
        <f t="shared" si="185"/>
        <v/>
      </c>
      <c r="F1866" s="134" t="str">
        <f t="shared" si="186"/>
        <v/>
      </c>
      <c r="G1866" s="184"/>
      <c r="H1866" s="167"/>
      <c r="I1866" s="133" t="s">
        <v>1182</v>
      </c>
      <c r="J1866" s="167" t="s">
        <v>1182</v>
      </c>
      <c r="K1866" s="167" t="s">
        <v>1182</v>
      </c>
      <c r="L1866" s="140"/>
    </row>
    <row r="1867" spans="1:12" x14ac:dyDescent="0.25">
      <c r="A1867" s="14">
        <v>1860</v>
      </c>
      <c r="B1867" s="41" t="e">
        <f t="shared" si="182"/>
        <v>#VALUE!</v>
      </c>
      <c r="C1867" s="42" t="e">
        <f t="shared" si="183"/>
        <v>#VALUE!</v>
      </c>
      <c r="D1867" s="133" t="str">
        <f t="shared" si="184"/>
        <v>03/08/2010</v>
      </c>
      <c r="E1867" s="134" t="str">
        <f t="shared" si="185"/>
        <v/>
      </c>
      <c r="F1867" s="134" t="str">
        <f t="shared" si="186"/>
        <v/>
      </c>
      <c r="G1867" s="184"/>
      <c r="H1867" s="167"/>
      <c r="I1867" s="133" t="s">
        <v>1183</v>
      </c>
      <c r="J1867" s="167" t="s">
        <v>1183</v>
      </c>
      <c r="K1867" s="167" t="s">
        <v>1183</v>
      </c>
      <c r="L1867" s="140"/>
    </row>
    <row r="1868" spans="1:12" x14ac:dyDescent="0.25">
      <c r="A1868" s="14">
        <v>1861</v>
      </c>
      <c r="B1868" s="41" t="e">
        <f t="shared" si="182"/>
        <v>#VALUE!</v>
      </c>
      <c r="C1868" s="42" t="e">
        <f t="shared" si="183"/>
        <v>#VALUE!</v>
      </c>
      <c r="D1868" s="133" t="str">
        <f t="shared" si="184"/>
        <v>08/06/2010</v>
      </c>
      <c r="E1868" s="134" t="str">
        <f t="shared" si="185"/>
        <v/>
      </c>
      <c r="F1868" s="134" t="str">
        <f t="shared" si="186"/>
        <v/>
      </c>
      <c r="G1868" s="184"/>
      <c r="H1868" s="167"/>
      <c r="I1868" s="133" t="s">
        <v>1184</v>
      </c>
      <c r="J1868" s="167" t="s">
        <v>1184</v>
      </c>
      <c r="K1868" s="167" t="s">
        <v>1184</v>
      </c>
      <c r="L1868" s="140"/>
    </row>
    <row r="1869" spans="1:12" x14ac:dyDescent="0.25">
      <c r="A1869" s="14">
        <v>1862</v>
      </c>
      <c r="B1869" s="41" t="e">
        <f t="shared" si="182"/>
        <v>#VALUE!</v>
      </c>
      <c r="C1869" s="42" t="e">
        <f t="shared" si="183"/>
        <v>#VALUE!</v>
      </c>
      <c r="D1869" s="133" t="str">
        <f t="shared" si="184"/>
        <v>28/11/2010</v>
      </c>
      <c r="E1869" s="134" t="str">
        <f t="shared" si="185"/>
        <v/>
      </c>
      <c r="F1869" s="134" t="str">
        <f t="shared" si="186"/>
        <v/>
      </c>
      <c r="G1869" s="184"/>
      <c r="H1869" s="167"/>
      <c r="I1869" s="133" t="s">
        <v>1185</v>
      </c>
      <c r="J1869" s="167" t="s">
        <v>1185</v>
      </c>
      <c r="K1869" s="167" t="s">
        <v>1185</v>
      </c>
      <c r="L1869" s="140"/>
    </row>
    <row r="1870" spans="1:12" x14ac:dyDescent="0.25">
      <c r="A1870" s="14">
        <v>1863</v>
      </c>
      <c r="B1870" s="41" t="e">
        <f t="shared" si="182"/>
        <v>#VALUE!</v>
      </c>
      <c r="C1870" s="42" t="e">
        <f t="shared" si="183"/>
        <v>#VALUE!</v>
      </c>
      <c r="D1870" s="133" t="str">
        <f t="shared" si="184"/>
        <v>06/05/2010</v>
      </c>
      <c r="E1870" s="134" t="str">
        <f t="shared" si="185"/>
        <v/>
      </c>
      <c r="F1870" s="134" t="str">
        <f t="shared" si="186"/>
        <v/>
      </c>
      <c r="G1870" s="184"/>
      <c r="H1870" s="167"/>
      <c r="I1870" s="133" t="s">
        <v>1186</v>
      </c>
      <c r="J1870" s="167" t="s">
        <v>1186</v>
      </c>
      <c r="K1870" s="167" t="s">
        <v>1186</v>
      </c>
      <c r="L1870" s="140"/>
    </row>
    <row r="1871" spans="1:12" x14ac:dyDescent="0.25">
      <c r="A1871" s="14">
        <v>1864</v>
      </c>
      <c r="B1871" s="41" t="e">
        <f t="shared" si="182"/>
        <v>#VALUE!</v>
      </c>
      <c r="C1871" s="42" t="e">
        <f t="shared" si="183"/>
        <v>#VALUE!</v>
      </c>
      <c r="D1871" s="133" t="str">
        <f t="shared" si="184"/>
        <v>19/12/2010</v>
      </c>
      <c r="E1871" s="134" t="str">
        <f t="shared" si="185"/>
        <v/>
      </c>
      <c r="F1871" s="134" t="str">
        <f t="shared" si="186"/>
        <v/>
      </c>
      <c r="G1871" s="184"/>
      <c r="H1871" s="167"/>
      <c r="I1871" s="133" t="s">
        <v>1187</v>
      </c>
      <c r="J1871" s="167" t="s">
        <v>1187</v>
      </c>
      <c r="K1871" s="167" t="s">
        <v>1187</v>
      </c>
      <c r="L1871" s="140"/>
    </row>
    <row r="1872" spans="1:12" x14ac:dyDescent="0.25">
      <c r="A1872" s="14">
        <v>1865</v>
      </c>
      <c r="B1872" s="41" t="e">
        <f t="shared" si="182"/>
        <v>#VALUE!</v>
      </c>
      <c r="C1872" s="42" t="e">
        <f t="shared" si="183"/>
        <v>#VALUE!</v>
      </c>
      <c r="D1872" s="133" t="str">
        <f t="shared" si="184"/>
        <v>11/11/2010</v>
      </c>
      <c r="E1872" s="134" t="str">
        <f t="shared" si="185"/>
        <v/>
      </c>
      <c r="F1872" s="134" t="str">
        <f t="shared" si="186"/>
        <v/>
      </c>
      <c r="G1872" s="184"/>
      <c r="H1872" s="167"/>
      <c r="I1872" s="133" t="s">
        <v>1188</v>
      </c>
      <c r="J1872" s="167" t="s">
        <v>1188</v>
      </c>
      <c r="K1872" s="167" t="s">
        <v>1188</v>
      </c>
      <c r="L1872" s="140"/>
    </row>
    <row r="1873" spans="1:12" x14ac:dyDescent="0.25">
      <c r="A1873" s="14">
        <v>1866</v>
      </c>
      <c r="B1873" s="41" t="e">
        <f t="shared" si="182"/>
        <v>#VALUE!</v>
      </c>
      <c r="C1873" s="42" t="e">
        <f t="shared" si="183"/>
        <v>#VALUE!</v>
      </c>
      <c r="D1873" s="133" t="str">
        <f t="shared" si="184"/>
        <v>08/12/2010</v>
      </c>
      <c r="E1873" s="134" t="str">
        <f t="shared" si="185"/>
        <v/>
      </c>
      <c r="F1873" s="134" t="str">
        <f t="shared" si="186"/>
        <v/>
      </c>
      <c r="G1873" s="184"/>
      <c r="H1873" s="167"/>
      <c r="I1873" s="133" t="s">
        <v>1189</v>
      </c>
      <c r="J1873" s="167" t="s">
        <v>1189</v>
      </c>
      <c r="K1873" s="167" t="s">
        <v>1189</v>
      </c>
      <c r="L1873" s="140"/>
    </row>
    <row r="1874" spans="1:12" x14ac:dyDescent="0.25">
      <c r="A1874" s="14">
        <v>1867</v>
      </c>
      <c r="B1874" s="41" t="e">
        <f t="shared" si="182"/>
        <v>#VALUE!</v>
      </c>
      <c r="C1874" s="42" t="e">
        <f t="shared" si="183"/>
        <v>#VALUE!</v>
      </c>
      <c r="D1874" s="133" t="str">
        <f t="shared" si="184"/>
        <v>15/03/2010</v>
      </c>
      <c r="E1874" s="134" t="str">
        <f t="shared" si="185"/>
        <v/>
      </c>
      <c r="F1874" s="134" t="str">
        <f t="shared" si="186"/>
        <v/>
      </c>
      <c r="G1874" s="184"/>
      <c r="H1874" s="167"/>
      <c r="I1874" s="133" t="s">
        <v>1190</v>
      </c>
      <c r="J1874" s="167" t="s">
        <v>1190</v>
      </c>
      <c r="K1874" s="167" t="s">
        <v>1190</v>
      </c>
      <c r="L1874" s="140"/>
    </row>
    <row r="1875" spans="1:12" x14ac:dyDescent="0.25">
      <c r="A1875" s="14">
        <v>1868</v>
      </c>
      <c r="B1875" s="41" t="e">
        <f t="shared" si="182"/>
        <v>#VALUE!</v>
      </c>
      <c r="C1875" s="42" t="e">
        <f t="shared" si="183"/>
        <v>#VALUE!</v>
      </c>
      <c r="D1875" s="133" t="str">
        <f t="shared" si="184"/>
        <v>24/04/2010</v>
      </c>
      <c r="E1875" s="134" t="str">
        <f t="shared" si="185"/>
        <v/>
      </c>
      <c r="F1875" s="134" t="str">
        <f t="shared" si="186"/>
        <v/>
      </c>
      <c r="G1875" s="184"/>
      <c r="H1875" s="167"/>
      <c r="I1875" s="133" t="s">
        <v>1191</v>
      </c>
      <c r="J1875" s="167" t="s">
        <v>1191</v>
      </c>
      <c r="K1875" s="167" t="s">
        <v>1191</v>
      </c>
      <c r="L1875" s="140"/>
    </row>
    <row r="1876" spans="1:12" x14ac:dyDescent="0.25">
      <c r="A1876" s="14">
        <v>1869</v>
      </c>
      <c r="B1876" s="41" t="e">
        <f t="shared" si="182"/>
        <v>#VALUE!</v>
      </c>
      <c r="C1876" s="42" t="e">
        <f t="shared" si="183"/>
        <v>#VALUE!</v>
      </c>
      <c r="D1876" s="133" t="str">
        <f t="shared" si="184"/>
        <v>08/04/2010</v>
      </c>
      <c r="E1876" s="134" t="str">
        <f t="shared" si="185"/>
        <v/>
      </c>
      <c r="F1876" s="134" t="str">
        <f t="shared" si="186"/>
        <v/>
      </c>
      <c r="G1876" s="184"/>
      <c r="H1876" s="167"/>
      <c r="I1876" s="133" t="s">
        <v>1166</v>
      </c>
      <c r="J1876" s="167" t="s">
        <v>1166</v>
      </c>
      <c r="K1876" s="167" t="s">
        <v>1166</v>
      </c>
      <c r="L1876" s="140"/>
    </row>
    <row r="1877" spans="1:12" x14ac:dyDescent="0.25">
      <c r="A1877" s="14">
        <v>1870</v>
      </c>
      <c r="B1877" s="41" t="e">
        <f t="shared" si="182"/>
        <v>#VALUE!</v>
      </c>
      <c r="C1877" s="42" t="e">
        <f t="shared" si="183"/>
        <v>#VALUE!</v>
      </c>
      <c r="D1877" s="133" t="str">
        <f t="shared" si="184"/>
        <v>20/06/2010</v>
      </c>
      <c r="E1877" s="134" t="str">
        <f t="shared" si="185"/>
        <v/>
      </c>
      <c r="F1877" s="134" t="str">
        <f t="shared" si="186"/>
        <v/>
      </c>
      <c r="G1877" s="184"/>
      <c r="H1877" s="167"/>
      <c r="I1877" s="133" t="s">
        <v>1065</v>
      </c>
      <c r="J1877" s="167" t="s">
        <v>1065</v>
      </c>
      <c r="K1877" s="167" t="s">
        <v>1065</v>
      </c>
      <c r="L1877" s="140"/>
    </row>
    <row r="1878" spans="1:12" x14ac:dyDescent="0.25">
      <c r="A1878" s="14">
        <v>1871</v>
      </c>
      <c r="B1878" s="41" t="e">
        <f t="shared" si="182"/>
        <v>#VALUE!</v>
      </c>
      <c r="C1878" s="42" t="e">
        <f t="shared" si="183"/>
        <v>#VALUE!</v>
      </c>
      <c r="D1878" s="133" t="str">
        <f t="shared" si="184"/>
        <v>25/07/2010</v>
      </c>
      <c r="E1878" s="134" t="str">
        <f t="shared" si="185"/>
        <v/>
      </c>
      <c r="F1878" s="134" t="str">
        <f t="shared" si="186"/>
        <v/>
      </c>
      <c r="G1878" s="184"/>
      <c r="H1878" s="167"/>
      <c r="I1878" s="133" t="s">
        <v>1192</v>
      </c>
      <c r="J1878" s="167" t="s">
        <v>1192</v>
      </c>
      <c r="K1878" s="167" t="s">
        <v>1192</v>
      </c>
      <c r="L1878" s="140"/>
    </row>
    <row r="1879" spans="1:12" x14ac:dyDescent="0.25">
      <c r="A1879" s="14">
        <v>1872</v>
      </c>
      <c r="B1879" s="41" t="e">
        <f t="shared" si="182"/>
        <v>#VALUE!</v>
      </c>
      <c r="C1879" s="42" t="e">
        <f t="shared" si="183"/>
        <v>#VALUE!</v>
      </c>
      <c r="D1879" s="133" t="str">
        <f t="shared" si="184"/>
        <v>04/10/2010</v>
      </c>
      <c r="E1879" s="134" t="str">
        <f t="shared" si="185"/>
        <v/>
      </c>
      <c r="F1879" s="134" t="str">
        <f t="shared" si="186"/>
        <v/>
      </c>
      <c r="G1879" s="184"/>
      <c r="H1879" s="167"/>
      <c r="I1879" s="133" t="s">
        <v>1193</v>
      </c>
      <c r="J1879" s="167" t="s">
        <v>1193</v>
      </c>
      <c r="K1879" s="167" t="s">
        <v>1193</v>
      </c>
      <c r="L1879" s="140"/>
    </row>
    <row r="1880" spans="1:12" x14ac:dyDescent="0.25">
      <c r="A1880" s="14">
        <v>1873</v>
      </c>
      <c r="B1880" s="41" t="e">
        <f t="shared" si="182"/>
        <v>#VALUE!</v>
      </c>
      <c r="C1880" s="42" t="e">
        <f t="shared" si="183"/>
        <v>#VALUE!</v>
      </c>
      <c r="D1880" s="133" t="str">
        <f t="shared" si="184"/>
        <v>12/06/2010</v>
      </c>
      <c r="E1880" s="134" t="str">
        <f t="shared" si="185"/>
        <v/>
      </c>
      <c r="F1880" s="134" t="str">
        <f t="shared" si="186"/>
        <v/>
      </c>
      <c r="G1880" s="184"/>
      <c r="H1880" s="167"/>
      <c r="I1880" s="133" t="s">
        <v>1194</v>
      </c>
      <c r="J1880" s="167" t="s">
        <v>1194</v>
      </c>
      <c r="K1880" s="167" t="s">
        <v>1194</v>
      </c>
      <c r="L1880" s="140"/>
    </row>
    <row r="1881" spans="1:12" x14ac:dyDescent="0.25">
      <c r="A1881" s="14">
        <v>1874</v>
      </c>
      <c r="B1881" s="41" t="e">
        <f t="shared" si="182"/>
        <v>#VALUE!</v>
      </c>
      <c r="C1881" s="42" t="e">
        <f t="shared" si="183"/>
        <v>#VALUE!</v>
      </c>
      <c r="D1881" s="133" t="str">
        <f t="shared" si="184"/>
        <v>30/05/2010</v>
      </c>
      <c r="E1881" s="134" t="str">
        <f t="shared" si="185"/>
        <v/>
      </c>
      <c r="F1881" s="134" t="str">
        <f t="shared" si="186"/>
        <v/>
      </c>
      <c r="G1881" s="184"/>
      <c r="H1881" s="167"/>
      <c r="I1881" s="133" t="s">
        <v>1195</v>
      </c>
      <c r="J1881" s="167" t="s">
        <v>1195</v>
      </c>
      <c r="K1881" s="167" t="s">
        <v>1195</v>
      </c>
      <c r="L1881" s="140"/>
    </row>
    <row r="1882" spans="1:12" x14ac:dyDescent="0.25">
      <c r="A1882" s="14">
        <v>1875</v>
      </c>
      <c r="B1882" s="41" t="e">
        <f t="shared" si="182"/>
        <v>#VALUE!</v>
      </c>
      <c r="C1882" s="42" t="e">
        <f t="shared" si="183"/>
        <v>#VALUE!</v>
      </c>
      <c r="D1882" s="133" t="str">
        <f t="shared" si="184"/>
        <v>17/08/2010</v>
      </c>
      <c r="E1882" s="134" t="str">
        <f t="shared" si="185"/>
        <v/>
      </c>
      <c r="F1882" s="134" t="str">
        <f t="shared" si="186"/>
        <v/>
      </c>
      <c r="G1882" s="184"/>
      <c r="H1882" s="167"/>
      <c r="I1882" s="133" t="s">
        <v>1196</v>
      </c>
      <c r="J1882" s="167" t="s">
        <v>1196</v>
      </c>
      <c r="K1882" s="167" t="s">
        <v>1196</v>
      </c>
      <c r="L1882" s="140"/>
    </row>
    <row r="1883" spans="1:12" x14ac:dyDescent="0.25">
      <c r="A1883" s="14">
        <v>1876</v>
      </c>
      <c r="B1883" s="41" t="e">
        <f t="shared" si="182"/>
        <v>#VALUE!</v>
      </c>
      <c r="C1883" s="42" t="e">
        <f t="shared" si="183"/>
        <v>#VALUE!</v>
      </c>
      <c r="D1883" s="133" t="str">
        <f t="shared" si="184"/>
        <v>09/01/2010</v>
      </c>
      <c r="E1883" s="134" t="str">
        <f t="shared" si="185"/>
        <v/>
      </c>
      <c r="F1883" s="134" t="str">
        <f t="shared" si="186"/>
        <v/>
      </c>
      <c r="G1883" s="184"/>
      <c r="H1883" s="167"/>
      <c r="I1883" s="133" t="s">
        <v>1114</v>
      </c>
      <c r="J1883" s="167" t="s">
        <v>1114</v>
      </c>
      <c r="K1883" s="167" t="s">
        <v>1114</v>
      </c>
      <c r="L1883" s="140"/>
    </row>
    <row r="1884" spans="1:12" x14ac:dyDescent="0.25">
      <c r="A1884" s="14">
        <v>1877</v>
      </c>
      <c r="B1884" s="41" t="e">
        <f t="shared" si="182"/>
        <v>#VALUE!</v>
      </c>
      <c r="C1884" s="42" t="e">
        <f t="shared" si="183"/>
        <v>#VALUE!</v>
      </c>
      <c r="D1884" s="133" t="str">
        <f t="shared" si="184"/>
        <v>01/02/2010</v>
      </c>
      <c r="E1884" s="134" t="str">
        <f t="shared" si="185"/>
        <v/>
      </c>
      <c r="F1884" s="134" t="str">
        <f t="shared" si="186"/>
        <v/>
      </c>
      <c r="G1884" s="184"/>
      <c r="H1884" s="167"/>
      <c r="I1884" s="133" t="s">
        <v>1197</v>
      </c>
      <c r="J1884" s="167" t="s">
        <v>1197</v>
      </c>
      <c r="K1884" s="167" t="s">
        <v>1197</v>
      </c>
      <c r="L1884" s="140"/>
    </row>
    <row r="1885" spans="1:12" x14ac:dyDescent="0.25">
      <c r="A1885" s="14">
        <v>1878</v>
      </c>
      <c r="B1885" s="41" t="e">
        <f t="shared" si="182"/>
        <v>#VALUE!</v>
      </c>
      <c r="C1885" s="42" t="e">
        <f t="shared" si="183"/>
        <v>#VALUE!</v>
      </c>
      <c r="D1885" s="133" t="str">
        <f t="shared" si="184"/>
        <v>16/09/2010</v>
      </c>
      <c r="E1885" s="134" t="str">
        <f t="shared" si="185"/>
        <v/>
      </c>
      <c r="F1885" s="134" t="str">
        <f t="shared" si="186"/>
        <v/>
      </c>
      <c r="G1885" s="184"/>
      <c r="H1885" s="167"/>
      <c r="I1885" s="133" t="s">
        <v>1068</v>
      </c>
      <c r="J1885" s="167" t="s">
        <v>1068</v>
      </c>
      <c r="K1885" s="167" t="s">
        <v>1068</v>
      </c>
      <c r="L1885" s="140"/>
    </row>
    <row r="1886" spans="1:12" x14ac:dyDescent="0.25">
      <c r="A1886" s="14">
        <v>1879</v>
      </c>
      <c r="B1886" s="41" t="e">
        <f t="shared" si="182"/>
        <v>#VALUE!</v>
      </c>
      <c r="C1886" s="42" t="e">
        <f t="shared" si="183"/>
        <v>#VALUE!</v>
      </c>
      <c r="D1886" s="133" t="str">
        <f t="shared" si="184"/>
        <v>26/05/2010</v>
      </c>
      <c r="E1886" s="134" t="str">
        <f t="shared" si="185"/>
        <v/>
      </c>
      <c r="F1886" s="134" t="str">
        <f t="shared" si="186"/>
        <v/>
      </c>
      <c r="G1886" s="184"/>
      <c r="H1886" s="167"/>
      <c r="I1886" s="133" t="s">
        <v>1198</v>
      </c>
      <c r="J1886" s="167" t="s">
        <v>1198</v>
      </c>
      <c r="K1886" s="167" t="s">
        <v>1198</v>
      </c>
      <c r="L1886" s="140"/>
    </row>
    <row r="1887" spans="1:12" x14ac:dyDescent="0.25">
      <c r="A1887" s="14">
        <v>1880</v>
      </c>
      <c r="B1887" s="41" t="e">
        <f t="shared" si="182"/>
        <v>#VALUE!</v>
      </c>
      <c r="C1887" s="42" t="e">
        <f t="shared" si="183"/>
        <v>#VALUE!</v>
      </c>
      <c r="D1887" s="133" t="str">
        <f t="shared" si="184"/>
        <v>17/03/2010</v>
      </c>
      <c r="E1887" s="134" t="str">
        <f t="shared" si="185"/>
        <v/>
      </c>
      <c r="F1887" s="134" t="str">
        <f t="shared" si="186"/>
        <v/>
      </c>
      <c r="G1887" s="184"/>
      <c r="H1887" s="167"/>
      <c r="I1887" s="133" t="s">
        <v>1164</v>
      </c>
      <c r="J1887" s="167" t="s">
        <v>1164</v>
      </c>
      <c r="K1887" s="167" t="s">
        <v>1164</v>
      </c>
      <c r="L1887" s="140"/>
    </row>
    <row r="1888" spans="1:12" x14ac:dyDescent="0.25">
      <c r="A1888" s="14">
        <v>1881</v>
      </c>
      <c r="B1888" s="41" t="e">
        <f t="shared" si="182"/>
        <v>#VALUE!</v>
      </c>
      <c r="C1888" s="42" t="e">
        <f t="shared" si="183"/>
        <v>#VALUE!</v>
      </c>
      <c r="D1888" s="133" t="str">
        <f t="shared" si="184"/>
        <v>09/03/2010</v>
      </c>
      <c r="E1888" s="134" t="str">
        <f t="shared" si="185"/>
        <v/>
      </c>
      <c r="F1888" s="134" t="str">
        <f t="shared" si="186"/>
        <v/>
      </c>
      <c r="G1888" s="184"/>
      <c r="H1888" s="167"/>
      <c r="I1888" s="133" t="s">
        <v>1199</v>
      </c>
      <c r="J1888" s="167" t="s">
        <v>1199</v>
      </c>
      <c r="K1888" s="167" t="s">
        <v>1199</v>
      </c>
      <c r="L1888" s="140"/>
    </row>
    <row r="1889" spans="1:12" x14ac:dyDescent="0.25">
      <c r="A1889" s="14">
        <v>1882</v>
      </c>
      <c r="B1889" s="41" t="e">
        <f t="shared" si="182"/>
        <v>#VALUE!</v>
      </c>
      <c r="C1889" s="42" t="e">
        <f t="shared" si="183"/>
        <v>#VALUE!</v>
      </c>
      <c r="D1889" s="133" t="str">
        <f t="shared" si="184"/>
        <v>24/11/2010</v>
      </c>
      <c r="E1889" s="134" t="str">
        <f t="shared" si="185"/>
        <v/>
      </c>
      <c r="F1889" s="134" t="str">
        <f t="shared" si="186"/>
        <v/>
      </c>
      <c r="G1889" s="184"/>
      <c r="H1889" s="167"/>
      <c r="I1889" s="133" t="s">
        <v>1200</v>
      </c>
      <c r="J1889" s="167" t="s">
        <v>1200</v>
      </c>
      <c r="K1889" s="167" t="s">
        <v>1200</v>
      </c>
      <c r="L1889" s="140"/>
    </row>
    <row r="1890" spans="1:12" x14ac:dyDescent="0.25">
      <c r="A1890" s="14">
        <v>1883</v>
      </c>
      <c r="B1890" s="41" t="e">
        <f t="shared" si="182"/>
        <v>#VALUE!</v>
      </c>
      <c r="C1890" s="42" t="e">
        <f t="shared" si="183"/>
        <v>#VALUE!</v>
      </c>
      <c r="D1890" s="133" t="str">
        <f t="shared" si="184"/>
        <v>17/12/2009</v>
      </c>
      <c r="E1890" s="134" t="str">
        <f t="shared" si="185"/>
        <v/>
      </c>
      <c r="F1890" s="134" t="str">
        <f t="shared" si="186"/>
        <v/>
      </c>
      <c r="G1890" s="184"/>
      <c r="H1890" s="155"/>
      <c r="I1890" s="133" t="s">
        <v>1201</v>
      </c>
      <c r="J1890" s="155" t="s">
        <v>1201</v>
      </c>
      <c r="K1890" s="155" t="s">
        <v>1201</v>
      </c>
      <c r="L1890" s="140"/>
    </row>
    <row r="1891" spans="1:12" x14ac:dyDescent="0.25">
      <c r="A1891" s="14">
        <v>1884</v>
      </c>
      <c r="B1891" s="41" t="e">
        <f t="shared" si="182"/>
        <v>#VALUE!</v>
      </c>
      <c r="C1891" s="42" t="e">
        <f t="shared" si="183"/>
        <v>#VALUE!</v>
      </c>
      <c r="D1891" s="133" t="str">
        <f t="shared" si="184"/>
        <v>26/10/2010</v>
      </c>
      <c r="E1891" s="134" t="str">
        <f t="shared" si="185"/>
        <v/>
      </c>
      <c r="F1891" s="134" t="str">
        <f t="shared" si="186"/>
        <v/>
      </c>
      <c r="G1891" s="184"/>
      <c r="H1891" s="155"/>
      <c r="I1891" s="133" t="s">
        <v>1087</v>
      </c>
      <c r="J1891" s="155" t="s">
        <v>1087</v>
      </c>
      <c r="K1891" s="155" t="s">
        <v>1087</v>
      </c>
      <c r="L1891" s="140"/>
    </row>
    <row r="1892" spans="1:12" x14ac:dyDescent="0.25">
      <c r="A1892" s="14">
        <v>1885</v>
      </c>
      <c r="B1892" s="41" t="e">
        <f t="shared" si="182"/>
        <v>#VALUE!</v>
      </c>
      <c r="C1892" s="42" t="e">
        <f t="shared" si="183"/>
        <v>#VALUE!</v>
      </c>
      <c r="D1892" s="133" t="str">
        <f t="shared" si="184"/>
        <v>16/05/2010</v>
      </c>
      <c r="E1892" s="134" t="str">
        <f t="shared" si="185"/>
        <v/>
      </c>
      <c r="F1892" s="134" t="str">
        <f t="shared" si="186"/>
        <v/>
      </c>
      <c r="G1892" s="184"/>
      <c r="H1892" s="155"/>
      <c r="I1892" s="133" t="s">
        <v>1202</v>
      </c>
      <c r="J1892" s="155" t="s">
        <v>1202</v>
      </c>
      <c r="K1892" s="155" t="s">
        <v>1202</v>
      </c>
      <c r="L1892" s="140"/>
    </row>
    <row r="1893" spans="1:12" x14ac:dyDescent="0.25">
      <c r="A1893" s="14">
        <v>1886</v>
      </c>
      <c r="B1893" s="41" t="e">
        <f t="shared" si="182"/>
        <v>#VALUE!</v>
      </c>
      <c r="C1893" s="42" t="e">
        <f t="shared" si="183"/>
        <v>#VALUE!</v>
      </c>
      <c r="D1893" s="133" t="str">
        <f t="shared" si="184"/>
        <v>31/10/2010</v>
      </c>
      <c r="E1893" s="134" t="str">
        <f t="shared" si="185"/>
        <v/>
      </c>
      <c r="F1893" s="134" t="str">
        <f t="shared" si="186"/>
        <v/>
      </c>
      <c r="G1893" s="184"/>
      <c r="H1893" s="155"/>
      <c r="I1893" s="133" t="s">
        <v>1203</v>
      </c>
      <c r="J1893" s="155" t="s">
        <v>1203</v>
      </c>
      <c r="K1893" s="155" t="s">
        <v>1203</v>
      </c>
      <c r="L1893" s="140"/>
    </row>
    <row r="1894" spans="1:12" x14ac:dyDescent="0.25">
      <c r="A1894" s="14">
        <v>1887</v>
      </c>
      <c r="B1894" s="41" t="e">
        <f t="shared" si="182"/>
        <v>#VALUE!</v>
      </c>
      <c r="C1894" s="42" t="e">
        <f t="shared" si="183"/>
        <v>#VALUE!</v>
      </c>
      <c r="D1894" s="133" t="str">
        <f t="shared" si="184"/>
        <v>20/12/2010</v>
      </c>
      <c r="E1894" s="134" t="str">
        <f t="shared" si="185"/>
        <v/>
      </c>
      <c r="F1894" s="134" t="str">
        <f t="shared" si="186"/>
        <v/>
      </c>
      <c r="G1894" s="184"/>
      <c r="H1894" s="155"/>
      <c r="I1894" s="133" t="s">
        <v>1204</v>
      </c>
      <c r="J1894" s="155" t="s">
        <v>1204</v>
      </c>
      <c r="K1894" s="155" t="s">
        <v>1204</v>
      </c>
      <c r="L1894" s="140"/>
    </row>
    <row r="1895" spans="1:12" x14ac:dyDescent="0.25">
      <c r="A1895" s="14">
        <v>1888</v>
      </c>
      <c r="B1895" s="41" t="e">
        <f t="shared" si="182"/>
        <v>#VALUE!</v>
      </c>
      <c r="C1895" s="42" t="e">
        <f t="shared" si="183"/>
        <v>#VALUE!</v>
      </c>
      <c r="D1895" s="133" t="str">
        <f t="shared" si="184"/>
        <v>31/10/2010</v>
      </c>
      <c r="E1895" s="134" t="str">
        <f t="shared" si="185"/>
        <v/>
      </c>
      <c r="F1895" s="134" t="str">
        <f t="shared" si="186"/>
        <v/>
      </c>
      <c r="G1895" s="184"/>
      <c r="H1895" s="155"/>
      <c r="I1895" s="133" t="s">
        <v>1203</v>
      </c>
      <c r="J1895" s="155" t="s">
        <v>1203</v>
      </c>
      <c r="K1895" s="155" t="s">
        <v>1203</v>
      </c>
      <c r="L1895" s="140"/>
    </row>
    <row r="1896" spans="1:12" x14ac:dyDescent="0.25">
      <c r="A1896" s="14">
        <v>1889</v>
      </c>
      <c r="B1896" s="41" t="e">
        <f t="shared" si="182"/>
        <v>#VALUE!</v>
      </c>
      <c r="C1896" s="42" t="e">
        <f t="shared" si="183"/>
        <v>#VALUE!</v>
      </c>
      <c r="D1896" s="133" t="str">
        <f t="shared" si="184"/>
        <v>20/05/2010</v>
      </c>
      <c r="E1896" s="134" t="str">
        <f t="shared" si="185"/>
        <v/>
      </c>
      <c r="F1896" s="134" t="str">
        <f t="shared" si="186"/>
        <v/>
      </c>
      <c r="G1896" s="184"/>
      <c r="H1896" s="155"/>
      <c r="I1896" s="133" t="s">
        <v>1205</v>
      </c>
      <c r="J1896" s="155" t="s">
        <v>1205</v>
      </c>
      <c r="K1896" s="155" t="s">
        <v>1205</v>
      </c>
      <c r="L1896" s="140"/>
    </row>
    <row r="1897" spans="1:12" x14ac:dyDescent="0.25">
      <c r="A1897" s="14">
        <v>1890</v>
      </c>
      <c r="B1897" s="41" t="e">
        <f t="shared" si="182"/>
        <v>#VALUE!</v>
      </c>
      <c r="C1897" s="42" t="e">
        <f t="shared" si="183"/>
        <v>#VALUE!</v>
      </c>
      <c r="D1897" s="133" t="str">
        <f t="shared" si="184"/>
        <v>24/09/2010</v>
      </c>
      <c r="E1897" s="134" t="str">
        <f t="shared" si="185"/>
        <v/>
      </c>
      <c r="F1897" s="134" t="str">
        <f t="shared" si="186"/>
        <v/>
      </c>
      <c r="G1897" s="184"/>
      <c r="H1897" s="155"/>
      <c r="I1897" s="133" t="s">
        <v>1173</v>
      </c>
      <c r="J1897" s="155" t="s">
        <v>1173</v>
      </c>
      <c r="K1897" s="155" t="s">
        <v>1173</v>
      </c>
      <c r="L1897" s="140"/>
    </row>
    <row r="1898" spans="1:12" x14ac:dyDescent="0.25">
      <c r="A1898" s="14">
        <v>1891</v>
      </c>
      <c r="B1898" s="41" t="e">
        <f t="shared" si="182"/>
        <v>#VALUE!</v>
      </c>
      <c r="C1898" s="42" t="e">
        <f t="shared" si="183"/>
        <v>#VALUE!</v>
      </c>
      <c r="D1898" s="133" t="str">
        <f t="shared" si="184"/>
        <v>28/12/2010</v>
      </c>
      <c r="E1898" s="134" t="str">
        <f t="shared" si="185"/>
        <v/>
      </c>
      <c r="F1898" s="134" t="str">
        <f t="shared" si="186"/>
        <v/>
      </c>
      <c r="G1898" s="184"/>
      <c r="H1898" s="155"/>
      <c r="I1898" s="133" t="s">
        <v>821</v>
      </c>
      <c r="J1898" s="155" t="s">
        <v>821</v>
      </c>
      <c r="K1898" s="155" t="s">
        <v>821</v>
      </c>
      <c r="L1898" s="140"/>
    </row>
    <row r="1899" spans="1:12" x14ac:dyDescent="0.25">
      <c r="A1899" s="14">
        <v>1892</v>
      </c>
      <c r="B1899" s="41" t="e">
        <f t="shared" si="182"/>
        <v>#VALUE!</v>
      </c>
      <c r="C1899" s="42" t="e">
        <f t="shared" si="183"/>
        <v>#VALUE!</v>
      </c>
      <c r="D1899" s="133" t="str">
        <f t="shared" si="184"/>
        <v>21/09/2010</v>
      </c>
      <c r="E1899" s="134" t="str">
        <f t="shared" si="185"/>
        <v/>
      </c>
      <c r="F1899" s="134" t="str">
        <f t="shared" si="186"/>
        <v/>
      </c>
      <c r="G1899" s="184"/>
      <c r="H1899" s="155"/>
      <c r="I1899" s="133" t="s">
        <v>1112</v>
      </c>
      <c r="J1899" s="155" t="s">
        <v>1112</v>
      </c>
      <c r="K1899" s="155" t="s">
        <v>1112</v>
      </c>
      <c r="L1899" s="140"/>
    </row>
    <row r="1900" spans="1:12" x14ac:dyDescent="0.25">
      <c r="A1900" s="14">
        <v>1893</v>
      </c>
      <c r="B1900" s="41" t="e">
        <f t="shared" si="182"/>
        <v>#VALUE!</v>
      </c>
      <c r="C1900" s="42" t="e">
        <f t="shared" si="183"/>
        <v>#VALUE!</v>
      </c>
      <c r="D1900" s="133" t="str">
        <f t="shared" si="184"/>
        <v>11/05/2010</v>
      </c>
      <c r="E1900" s="134" t="str">
        <f t="shared" si="185"/>
        <v/>
      </c>
      <c r="F1900" s="134" t="str">
        <f t="shared" si="186"/>
        <v/>
      </c>
      <c r="G1900" s="184"/>
      <c r="H1900" s="155"/>
      <c r="I1900" s="133" t="s">
        <v>1037</v>
      </c>
      <c r="J1900" s="155" t="s">
        <v>1037</v>
      </c>
      <c r="K1900" s="155" t="s">
        <v>1037</v>
      </c>
      <c r="L1900" s="140"/>
    </row>
    <row r="1901" spans="1:12" x14ac:dyDescent="0.25">
      <c r="A1901" s="14">
        <v>1894</v>
      </c>
      <c r="B1901" s="41" t="e">
        <f t="shared" si="182"/>
        <v>#VALUE!</v>
      </c>
      <c r="C1901" s="42" t="e">
        <f t="shared" si="183"/>
        <v>#VALUE!</v>
      </c>
      <c r="D1901" s="133" t="str">
        <f t="shared" si="184"/>
        <v>11/06/2010</v>
      </c>
      <c r="E1901" s="134" t="str">
        <f t="shared" si="185"/>
        <v/>
      </c>
      <c r="F1901" s="134" t="str">
        <f t="shared" si="186"/>
        <v/>
      </c>
      <c r="G1901" s="184"/>
      <c r="H1901" s="155"/>
      <c r="I1901" s="133" t="s">
        <v>1206</v>
      </c>
      <c r="J1901" s="155" t="s">
        <v>1206</v>
      </c>
      <c r="K1901" s="155" t="s">
        <v>1206</v>
      </c>
      <c r="L1901" s="140"/>
    </row>
    <row r="1902" spans="1:12" x14ac:dyDescent="0.25">
      <c r="A1902" s="14">
        <v>1895</v>
      </c>
      <c r="B1902" s="41" t="e">
        <f t="shared" si="182"/>
        <v>#VALUE!</v>
      </c>
      <c r="C1902" s="42" t="e">
        <f t="shared" si="183"/>
        <v>#VALUE!</v>
      </c>
      <c r="D1902" s="133" t="str">
        <f t="shared" si="184"/>
        <v>25/04/2009</v>
      </c>
      <c r="E1902" s="134" t="str">
        <f t="shared" si="185"/>
        <v/>
      </c>
      <c r="F1902" s="134" t="str">
        <f t="shared" si="186"/>
        <v/>
      </c>
      <c r="G1902" s="184"/>
      <c r="H1902" s="155"/>
      <c r="I1902" s="133" t="s">
        <v>1207</v>
      </c>
      <c r="J1902" s="155" t="s">
        <v>1207</v>
      </c>
      <c r="K1902" s="155" t="s">
        <v>1207</v>
      </c>
      <c r="L1902" s="140"/>
    </row>
    <row r="1903" spans="1:12" x14ac:dyDescent="0.25">
      <c r="A1903" s="14">
        <v>1896</v>
      </c>
      <c r="B1903" s="41" t="e">
        <f t="shared" si="182"/>
        <v>#VALUE!</v>
      </c>
      <c r="C1903" s="42" t="e">
        <f t="shared" si="183"/>
        <v>#VALUE!</v>
      </c>
      <c r="D1903" s="133" t="str">
        <f t="shared" si="184"/>
        <v>28/02/2010</v>
      </c>
      <c r="E1903" s="134" t="str">
        <f t="shared" si="185"/>
        <v/>
      </c>
      <c r="F1903" s="134" t="str">
        <f t="shared" si="186"/>
        <v/>
      </c>
      <c r="G1903" s="184"/>
      <c r="H1903" s="155"/>
      <c r="I1903" s="133" t="s">
        <v>1208</v>
      </c>
      <c r="J1903" s="155" t="s">
        <v>1208</v>
      </c>
      <c r="K1903" s="155" t="s">
        <v>1208</v>
      </c>
      <c r="L1903" s="140"/>
    </row>
    <row r="1904" spans="1:12" x14ac:dyDescent="0.25">
      <c r="A1904" s="14">
        <v>1897</v>
      </c>
      <c r="B1904" s="41" t="e">
        <f t="shared" si="182"/>
        <v>#VALUE!</v>
      </c>
      <c r="C1904" s="42" t="e">
        <f t="shared" si="183"/>
        <v>#VALUE!</v>
      </c>
      <c r="D1904" s="133" t="str">
        <f t="shared" si="184"/>
        <v>17/09/2010</v>
      </c>
      <c r="E1904" s="134" t="str">
        <f t="shared" si="185"/>
        <v/>
      </c>
      <c r="F1904" s="134" t="str">
        <f t="shared" si="186"/>
        <v/>
      </c>
      <c r="G1904" s="184"/>
      <c r="H1904" s="155"/>
      <c r="I1904" s="133" t="s">
        <v>1100</v>
      </c>
      <c r="J1904" s="155" t="s">
        <v>1100</v>
      </c>
      <c r="K1904" s="155" t="s">
        <v>1100</v>
      </c>
      <c r="L1904" s="140"/>
    </row>
    <row r="1905" spans="1:12" x14ac:dyDescent="0.25">
      <c r="A1905" s="14">
        <v>1898</v>
      </c>
      <c r="B1905" s="41" t="e">
        <f t="shared" si="182"/>
        <v>#VALUE!</v>
      </c>
      <c r="C1905" s="42" t="e">
        <f t="shared" si="183"/>
        <v>#VALUE!</v>
      </c>
      <c r="D1905" s="133" t="str">
        <f t="shared" si="184"/>
        <v>07/11/2010</v>
      </c>
      <c r="E1905" s="134" t="str">
        <f t="shared" si="185"/>
        <v/>
      </c>
      <c r="F1905" s="134" t="str">
        <f t="shared" si="186"/>
        <v/>
      </c>
      <c r="G1905" s="184"/>
      <c r="H1905" s="155"/>
      <c r="I1905" s="133" t="s">
        <v>1125</v>
      </c>
      <c r="J1905" s="155" t="s">
        <v>1125</v>
      </c>
      <c r="K1905" s="155" t="s">
        <v>1125</v>
      </c>
      <c r="L1905" s="140"/>
    </row>
    <row r="1906" spans="1:12" x14ac:dyDescent="0.25">
      <c r="A1906" s="14">
        <v>1899</v>
      </c>
      <c r="B1906" s="41" t="e">
        <f t="shared" si="182"/>
        <v>#VALUE!</v>
      </c>
      <c r="C1906" s="42" t="e">
        <f t="shared" si="183"/>
        <v>#VALUE!</v>
      </c>
      <c r="D1906" s="133" t="str">
        <f t="shared" si="184"/>
        <v>05/02/2010</v>
      </c>
      <c r="E1906" s="134" t="str">
        <f t="shared" si="185"/>
        <v/>
      </c>
      <c r="F1906" s="134" t="str">
        <f t="shared" si="186"/>
        <v/>
      </c>
      <c r="G1906" s="184"/>
      <c r="H1906" s="155"/>
      <c r="I1906" s="133" t="s">
        <v>1034</v>
      </c>
      <c r="J1906" s="155" t="s">
        <v>1034</v>
      </c>
      <c r="K1906" s="155" t="s">
        <v>1034</v>
      </c>
      <c r="L1906" s="140"/>
    </row>
    <row r="1907" spans="1:12" x14ac:dyDescent="0.25">
      <c r="A1907" s="14">
        <v>1900</v>
      </c>
      <c r="B1907" s="41" t="e">
        <f t="shared" si="182"/>
        <v>#VALUE!</v>
      </c>
      <c r="C1907" s="42" t="e">
        <f t="shared" si="183"/>
        <v>#VALUE!</v>
      </c>
      <c r="D1907" s="133" t="str">
        <f t="shared" si="184"/>
        <v>10/01/2010</v>
      </c>
      <c r="E1907" s="134" t="str">
        <f t="shared" si="185"/>
        <v/>
      </c>
      <c r="F1907" s="134" t="str">
        <f t="shared" si="186"/>
        <v/>
      </c>
      <c r="G1907" s="184"/>
      <c r="H1907" s="155"/>
      <c r="I1907" s="133" t="s">
        <v>1047</v>
      </c>
      <c r="J1907" s="155" t="s">
        <v>1047</v>
      </c>
      <c r="K1907" s="155" t="s">
        <v>1047</v>
      </c>
      <c r="L1907" s="140"/>
    </row>
    <row r="1908" spans="1:12" x14ac:dyDescent="0.25">
      <c r="A1908" s="14">
        <v>1901</v>
      </c>
      <c r="B1908" s="41" t="e">
        <f t="shared" si="182"/>
        <v>#VALUE!</v>
      </c>
      <c r="C1908" s="42" t="e">
        <f t="shared" si="183"/>
        <v>#VALUE!</v>
      </c>
      <c r="D1908" s="133" t="str">
        <f t="shared" si="184"/>
        <v>17/01/2010</v>
      </c>
      <c r="E1908" s="134" t="str">
        <f t="shared" si="185"/>
        <v/>
      </c>
      <c r="F1908" s="134" t="str">
        <f t="shared" si="186"/>
        <v/>
      </c>
      <c r="G1908" s="184"/>
      <c r="H1908" s="155"/>
      <c r="I1908" s="133" t="s">
        <v>1209</v>
      </c>
      <c r="J1908" s="155" t="s">
        <v>1209</v>
      </c>
      <c r="K1908" s="155" t="s">
        <v>1209</v>
      </c>
      <c r="L1908" s="140"/>
    </row>
    <row r="1909" spans="1:12" x14ac:dyDescent="0.25">
      <c r="A1909" s="14">
        <v>1902</v>
      </c>
      <c r="B1909" s="41" t="e">
        <f t="shared" si="182"/>
        <v>#VALUE!</v>
      </c>
      <c r="C1909" s="42" t="e">
        <f t="shared" si="183"/>
        <v>#VALUE!</v>
      </c>
      <c r="D1909" s="133" t="str">
        <f t="shared" si="184"/>
        <v>27/06/2010</v>
      </c>
      <c r="E1909" s="134" t="str">
        <f t="shared" si="185"/>
        <v/>
      </c>
      <c r="F1909" s="134" t="str">
        <f t="shared" si="186"/>
        <v/>
      </c>
      <c r="G1909" s="184"/>
      <c r="H1909" s="155"/>
      <c r="I1909" s="133" t="s">
        <v>1210</v>
      </c>
      <c r="J1909" s="155" t="s">
        <v>1210</v>
      </c>
      <c r="K1909" s="155" t="s">
        <v>1210</v>
      </c>
      <c r="L1909" s="140"/>
    </row>
    <row r="1910" spans="1:12" x14ac:dyDescent="0.25">
      <c r="A1910" s="14">
        <v>1903</v>
      </c>
      <c r="B1910" s="41" t="e">
        <f t="shared" si="182"/>
        <v>#VALUE!</v>
      </c>
      <c r="C1910" s="42" t="e">
        <f t="shared" si="183"/>
        <v>#VALUE!</v>
      </c>
      <c r="D1910" s="133" t="str">
        <f t="shared" si="184"/>
        <v>26/12/2010</v>
      </c>
      <c r="E1910" s="134" t="str">
        <f t="shared" si="185"/>
        <v/>
      </c>
      <c r="F1910" s="134" t="str">
        <f t="shared" si="186"/>
        <v/>
      </c>
      <c r="G1910" s="184"/>
      <c r="H1910" s="155"/>
      <c r="I1910" s="133" t="s">
        <v>1211</v>
      </c>
      <c r="J1910" s="155" t="s">
        <v>1211</v>
      </c>
      <c r="K1910" s="155" t="s">
        <v>1211</v>
      </c>
      <c r="L1910" s="140"/>
    </row>
    <row r="1911" spans="1:12" x14ac:dyDescent="0.25">
      <c r="A1911" s="14">
        <v>1904</v>
      </c>
      <c r="B1911" s="41" t="e">
        <f t="shared" si="182"/>
        <v>#VALUE!</v>
      </c>
      <c r="C1911" s="42" t="e">
        <f t="shared" si="183"/>
        <v>#VALUE!</v>
      </c>
      <c r="D1911" s="133" t="str">
        <f t="shared" si="184"/>
        <v>13/03/2010</v>
      </c>
      <c r="E1911" s="134" t="str">
        <f t="shared" si="185"/>
        <v/>
      </c>
      <c r="F1911" s="134" t="str">
        <f t="shared" si="186"/>
        <v/>
      </c>
      <c r="G1911" s="184"/>
      <c r="H1911" s="155"/>
      <c r="I1911" s="133" t="s">
        <v>1212</v>
      </c>
      <c r="J1911" s="155" t="s">
        <v>1212</v>
      </c>
      <c r="K1911" s="155" t="s">
        <v>1212</v>
      </c>
      <c r="L1911" s="140"/>
    </row>
    <row r="1912" spans="1:12" x14ac:dyDescent="0.25">
      <c r="A1912" s="14">
        <v>1905</v>
      </c>
      <c r="B1912" s="41" t="e">
        <f t="shared" si="182"/>
        <v>#VALUE!</v>
      </c>
      <c r="C1912" s="42" t="e">
        <f t="shared" si="183"/>
        <v>#VALUE!</v>
      </c>
      <c r="D1912" s="133" t="str">
        <f t="shared" si="184"/>
        <v>01/08/2010</v>
      </c>
      <c r="E1912" s="134" t="str">
        <f t="shared" si="185"/>
        <v/>
      </c>
      <c r="F1912" s="134" t="str">
        <f t="shared" si="186"/>
        <v/>
      </c>
      <c r="G1912" s="184"/>
      <c r="H1912" s="155"/>
      <c r="I1912" s="133" t="s">
        <v>1126</v>
      </c>
      <c r="J1912" s="155" t="s">
        <v>1126</v>
      </c>
      <c r="K1912" s="155" t="s">
        <v>1126</v>
      </c>
      <c r="L1912" s="140"/>
    </row>
    <row r="1913" spans="1:12" x14ac:dyDescent="0.25">
      <c r="A1913" s="14">
        <v>1906</v>
      </c>
      <c r="B1913" s="41" t="e">
        <f t="shared" si="182"/>
        <v>#VALUE!</v>
      </c>
      <c r="C1913" s="42" t="e">
        <f t="shared" si="183"/>
        <v>#VALUE!</v>
      </c>
      <c r="D1913" s="133" t="str">
        <f t="shared" si="184"/>
        <v>25/01/2010</v>
      </c>
      <c r="E1913" s="134" t="str">
        <f t="shared" si="185"/>
        <v/>
      </c>
      <c r="F1913" s="134" t="str">
        <f t="shared" si="186"/>
        <v/>
      </c>
      <c r="G1913" s="184"/>
      <c r="H1913" s="155"/>
      <c r="I1913" s="133" t="s">
        <v>1213</v>
      </c>
      <c r="J1913" s="155" t="s">
        <v>1213</v>
      </c>
      <c r="K1913" s="155" t="s">
        <v>1213</v>
      </c>
      <c r="L1913" s="140"/>
    </row>
    <row r="1914" spans="1:12" x14ac:dyDescent="0.25">
      <c r="A1914" s="14">
        <v>1907</v>
      </c>
      <c r="B1914" s="41" t="e">
        <f t="shared" si="182"/>
        <v>#VALUE!</v>
      </c>
      <c r="C1914" s="42" t="e">
        <f t="shared" si="183"/>
        <v>#VALUE!</v>
      </c>
      <c r="D1914" s="133" t="str">
        <f t="shared" si="184"/>
        <v>03/09/2010</v>
      </c>
      <c r="E1914" s="134" t="str">
        <f t="shared" si="185"/>
        <v/>
      </c>
      <c r="F1914" s="134" t="str">
        <f t="shared" si="186"/>
        <v/>
      </c>
      <c r="G1914" s="184"/>
      <c r="H1914" s="155"/>
      <c r="I1914" s="133" t="s">
        <v>1214</v>
      </c>
      <c r="J1914" s="155" t="s">
        <v>1214</v>
      </c>
      <c r="K1914" s="155" t="s">
        <v>1214</v>
      </c>
      <c r="L1914" s="140"/>
    </row>
    <row r="1915" spans="1:12" x14ac:dyDescent="0.25">
      <c r="A1915" s="14">
        <v>1908</v>
      </c>
      <c r="B1915" s="41" t="e">
        <f t="shared" si="182"/>
        <v>#VALUE!</v>
      </c>
      <c r="C1915" s="42" t="e">
        <f t="shared" si="183"/>
        <v>#VALUE!</v>
      </c>
      <c r="D1915" s="133" t="str">
        <f t="shared" si="184"/>
        <v>01/06/2010</v>
      </c>
      <c r="E1915" s="134" t="str">
        <f t="shared" si="185"/>
        <v/>
      </c>
      <c r="F1915" s="134" t="str">
        <f t="shared" si="186"/>
        <v/>
      </c>
      <c r="G1915" s="184"/>
      <c r="H1915" s="155"/>
      <c r="I1915" s="133" t="s">
        <v>1119</v>
      </c>
      <c r="J1915" s="155" t="s">
        <v>1119</v>
      </c>
      <c r="K1915" s="155" t="s">
        <v>1119</v>
      </c>
      <c r="L1915" s="140"/>
    </row>
    <row r="1916" spans="1:12" x14ac:dyDescent="0.25">
      <c r="A1916" s="14">
        <v>1909</v>
      </c>
      <c r="B1916" s="41" t="e">
        <f t="shared" si="182"/>
        <v>#VALUE!</v>
      </c>
      <c r="C1916" s="42" t="e">
        <f t="shared" si="183"/>
        <v>#VALUE!</v>
      </c>
      <c r="D1916" s="133" t="str">
        <f t="shared" si="184"/>
        <v>18/10/2010</v>
      </c>
      <c r="E1916" s="134" t="str">
        <f t="shared" si="185"/>
        <v/>
      </c>
      <c r="F1916" s="134" t="str">
        <f t="shared" si="186"/>
        <v/>
      </c>
      <c r="G1916" s="184"/>
      <c r="H1916" s="155"/>
      <c r="I1916" s="133" t="s">
        <v>1088</v>
      </c>
      <c r="J1916" s="155" t="s">
        <v>1088</v>
      </c>
      <c r="K1916" s="155" t="s">
        <v>1088</v>
      </c>
      <c r="L1916" s="140"/>
    </row>
    <row r="1917" spans="1:12" x14ac:dyDescent="0.25">
      <c r="A1917" s="14">
        <v>1910</v>
      </c>
      <c r="B1917" s="41" t="e">
        <f t="shared" si="182"/>
        <v>#VALUE!</v>
      </c>
      <c r="C1917" s="42" t="e">
        <f t="shared" si="183"/>
        <v>#VALUE!</v>
      </c>
      <c r="D1917" s="133" t="str">
        <f t="shared" si="184"/>
        <v>08/06/2010</v>
      </c>
      <c r="E1917" s="134" t="str">
        <f t="shared" si="185"/>
        <v/>
      </c>
      <c r="F1917" s="134" t="str">
        <f t="shared" si="186"/>
        <v/>
      </c>
      <c r="G1917" s="184"/>
      <c r="H1917" s="155"/>
      <c r="I1917" s="133" t="s">
        <v>1184</v>
      </c>
      <c r="J1917" s="155" t="s">
        <v>1184</v>
      </c>
      <c r="K1917" s="155" t="s">
        <v>1184</v>
      </c>
      <c r="L1917" s="140"/>
    </row>
    <row r="1918" spans="1:12" x14ac:dyDescent="0.25">
      <c r="A1918" s="14">
        <v>1911</v>
      </c>
      <c r="B1918" s="41" t="e">
        <f t="shared" si="182"/>
        <v>#VALUE!</v>
      </c>
      <c r="C1918" s="42" t="e">
        <f t="shared" si="183"/>
        <v>#VALUE!</v>
      </c>
      <c r="D1918" s="133" t="str">
        <f t="shared" si="184"/>
        <v>31/07/2010</v>
      </c>
      <c r="E1918" s="134" t="str">
        <f t="shared" si="185"/>
        <v/>
      </c>
      <c r="F1918" s="134" t="str">
        <f t="shared" si="186"/>
        <v/>
      </c>
      <c r="G1918" s="184"/>
      <c r="H1918" s="155"/>
      <c r="I1918" s="133" t="s">
        <v>1106</v>
      </c>
      <c r="J1918" s="155" t="s">
        <v>1106</v>
      </c>
      <c r="K1918" s="155" t="s">
        <v>1106</v>
      </c>
      <c r="L1918" s="140"/>
    </row>
    <row r="1919" spans="1:12" x14ac:dyDescent="0.25">
      <c r="A1919" s="14">
        <v>1912</v>
      </c>
      <c r="B1919" s="41" t="e">
        <f t="shared" si="182"/>
        <v>#VALUE!</v>
      </c>
      <c r="C1919" s="42" t="e">
        <f t="shared" si="183"/>
        <v>#VALUE!</v>
      </c>
      <c r="D1919" s="133" t="str">
        <f t="shared" si="184"/>
        <v>26/05/2010</v>
      </c>
      <c r="E1919" s="134" t="str">
        <f t="shared" si="185"/>
        <v/>
      </c>
      <c r="F1919" s="134" t="str">
        <f t="shared" si="186"/>
        <v/>
      </c>
      <c r="G1919" s="184"/>
      <c r="H1919" s="155"/>
      <c r="I1919" s="133" t="s">
        <v>1198</v>
      </c>
      <c r="J1919" s="155" t="s">
        <v>1198</v>
      </c>
      <c r="K1919" s="155" t="s">
        <v>1198</v>
      </c>
      <c r="L1919" s="140"/>
    </row>
    <row r="1920" spans="1:12" x14ac:dyDescent="0.25">
      <c r="A1920" s="14">
        <v>1913</v>
      </c>
      <c r="B1920" s="41" t="e">
        <f t="shared" si="182"/>
        <v>#VALUE!</v>
      </c>
      <c r="C1920" s="42" t="e">
        <f t="shared" si="183"/>
        <v>#VALUE!</v>
      </c>
      <c r="D1920" s="133" t="str">
        <f t="shared" si="184"/>
        <v>04/11/2010</v>
      </c>
      <c r="E1920" s="134" t="str">
        <f t="shared" si="185"/>
        <v/>
      </c>
      <c r="F1920" s="134" t="str">
        <f t="shared" si="186"/>
        <v/>
      </c>
      <c r="G1920" s="184"/>
      <c r="H1920" s="155"/>
      <c r="I1920" s="133" t="s">
        <v>1110</v>
      </c>
      <c r="J1920" s="155" t="s">
        <v>1110</v>
      </c>
      <c r="K1920" s="155" t="s">
        <v>1110</v>
      </c>
      <c r="L1920" s="140"/>
    </row>
    <row r="1921" spans="1:12" x14ac:dyDescent="0.25">
      <c r="A1921" s="14">
        <v>1914</v>
      </c>
      <c r="B1921" s="41" t="e">
        <f t="shared" si="182"/>
        <v>#VALUE!</v>
      </c>
      <c r="C1921" s="42" t="e">
        <f t="shared" si="183"/>
        <v>#VALUE!</v>
      </c>
      <c r="D1921" s="133" t="str">
        <f t="shared" si="184"/>
        <v>13/01/2010</v>
      </c>
      <c r="E1921" s="134" t="str">
        <f t="shared" si="185"/>
        <v/>
      </c>
      <c r="F1921" s="134" t="str">
        <f t="shared" si="186"/>
        <v/>
      </c>
      <c r="G1921" s="184"/>
      <c r="H1921" s="155"/>
      <c r="I1921" s="133" t="s">
        <v>1215</v>
      </c>
      <c r="J1921" s="155" t="s">
        <v>1215</v>
      </c>
      <c r="K1921" s="155" t="s">
        <v>1215</v>
      </c>
      <c r="L1921" s="140"/>
    </row>
    <row r="1922" spans="1:12" x14ac:dyDescent="0.25">
      <c r="A1922" s="14">
        <v>1915</v>
      </c>
      <c r="B1922" s="41" t="e">
        <f t="shared" si="182"/>
        <v>#VALUE!</v>
      </c>
      <c r="C1922" s="42" t="e">
        <f t="shared" si="183"/>
        <v>#VALUE!</v>
      </c>
      <c r="D1922" s="133" t="str">
        <f t="shared" si="184"/>
        <v>09/08/2010</v>
      </c>
      <c r="E1922" s="134" t="str">
        <f t="shared" si="185"/>
        <v/>
      </c>
      <c r="F1922" s="134" t="str">
        <f t="shared" si="186"/>
        <v/>
      </c>
      <c r="G1922" s="184"/>
      <c r="H1922" s="155"/>
      <c r="I1922" s="133" t="s">
        <v>1144</v>
      </c>
      <c r="J1922" s="155" t="s">
        <v>1144</v>
      </c>
      <c r="K1922" s="155" t="s">
        <v>1144</v>
      </c>
      <c r="L1922" s="140"/>
    </row>
    <row r="1923" spans="1:12" x14ac:dyDescent="0.25">
      <c r="A1923" s="14">
        <v>1916</v>
      </c>
      <c r="B1923" s="41" t="e">
        <f t="shared" si="182"/>
        <v>#VALUE!</v>
      </c>
      <c r="C1923" s="42" t="e">
        <f t="shared" si="183"/>
        <v>#VALUE!</v>
      </c>
      <c r="D1923" s="133" t="str">
        <f t="shared" si="184"/>
        <v>12/08/2010</v>
      </c>
      <c r="E1923" s="134" t="str">
        <f t="shared" si="185"/>
        <v/>
      </c>
      <c r="F1923" s="134" t="str">
        <f t="shared" si="186"/>
        <v/>
      </c>
      <c r="G1923" s="184"/>
      <c r="H1923" s="155"/>
      <c r="I1923" s="133" t="s">
        <v>1216</v>
      </c>
      <c r="J1923" s="155" t="s">
        <v>1216</v>
      </c>
      <c r="K1923" s="155" t="s">
        <v>1216</v>
      </c>
      <c r="L1923" s="140"/>
    </row>
    <row r="1924" spans="1:12" x14ac:dyDescent="0.25">
      <c r="A1924" s="14">
        <v>1917</v>
      </c>
      <c r="B1924" s="41" t="e">
        <f t="shared" si="182"/>
        <v>#VALUE!</v>
      </c>
      <c r="C1924" s="42" t="e">
        <f t="shared" si="183"/>
        <v>#VALUE!</v>
      </c>
      <c r="D1924" s="133" t="str">
        <f t="shared" si="184"/>
        <v>16/01/2010</v>
      </c>
      <c r="E1924" s="134" t="str">
        <f t="shared" si="185"/>
        <v/>
      </c>
      <c r="F1924" s="134" t="str">
        <f t="shared" si="186"/>
        <v/>
      </c>
      <c r="G1924" s="184"/>
      <c r="H1924" s="155"/>
      <c r="I1924" s="133" t="s">
        <v>1217</v>
      </c>
      <c r="J1924" s="155" t="s">
        <v>1217</v>
      </c>
      <c r="K1924" s="155" t="s">
        <v>1217</v>
      </c>
      <c r="L1924" s="140"/>
    </row>
    <row r="1925" spans="1:12" x14ac:dyDescent="0.25">
      <c r="A1925" s="14">
        <v>1918</v>
      </c>
      <c r="B1925" s="41" t="e">
        <f t="shared" si="182"/>
        <v>#VALUE!</v>
      </c>
      <c r="C1925" s="42" t="e">
        <f t="shared" si="183"/>
        <v>#VALUE!</v>
      </c>
      <c r="D1925" s="133" t="str">
        <f t="shared" si="184"/>
        <v>25/07/2010</v>
      </c>
      <c r="E1925" s="134" t="str">
        <f t="shared" si="185"/>
        <v/>
      </c>
      <c r="F1925" s="134" t="str">
        <f t="shared" si="186"/>
        <v/>
      </c>
      <c r="G1925" s="184"/>
      <c r="H1925" s="155"/>
      <c r="I1925" s="133" t="s">
        <v>1192</v>
      </c>
      <c r="J1925" s="155" t="s">
        <v>1192</v>
      </c>
      <c r="K1925" s="155" t="s">
        <v>1192</v>
      </c>
      <c r="L1925" s="140"/>
    </row>
    <row r="1926" spans="1:12" x14ac:dyDescent="0.25">
      <c r="A1926" s="14">
        <v>1919</v>
      </c>
      <c r="B1926" s="41" t="e">
        <f t="shared" si="182"/>
        <v>#VALUE!</v>
      </c>
      <c r="C1926" s="42" t="e">
        <f t="shared" si="183"/>
        <v>#VALUE!</v>
      </c>
      <c r="D1926" s="133" t="str">
        <f t="shared" si="184"/>
        <v>20/10/2010</v>
      </c>
      <c r="E1926" s="134" t="str">
        <f t="shared" si="185"/>
        <v/>
      </c>
      <c r="F1926" s="134" t="str">
        <f t="shared" si="186"/>
        <v/>
      </c>
      <c r="G1926" s="184"/>
      <c r="H1926" s="155"/>
      <c r="I1926" s="133" t="s">
        <v>1218</v>
      </c>
      <c r="J1926" s="155" t="s">
        <v>1218</v>
      </c>
      <c r="K1926" s="155" t="s">
        <v>1218</v>
      </c>
      <c r="L1926" s="140"/>
    </row>
    <row r="1927" spans="1:12" x14ac:dyDescent="0.25">
      <c r="A1927" s="14">
        <v>1920</v>
      </c>
      <c r="B1927" s="41" t="e">
        <f t="shared" si="182"/>
        <v>#VALUE!</v>
      </c>
      <c r="C1927" s="42" t="e">
        <f t="shared" si="183"/>
        <v>#VALUE!</v>
      </c>
      <c r="D1927" s="133" t="str">
        <f t="shared" si="184"/>
        <v>11/02/2010</v>
      </c>
      <c r="E1927" s="134" t="str">
        <f t="shared" si="185"/>
        <v/>
      </c>
      <c r="F1927" s="134" t="str">
        <f t="shared" si="186"/>
        <v/>
      </c>
      <c r="G1927" s="184"/>
      <c r="H1927" s="155"/>
      <c r="I1927" s="133" t="s">
        <v>1219</v>
      </c>
      <c r="J1927" s="155" t="s">
        <v>1219</v>
      </c>
      <c r="K1927" s="155" t="s">
        <v>1219</v>
      </c>
      <c r="L1927" s="140"/>
    </row>
    <row r="1928" spans="1:12" x14ac:dyDescent="0.25">
      <c r="A1928" s="14">
        <v>1921</v>
      </c>
      <c r="B1928" s="41" t="e">
        <f t="shared" si="182"/>
        <v>#VALUE!</v>
      </c>
      <c r="C1928" s="42" t="e">
        <f t="shared" si="183"/>
        <v>#VALUE!</v>
      </c>
      <c r="D1928" s="133" t="str">
        <f t="shared" si="184"/>
        <v>15/06/2009</v>
      </c>
      <c r="E1928" s="134" t="str">
        <f t="shared" si="185"/>
        <v/>
      </c>
      <c r="F1928" s="134" t="str">
        <f t="shared" si="186"/>
        <v/>
      </c>
      <c r="G1928" s="184"/>
      <c r="H1928" s="155"/>
      <c r="I1928" s="133" t="s">
        <v>1220</v>
      </c>
      <c r="J1928" s="155" t="s">
        <v>1220</v>
      </c>
      <c r="K1928" s="155" t="s">
        <v>1220</v>
      </c>
      <c r="L1928" s="140"/>
    </row>
    <row r="1929" spans="1:12" x14ac:dyDescent="0.25">
      <c r="A1929" s="14">
        <v>1922</v>
      </c>
      <c r="B1929" s="41" t="e">
        <f t="shared" ref="B1929:B1992" si="187">LEFT(H1929,LEN(H1929)-LEN(C1929))</f>
        <v>#VALUE!</v>
      </c>
      <c r="C1929" s="42" t="e">
        <f t="shared" ref="C1929:C1992" si="188">RIGHT(H1929,LEN(H1929)-FIND("@",SUBSTITUTE(H1929," ","@",LEN(H1929)-LEN(SUBSTITUTE(H1929," ","")))))</f>
        <v>#VALUE!</v>
      </c>
      <c r="D1929" s="133" t="str">
        <f t="shared" ref="D1929:D1992" si="189">TEXT(J1929,"DD/MM/YYYY")</f>
        <v>08/09/2010</v>
      </c>
      <c r="E1929" s="134" t="str">
        <f t="shared" ref="E1929:E1992" si="190">IF(TRIM(L1929)="Nam","X","")</f>
        <v/>
      </c>
      <c r="F1929" s="134" t="str">
        <f t="shared" ref="F1929:F1992" si="191">IF(TRIM(L1929)="Nữ","X","")</f>
        <v/>
      </c>
      <c r="G1929" s="184"/>
      <c r="H1929" s="155"/>
      <c r="I1929" s="133" t="s">
        <v>1109</v>
      </c>
      <c r="J1929" s="155" t="s">
        <v>1109</v>
      </c>
      <c r="K1929" s="155" t="s">
        <v>1109</v>
      </c>
      <c r="L1929" s="140"/>
    </row>
    <row r="1930" spans="1:12" x14ac:dyDescent="0.25">
      <c r="A1930" s="14">
        <v>1923</v>
      </c>
      <c r="B1930" s="41" t="e">
        <f t="shared" si="187"/>
        <v>#VALUE!</v>
      </c>
      <c r="C1930" s="42" t="e">
        <f t="shared" si="188"/>
        <v>#VALUE!</v>
      </c>
      <c r="D1930" s="133" t="str">
        <f t="shared" si="189"/>
        <v>10/04/2010</v>
      </c>
      <c r="E1930" s="134" t="str">
        <f t="shared" si="190"/>
        <v/>
      </c>
      <c r="F1930" s="134" t="str">
        <f t="shared" si="191"/>
        <v/>
      </c>
      <c r="G1930" s="184"/>
      <c r="H1930" s="155"/>
      <c r="I1930" s="133" t="s">
        <v>1221</v>
      </c>
      <c r="J1930" s="155" t="s">
        <v>1221</v>
      </c>
      <c r="K1930" s="155" t="s">
        <v>1221</v>
      </c>
      <c r="L1930" s="140"/>
    </row>
    <row r="1931" spans="1:12" x14ac:dyDescent="0.25">
      <c r="A1931" s="14">
        <v>1924</v>
      </c>
      <c r="B1931" s="41" t="e">
        <f t="shared" si="187"/>
        <v>#VALUE!</v>
      </c>
      <c r="C1931" s="42" t="e">
        <f t="shared" si="188"/>
        <v>#VALUE!</v>
      </c>
      <c r="D1931" s="133" t="str">
        <f t="shared" si="189"/>
        <v>19/12/2010</v>
      </c>
      <c r="E1931" s="134" t="str">
        <f t="shared" si="190"/>
        <v/>
      </c>
      <c r="F1931" s="134" t="str">
        <f t="shared" si="191"/>
        <v/>
      </c>
      <c r="G1931" s="184"/>
      <c r="H1931" s="155"/>
      <c r="I1931" s="133" t="s">
        <v>1187</v>
      </c>
      <c r="J1931" s="155" t="s">
        <v>1187</v>
      </c>
      <c r="K1931" s="155" t="s">
        <v>1187</v>
      </c>
      <c r="L1931" s="140"/>
    </row>
    <row r="1932" spans="1:12" x14ac:dyDescent="0.25">
      <c r="A1932" s="14">
        <v>1925</v>
      </c>
      <c r="B1932" s="41" t="e">
        <f t="shared" si="187"/>
        <v>#VALUE!</v>
      </c>
      <c r="C1932" s="42" t="e">
        <f t="shared" si="188"/>
        <v>#VALUE!</v>
      </c>
      <c r="D1932" s="133" t="str">
        <f t="shared" si="189"/>
        <v>19/11/2010</v>
      </c>
      <c r="E1932" s="134" t="str">
        <f t="shared" si="190"/>
        <v/>
      </c>
      <c r="F1932" s="134" t="str">
        <f t="shared" si="191"/>
        <v/>
      </c>
      <c r="G1932" s="184"/>
      <c r="H1932" s="155"/>
      <c r="I1932" s="133" t="s">
        <v>1167</v>
      </c>
      <c r="J1932" s="155" t="s">
        <v>1167</v>
      </c>
      <c r="K1932" s="155" t="s">
        <v>1167</v>
      </c>
      <c r="L1932" s="140"/>
    </row>
    <row r="1933" spans="1:12" x14ac:dyDescent="0.25">
      <c r="A1933" s="14">
        <v>1926</v>
      </c>
      <c r="B1933" s="41" t="e">
        <f t="shared" si="187"/>
        <v>#VALUE!</v>
      </c>
      <c r="C1933" s="42" t="e">
        <f t="shared" si="188"/>
        <v>#VALUE!</v>
      </c>
      <c r="D1933" s="133" t="str">
        <f t="shared" si="189"/>
        <v>04/03/2010</v>
      </c>
      <c r="E1933" s="134" t="str">
        <f t="shared" si="190"/>
        <v/>
      </c>
      <c r="F1933" s="134" t="str">
        <f t="shared" si="191"/>
        <v/>
      </c>
      <c r="G1933" s="184"/>
      <c r="H1933" s="155"/>
      <c r="I1933" s="133" t="s">
        <v>1149</v>
      </c>
      <c r="J1933" s="155" t="s">
        <v>1149</v>
      </c>
      <c r="K1933" s="155" t="s">
        <v>1149</v>
      </c>
      <c r="L1933" s="140"/>
    </row>
    <row r="1934" spans="1:12" x14ac:dyDescent="0.25">
      <c r="A1934" s="14">
        <v>1927</v>
      </c>
      <c r="B1934" s="41" t="e">
        <f t="shared" si="187"/>
        <v>#VALUE!</v>
      </c>
      <c r="C1934" s="42" t="e">
        <f t="shared" si="188"/>
        <v>#VALUE!</v>
      </c>
      <c r="D1934" s="133" t="str">
        <f t="shared" si="189"/>
        <v>11/01/2010</v>
      </c>
      <c r="E1934" s="134" t="str">
        <f t="shared" si="190"/>
        <v/>
      </c>
      <c r="F1934" s="134" t="str">
        <f t="shared" si="191"/>
        <v/>
      </c>
      <c r="G1934" s="184"/>
      <c r="H1934" s="167"/>
      <c r="I1934" s="133" t="s">
        <v>1056</v>
      </c>
      <c r="J1934" s="167" t="s">
        <v>1056</v>
      </c>
      <c r="K1934" s="167" t="s">
        <v>1056</v>
      </c>
      <c r="L1934" s="140"/>
    </row>
    <row r="1935" spans="1:12" x14ac:dyDescent="0.25">
      <c r="A1935" s="14">
        <v>1928</v>
      </c>
      <c r="B1935" s="41" t="e">
        <f t="shared" si="187"/>
        <v>#VALUE!</v>
      </c>
      <c r="C1935" s="42" t="e">
        <f t="shared" si="188"/>
        <v>#VALUE!</v>
      </c>
      <c r="D1935" s="133" t="str">
        <f t="shared" si="189"/>
        <v>31/10/2010</v>
      </c>
      <c r="E1935" s="134" t="str">
        <f t="shared" si="190"/>
        <v/>
      </c>
      <c r="F1935" s="134" t="str">
        <f t="shared" si="191"/>
        <v/>
      </c>
      <c r="G1935" s="184"/>
      <c r="H1935" s="167"/>
      <c r="I1935" s="133" t="s">
        <v>1203</v>
      </c>
      <c r="J1935" s="167" t="s">
        <v>1203</v>
      </c>
      <c r="K1935" s="167" t="s">
        <v>1203</v>
      </c>
      <c r="L1935" s="140"/>
    </row>
    <row r="1936" spans="1:12" x14ac:dyDescent="0.25">
      <c r="A1936" s="14">
        <v>1929</v>
      </c>
      <c r="B1936" s="41" t="e">
        <f t="shared" si="187"/>
        <v>#VALUE!</v>
      </c>
      <c r="C1936" s="42" t="e">
        <f t="shared" si="188"/>
        <v>#VALUE!</v>
      </c>
      <c r="D1936" s="133" t="str">
        <f t="shared" si="189"/>
        <v>22/11/2010</v>
      </c>
      <c r="E1936" s="134" t="str">
        <f t="shared" si="190"/>
        <v/>
      </c>
      <c r="F1936" s="134" t="str">
        <f t="shared" si="191"/>
        <v/>
      </c>
      <c r="G1936" s="184"/>
      <c r="H1936" s="167"/>
      <c r="I1936" s="133" t="s">
        <v>1222</v>
      </c>
      <c r="J1936" s="167" t="s">
        <v>1222</v>
      </c>
      <c r="K1936" s="167" t="s">
        <v>1222</v>
      </c>
      <c r="L1936" s="140"/>
    </row>
    <row r="1937" spans="1:12" x14ac:dyDescent="0.25">
      <c r="A1937" s="14">
        <v>1930</v>
      </c>
      <c r="B1937" s="41" t="e">
        <f t="shared" si="187"/>
        <v>#VALUE!</v>
      </c>
      <c r="C1937" s="42" t="e">
        <f t="shared" si="188"/>
        <v>#VALUE!</v>
      </c>
      <c r="D1937" s="133" t="str">
        <f t="shared" si="189"/>
        <v>14/10/2010</v>
      </c>
      <c r="E1937" s="134" t="str">
        <f t="shared" si="190"/>
        <v/>
      </c>
      <c r="F1937" s="134" t="str">
        <f t="shared" si="191"/>
        <v/>
      </c>
      <c r="G1937" s="184"/>
      <c r="H1937" s="167"/>
      <c r="I1937" s="133" t="s">
        <v>1117</v>
      </c>
      <c r="J1937" s="167" t="s">
        <v>1117</v>
      </c>
      <c r="K1937" s="167" t="s">
        <v>1117</v>
      </c>
      <c r="L1937" s="140"/>
    </row>
    <row r="1938" spans="1:12" x14ac:dyDescent="0.25">
      <c r="A1938" s="14">
        <v>1931</v>
      </c>
      <c r="B1938" s="41" t="e">
        <f t="shared" si="187"/>
        <v>#VALUE!</v>
      </c>
      <c r="C1938" s="42" t="e">
        <f t="shared" si="188"/>
        <v>#VALUE!</v>
      </c>
      <c r="D1938" s="133" t="str">
        <f t="shared" si="189"/>
        <v>16/08/2010</v>
      </c>
      <c r="E1938" s="134" t="str">
        <f t="shared" si="190"/>
        <v/>
      </c>
      <c r="F1938" s="134" t="str">
        <f t="shared" si="191"/>
        <v/>
      </c>
      <c r="G1938" s="184"/>
      <c r="H1938" s="167"/>
      <c r="I1938" s="133" t="s">
        <v>1223</v>
      </c>
      <c r="J1938" s="167" t="s">
        <v>1223</v>
      </c>
      <c r="K1938" s="167" t="s">
        <v>1223</v>
      </c>
      <c r="L1938" s="140"/>
    </row>
    <row r="1939" spans="1:12" x14ac:dyDescent="0.25">
      <c r="A1939" s="14">
        <v>1932</v>
      </c>
      <c r="B1939" s="41" t="e">
        <f t="shared" si="187"/>
        <v>#VALUE!</v>
      </c>
      <c r="C1939" s="42" t="e">
        <f t="shared" si="188"/>
        <v>#VALUE!</v>
      </c>
      <c r="D1939" s="133" t="str">
        <f t="shared" si="189"/>
        <v>09/02/2010</v>
      </c>
      <c r="E1939" s="134" t="str">
        <f t="shared" si="190"/>
        <v/>
      </c>
      <c r="F1939" s="134" t="str">
        <f t="shared" si="191"/>
        <v/>
      </c>
      <c r="G1939" s="184"/>
      <c r="H1939" s="167"/>
      <c r="I1939" s="133" t="s">
        <v>1224</v>
      </c>
      <c r="J1939" s="167" t="s">
        <v>1224</v>
      </c>
      <c r="K1939" s="167" t="s">
        <v>1224</v>
      </c>
      <c r="L1939" s="140"/>
    </row>
    <row r="1940" spans="1:12" x14ac:dyDescent="0.25">
      <c r="A1940" s="14">
        <v>1933</v>
      </c>
      <c r="B1940" s="41" t="e">
        <f t="shared" si="187"/>
        <v>#VALUE!</v>
      </c>
      <c r="C1940" s="42" t="e">
        <f t="shared" si="188"/>
        <v>#VALUE!</v>
      </c>
      <c r="D1940" s="133" t="str">
        <f t="shared" si="189"/>
        <v>08/02/2010</v>
      </c>
      <c r="E1940" s="134" t="str">
        <f t="shared" si="190"/>
        <v/>
      </c>
      <c r="F1940" s="134" t="str">
        <f t="shared" si="191"/>
        <v/>
      </c>
      <c r="G1940" s="184"/>
      <c r="H1940" s="167"/>
      <c r="I1940" s="133" t="s">
        <v>1146</v>
      </c>
      <c r="J1940" s="167" t="s">
        <v>1146</v>
      </c>
      <c r="K1940" s="167" t="s">
        <v>1146</v>
      </c>
      <c r="L1940" s="140"/>
    </row>
    <row r="1941" spans="1:12" x14ac:dyDescent="0.25">
      <c r="A1941" s="14">
        <v>1934</v>
      </c>
      <c r="B1941" s="41" t="e">
        <f t="shared" si="187"/>
        <v>#VALUE!</v>
      </c>
      <c r="C1941" s="42" t="e">
        <f t="shared" si="188"/>
        <v>#VALUE!</v>
      </c>
      <c r="D1941" s="133" t="str">
        <f t="shared" si="189"/>
        <v>10/01/2010</v>
      </c>
      <c r="E1941" s="134" t="str">
        <f t="shared" si="190"/>
        <v/>
      </c>
      <c r="F1941" s="134" t="str">
        <f t="shared" si="191"/>
        <v/>
      </c>
      <c r="G1941" s="184"/>
      <c r="H1941" s="167"/>
      <c r="I1941" s="133" t="s">
        <v>1047</v>
      </c>
      <c r="J1941" s="167" t="s">
        <v>1047</v>
      </c>
      <c r="K1941" s="167" t="s">
        <v>1047</v>
      </c>
      <c r="L1941" s="140"/>
    </row>
    <row r="1942" spans="1:12" x14ac:dyDescent="0.25">
      <c r="A1942" s="14">
        <v>1935</v>
      </c>
      <c r="B1942" s="41" t="e">
        <f t="shared" si="187"/>
        <v>#VALUE!</v>
      </c>
      <c r="C1942" s="42" t="e">
        <f t="shared" si="188"/>
        <v>#VALUE!</v>
      </c>
      <c r="D1942" s="133" t="str">
        <f t="shared" si="189"/>
        <v>21/03/2010</v>
      </c>
      <c r="E1942" s="134" t="str">
        <f t="shared" si="190"/>
        <v/>
      </c>
      <c r="F1942" s="134" t="str">
        <f t="shared" si="191"/>
        <v/>
      </c>
      <c r="G1942" s="184"/>
      <c r="H1942" s="167"/>
      <c r="I1942" s="133" t="s">
        <v>1044</v>
      </c>
      <c r="J1942" s="167" t="s">
        <v>1044</v>
      </c>
      <c r="K1942" s="167" t="s">
        <v>1044</v>
      </c>
      <c r="L1942" s="140"/>
    </row>
    <row r="1943" spans="1:12" x14ac:dyDescent="0.25">
      <c r="A1943" s="14">
        <v>1936</v>
      </c>
      <c r="B1943" s="41" t="e">
        <f t="shared" si="187"/>
        <v>#VALUE!</v>
      </c>
      <c r="C1943" s="42" t="e">
        <f t="shared" si="188"/>
        <v>#VALUE!</v>
      </c>
      <c r="D1943" s="133" t="str">
        <f t="shared" si="189"/>
        <v>15/02/2010</v>
      </c>
      <c r="E1943" s="134" t="str">
        <f t="shared" si="190"/>
        <v/>
      </c>
      <c r="F1943" s="134" t="str">
        <f t="shared" si="191"/>
        <v/>
      </c>
      <c r="G1943" s="184"/>
      <c r="H1943" s="167"/>
      <c r="I1943" s="133" t="s">
        <v>1225</v>
      </c>
      <c r="J1943" s="167" t="s">
        <v>1225</v>
      </c>
      <c r="K1943" s="167" t="s">
        <v>1225</v>
      </c>
      <c r="L1943" s="140"/>
    </row>
    <row r="1944" spans="1:12" x14ac:dyDescent="0.25">
      <c r="A1944" s="14">
        <v>1937</v>
      </c>
      <c r="B1944" s="41" t="e">
        <f t="shared" si="187"/>
        <v>#VALUE!</v>
      </c>
      <c r="C1944" s="42" t="e">
        <f t="shared" si="188"/>
        <v>#VALUE!</v>
      </c>
      <c r="D1944" s="133" t="str">
        <f t="shared" si="189"/>
        <v>11/05/2010</v>
      </c>
      <c r="E1944" s="134" t="str">
        <f t="shared" si="190"/>
        <v/>
      </c>
      <c r="F1944" s="134" t="str">
        <f t="shared" si="191"/>
        <v/>
      </c>
      <c r="G1944" s="184"/>
      <c r="H1944" s="167"/>
      <c r="I1944" s="133" t="s">
        <v>1037</v>
      </c>
      <c r="J1944" s="167" t="s">
        <v>1037</v>
      </c>
      <c r="K1944" s="167" t="s">
        <v>1037</v>
      </c>
      <c r="L1944" s="140"/>
    </row>
    <row r="1945" spans="1:12" x14ac:dyDescent="0.25">
      <c r="A1945" s="14">
        <v>1938</v>
      </c>
      <c r="B1945" s="41" t="e">
        <f t="shared" si="187"/>
        <v>#VALUE!</v>
      </c>
      <c r="C1945" s="42" t="e">
        <f t="shared" si="188"/>
        <v>#VALUE!</v>
      </c>
      <c r="D1945" s="133" t="str">
        <f t="shared" si="189"/>
        <v>22/09/2010</v>
      </c>
      <c r="E1945" s="134" t="str">
        <f t="shared" si="190"/>
        <v/>
      </c>
      <c r="F1945" s="134" t="str">
        <f t="shared" si="191"/>
        <v/>
      </c>
      <c r="G1945" s="184"/>
      <c r="H1945" s="167"/>
      <c r="I1945" s="133" t="s">
        <v>1092</v>
      </c>
      <c r="J1945" s="167" t="s">
        <v>1092</v>
      </c>
      <c r="K1945" s="167" t="s">
        <v>1092</v>
      </c>
      <c r="L1945" s="140"/>
    </row>
    <row r="1946" spans="1:12" x14ac:dyDescent="0.25">
      <c r="A1946" s="14">
        <v>1939</v>
      </c>
      <c r="B1946" s="41" t="e">
        <f t="shared" si="187"/>
        <v>#VALUE!</v>
      </c>
      <c r="C1946" s="42" t="e">
        <f t="shared" si="188"/>
        <v>#VALUE!</v>
      </c>
      <c r="D1946" s="133" t="str">
        <f t="shared" si="189"/>
        <v>16/10/2010</v>
      </c>
      <c r="E1946" s="134" t="str">
        <f t="shared" si="190"/>
        <v/>
      </c>
      <c r="F1946" s="134" t="str">
        <f t="shared" si="191"/>
        <v/>
      </c>
      <c r="G1946" s="184"/>
      <c r="H1946" s="167"/>
      <c r="I1946" s="133" t="s">
        <v>1226</v>
      </c>
      <c r="J1946" s="167" t="s">
        <v>1226</v>
      </c>
      <c r="K1946" s="167" t="s">
        <v>1226</v>
      </c>
      <c r="L1946" s="140"/>
    </row>
    <row r="1947" spans="1:12" x14ac:dyDescent="0.25">
      <c r="A1947" s="14">
        <v>1940</v>
      </c>
      <c r="B1947" s="41" t="e">
        <f t="shared" si="187"/>
        <v>#VALUE!</v>
      </c>
      <c r="C1947" s="42" t="e">
        <f t="shared" si="188"/>
        <v>#VALUE!</v>
      </c>
      <c r="D1947" s="133" t="str">
        <f t="shared" si="189"/>
        <v>14/03/2010</v>
      </c>
      <c r="E1947" s="134" t="str">
        <f t="shared" si="190"/>
        <v/>
      </c>
      <c r="F1947" s="134" t="str">
        <f t="shared" si="191"/>
        <v/>
      </c>
      <c r="G1947" s="184"/>
      <c r="H1947" s="167"/>
      <c r="I1947" s="133" t="s">
        <v>1157</v>
      </c>
      <c r="J1947" s="167" t="s">
        <v>1157</v>
      </c>
      <c r="K1947" s="167" t="s">
        <v>1157</v>
      </c>
      <c r="L1947" s="140"/>
    </row>
    <row r="1948" spans="1:12" x14ac:dyDescent="0.25">
      <c r="A1948" s="14">
        <v>1941</v>
      </c>
      <c r="B1948" s="41" t="e">
        <f t="shared" si="187"/>
        <v>#VALUE!</v>
      </c>
      <c r="C1948" s="42" t="e">
        <f t="shared" si="188"/>
        <v>#VALUE!</v>
      </c>
      <c r="D1948" s="133" t="str">
        <f t="shared" si="189"/>
        <v>11/02/2010</v>
      </c>
      <c r="E1948" s="134" t="str">
        <f t="shared" si="190"/>
        <v/>
      </c>
      <c r="F1948" s="134" t="str">
        <f t="shared" si="191"/>
        <v/>
      </c>
      <c r="G1948" s="184"/>
      <c r="H1948" s="167"/>
      <c r="I1948" s="133" t="s">
        <v>1219</v>
      </c>
      <c r="J1948" s="167" t="s">
        <v>1219</v>
      </c>
      <c r="K1948" s="167" t="s">
        <v>1219</v>
      </c>
      <c r="L1948" s="140"/>
    </row>
    <row r="1949" spans="1:12" x14ac:dyDescent="0.25">
      <c r="A1949" s="14">
        <v>1942</v>
      </c>
      <c r="B1949" s="41" t="e">
        <f t="shared" si="187"/>
        <v>#VALUE!</v>
      </c>
      <c r="C1949" s="42" t="e">
        <f t="shared" si="188"/>
        <v>#VALUE!</v>
      </c>
      <c r="D1949" s="133" t="str">
        <f t="shared" si="189"/>
        <v>11/02/2010</v>
      </c>
      <c r="E1949" s="134" t="str">
        <f t="shared" si="190"/>
        <v/>
      </c>
      <c r="F1949" s="134" t="str">
        <f t="shared" si="191"/>
        <v/>
      </c>
      <c r="G1949" s="184"/>
      <c r="H1949" s="167"/>
      <c r="I1949" s="133" t="s">
        <v>1219</v>
      </c>
      <c r="J1949" s="167" t="s">
        <v>1219</v>
      </c>
      <c r="K1949" s="167" t="s">
        <v>1219</v>
      </c>
      <c r="L1949" s="140"/>
    </row>
    <row r="1950" spans="1:12" x14ac:dyDescent="0.25">
      <c r="A1950" s="14">
        <v>1943</v>
      </c>
      <c r="B1950" s="41" t="e">
        <f t="shared" si="187"/>
        <v>#VALUE!</v>
      </c>
      <c r="C1950" s="42" t="e">
        <f t="shared" si="188"/>
        <v>#VALUE!</v>
      </c>
      <c r="D1950" s="133" t="str">
        <f t="shared" si="189"/>
        <v>04/05/2010</v>
      </c>
      <c r="E1950" s="134" t="str">
        <f t="shared" si="190"/>
        <v/>
      </c>
      <c r="F1950" s="134" t="str">
        <f t="shared" si="191"/>
        <v/>
      </c>
      <c r="G1950" s="184"/>
      <c r="H1950" s="167"/>
      <c r="I1950" s="133" t="s">
        <v>1129</v>
      </c>
      <c r="J1950" s="167" t="s">
        <v>1129</v>
      </c>
      <c r="K1950" s="167" t="s">
        <v>1129</v>
      </c>
      <c r="L1950" s="140"/>
    </row>
    <row r="1951" spans="1:12" x14ac:dyDescent="0.25">
      <c r="A1951" s="14">
        <v>1944</v>
      </c>
      <c r="B1951" s="41" t="e">
        <f t="shared" si="187"/>
        <v>#VALUE!</v>
      </c>
      <c r="C1951" s="42" t="e">
        <f t="shared" si="188"/>
        <v>#VALUE!</v>
      </c>
      <c r="D1951" s="133" t="str">
        <f t="shared" si="189"/>
        <v>08/03/2010</v>
      </c>
      <c r="E1951" s="134" t="str">
        <f t="shared" si="190"/>
        <v/>
      </c>
      <c r="F1951" s="134" t="str">
        <f t="shared" si="191"/>
        <v/>
      </c>
      <c r="G1951" s="184"/>
      <c r="H1951" s="167"/>
      <c r="I1951" s="133" t="s">
        <v>1227</v>
      </c>
      <c r="J1951" s="167" t="s">
        <v>1227</v>
      </c>
      <c r="K1951" s="167" t="s">
        <v>1227</v>
      </c>
      <c r="L1951" s="140"/>
    </row>
    <row r="1952" spans="1:12" x14ac:dyDescent="0.25">
      <c r="A1952" s="14">
        <v>1945</v>
      </c>
      <c r="B1952" s="41" t="e">
        <f t="shared" si="187"/>
        <v>#VALUE!</v>
      </c>
      <c r="C1952" s="42" t="e">
        <f t="shared" si="188"/>
        <v>#VALUE!</v>
      </c>
      <c r="D1952" s="133" t="str">
        <f t="shared" si="189"/>
        <v>04/07/2010</v>
      </c>
      <c r="E1952" s="134" t="str">
        <f t="shared" si="190"/>
        <v/>
      </c>
      <c r="F1952" s="134" t="str">
        <f t="shared" si="191"/>
        <v/>
      </c>
      <c r="G1952" s="184"/>
      <c r="H1952" s="167"/>
      <c r="I1952" s="133" t="s">
        <v>1228</v>
      </c>
      <c r="J1952" s="167" t="s">
        <v>1228</v>
      </c>
      <c r="K1952" s="167" t="s">
        <v>1228</v>
      </c>
      <c r="L1952" s="140"/>
    </row>
    <row r="1953" spans="1:12" x14ac:dyDescent="0.25">
      <c r="A1953" s="14">
        <v>1946</v>
      </c>
      <c r="B1953" s="41" t="e">
        <f t="shared" si="187"/>
        <v>#VALUE!</v>
      </c>
      <c r="C1953" s="42" t="e">
        <f t="shared" si="188"/>
        <v>#VALUE!</v>
      </c>
      <c r="D1953" s="133" t="str">
        <f t="shared" si="189"/>
        <v>07/10/2010</v>
      </c>
      <c r="E1953" s="134" t="str">
        <f t="shared" si="190"/>
        <v/>
      </c>
      <c r="F1953" s="134" t="str">
        <f t="shared" si="191"/>
        <v/>
      </c>
      <c r="G1953" s="184"/>
      <c r="H1953" s="167"/>
      <c r="I1953" s="133" t="s">
        <v>1074</v>
      </c>
      <c r="J1953" s="167" t="s">
        <v>1074</v>
      </c>
      <c r="K1953" s="167" t="s">
        <v>1074</v>
      </c>
      <c r="L1953" s="140"/>
    </row>
    <row r="1954" spans="1:12" x14ac:dyDescent="0.25">
      <c r="A1954" s="14">
        <v>1947</v>
      </c>
      <c r="B1954" s="41" t="e">
        <f t="shared" si="187"/>
        <v>#VALUE!</v>
      </c>
      <c r="C1954" s="42" t="e">
        <f t="shared" si="188"/>
        <v>#VALUE!</v>
      </c>
      <c r="D1954" s="133" t="str">
        <f t="shared" si="189"/>
        <v>21/10/2010</v>
      </c>
      <c r="E1954" s="134" t="str">
        <f t="shared" si="190"/>
        <v/>
      </c>
      <c r="F1954" s="134" t="str">
        <f t="shared" si="191"/>
        <v/>
      </c>
      <c r="G1954" s="184"/>
      <c r="H1954" s="167"/>
      <c r="I1954" s="133" t="s">
        <v>1127</v>
      </c>
      <c r="J1954" s="167" t="s">
        <v>1127</v>
      </c>
      <c r="K1954" s="167" t="s">
        <v>1127</v>
      </c>
      <c r="L1954" s="140"/>
    </row>
    <row r="1955" spans="1:12" x14ac:dyDescent="0.25">
      <c r="A1955" s="14">
        <v>1948</v>
      </c>
      <c r="B1955" s="41" t="e">
        <f t="shared" si="187"/>
        <v>#VALUE!</v>
      </c>
      <c r="C1955" s="42" t="e">
        <f t="shared" si="188"/>
        <v>#VALUE!</v>
      </c>
      <c r="D1955" s="133" t="str">
        <f t="shared" si="189"/>
        <v>04/08/2010</v>
      </c>
      <c r="E1955" s="134" t="str">
        <f t="shared" si="190"/>
        <v/>
      </c>
      <c r="F1955" s="134" t="str">
        <f t="shared" si="191"/>
        <v/>
      </c>
      <c r="G1955" s="184"/>
      <c r="H1955" s="167"/>
      <c r="I1955" s="133" t="s">
        <v>1086</v>
      </c>
      <c r="J1955" s="167" t="s">
        <v>1086</v>
      </c>
      <c r="K1955" s="167" t="s">
        <v>1086</v>
      </c>
      <c r="L1955" s="140"/>
    </row>
    <row r="1956" spans="1:12" x14ac:dyDescent="0.25">
      <c r="A1956" s="14">
        <v>1949</v>
      </c>
      <c r="B1956" s="41" t="e">
        <f t="shared" si="187"/>
        <v>#VALUE!</v>
      </c>
      <c r="C1956" s="42" t="e">
        <f t="shared" si="188"/>
        <v>#VALUE!</v>
      </c>
      <c r="D1956" s="133" t="str">
        <f t="shared" si="189"/>
        <v>13/05/2010</v>
      </c>
      <c r="E1956" s="134" t="str">
        <f t="shared" si="190"/>
        <v/>
      </c>
      <c r="F1956" s="134" t="str">
        <f t="shared" si="191"/>
        <v/>
      </c>
      <c r="G1956" s="184"/>
      <c r="H1956" s="167"/>
      <c r="I1956" s="133" t="s">
        <v>1229</v>
      </c>
      <c r="J1956" s="167" t="s">
        <v>1229</v>
      </c>
      <c r="K1956" s="167" t="s">
        <v>1229</v>
      </c>
      <c r="L1956" s="140"/>
    </row>
    <row r="1957" spans="1:12" x14ac:dyDescent="0.25">
      <c r="A1957" s="14">
        <v>1950</v>
      </c>
      <c r="B1957" s="41" t="e">
        <f t="shared" si="187"/>
        <v>#VALUE!</v>
      </c>
      <c r="C1957" s="42" t="e">
        <f t="shared" si="188"/>
        <v>#VALUE!</v>
      </c>
      <c r="D1957" s="133" t="str">
        <f t="shared" si="189"/>
        <v>04/10/2010</v>
      </c>
      <c r="E1957" s="134" t="str">
        <f t="shared" si="190"/>
        <v/>
      </c>
      <c r="F1957" s="134" t="str">
        <f t="shared" si="191"/>
        <v/>
      </c>
      <c r="G1957" s="184"/>
      <c r="H1957" s="167"/>
      <c r="I1957" s="133" t="s">
        <v>1193</v>
      </c>
      <c r="J1957" s="167" t="s">
        <v>1193</v>
      </c>
      <c r="K1957" s="167" t="s">
        <v>1193</v>
      </c>
      <c r="L1957" s="140"/>
    </row>
    <row r="1958" spans="1:12" x14ac:dyDescent="0.25">
      <c r="A1958" s="14">
        <v>1951</v>
      </c>
      <c r="B1958" s="41" t="e">
        <f t="shared" si="187"/>
        <v>#VALUE!</v>
      </c>
      <c r="C1958" s="42" t="e">
        <f t="shared" si="188"/>
        <v>#VALUE!</v>
      </c>
      <c r="D1958" s="133" t="str">
        <f t="shared" si="189"/>
        <v>29/12/2010</v>
      </c>
      <c r="E1958" s="134" t="str">
        <f t="shared" si="190"/>
        <v/>
      </c>
      <c r="F1958" s="134" t="str">
        <f t="shared" si="191"/>
        <v/>
      </c>
      <c r="G1958" s="184"/>
      <c r="H1958" s="167"/>
      <c r="I1958" s="133" t="s">
        <v>1230</v>
      </c>
      <c r="J1958" s="167" t="s">
        <v>1230</v>
      </c>
      <c r="K1958" s="167" t="s">
        <v>1230</v>
      </c>
      <c r="L1958" s="140"/>
    </row>
    <row r="1959" spans="1:12" x14ac:dyDescent="0.25">
      <c r="A1959" s="14">
        <v>1952</v>
      </c>
      <c r="B1959" s="41" t="e">
        <f t="shared" si="187"/>
        <v>#VALUE!</v>
      </c>
      <c r="C1959" s="42" t="e">
        <f t="shared" si="188"/>
        <v>#VALUE!</v>
      </c>
      <c r="D1959" s="133" t="str">
        <f t="shared" si="189"/>
        <v>08/03/2010</v>
      </c>
      <c r="E1959" s="134" t="str">
        <f t="shared" si="190"/>
        <v/>
      </c>
      <c r="F1959" s="134" t="str">
        <f t="shared" si="191"/>
        <v/>
      </c>
      <c r="G1959" s="184"/>
      <c r="H1959" s="167"/>
      <c r="I1959" s="133" t="s">
        <v>1227</v>
      </c>
      <c r="J1959" s="167" t="s">
        <v>1227</v>
      </c>
      <c r="K1959" s="167" t="s">
        <v>1227</v>
      </c>
      <c r="L1959" s="140"/>
    </row>
    <row r="1960" spans="1:12" x14ac:dyDescent="0.25">
      <c r="A1960" s="14">
        <v>1953</v>
      </c>
      <c r="B1960" s="41" t="e">
        <f t="shared" si="187"/>
        <v>#VALUE!</v>
      </c>
      <c r="C1960" s="42" t="e">
        <f t="shared" si="188"/>
        <v>#VALUE!</v>
      </c>
      <c r="D1960" s="133" t="str">
        <f t="shared" si="189"/>
        <v>18/07/2010</v>
      </c>
      <c r="E1960" s="134" t="str">
        <f t="shared" si="190"/>
        <v/>
      </c>
      <c r="F1960" s="134" t="str">
        <f t="shared" si="191"/>
        <v/>
      </c>
      <c r="G1960" s="184"/>
      <c r="H1960" s="167"/>
      <c r="I1960" s="133" t="s">
        <v>1123</v>
      </c>
      <c r="J1960" s="167" t="s">
        <v>1123</v>
      </c>
      <c r="K1960" s="167" t="s">
        <v>1123</v>
      </c>
      <c r="L1960" s="140"/>
    </row>
    <row r="1961" spans="1:12" x14ac:dyDescent="0.25">
      <c r="A1961" s="14">
        <v>1954</v>
      </c>
      <c r="B1961" s="41" t="e">
        <f t="shared" si="187"/>
        <v>#VALUE!</v>
      </c>
      <c r="C1961" s="42" t="e">
        <f t="shared" si="188"/>
        <v>#VALUE!</v>
      </c>
      <c r="D1961" s="133" t="str">
        <f t="shared" si="189"/>
        <v>16/05/2010</v>
      </c>
      <c r="E1961" s="134" t="str">
        <f t="shared" si="190"/>
        <v/>
      </c>
      <c r="F1961" s="134" t="str">
        <f t="shared" si="191"/>
        <v/>
      </c>
      <c r="G1961" s="184"/>
      <c r="H1961" s="167"/>
      <c r="I1961" s="133" t="s">
        <v>1202</v>
      </c>
      <c r="J1961" s="167" t="s">
        <v>1202</v>
      </c>
      <c r="K1961" s="167" t="s">
        <v>1202</v>
      </c>
      <c r="L1961" s="140"/>
    </row>
    <row r="1962" spans="1:12" x14ac:dyDescent="0.25">
      <c r="A1962" s="14">
        <v>1955</v>
      </c>
      <c r="B1962" s="41" t="e">
        <f t="shared" si="187"/>
        <v>#VALUE!</v>
      </c>
      <c r="C1962" s="42" t="e">
        <f t="shared" si="188"/>
        <v>#VALUE!</v>
      </c>
      <c r="D1962" s="133" t="str">
        <f t="shared" si="189"/>
        <v>08/09/2010</v>
      </c>
      <c r="E1962" s="134" t="str">
        <f t="shared" si="190"/>
        <v/>
      </c>
      <c r="F1962" s="134" t="str">
        <f t="shared" si="191"/>
        <v/>
      </c>
      <c r="G1962" s="184"/>
      <c r="H1962" s="167"/>
      <c r="I1962" s="133" t="s">
        <v>1109</v>
      </c>
      <c r="J1962" s="167" t="s">
        <v>1109</v>
      </c>
      <c r="K1962" s="167" t="s">
        <v>1109</v>
      </c>
      <c r="L1962" s="140"/>
    </row>
    <row r="1963" spans="1:12" x14ac:dyDescent="0.25">
      <c r="A1963" s="14">
        <v>1956</v>
      </c>
      <c r="B1963" s="41" t="e">
        <f t="shared" si="187"/>
        <v>#VALUE!</v>
      </c>
      <c r="C1963" s="42" t="e">
        <f t="shared" si="188"/>
        <v>#VALUE!</v>
      </c>
      <c r="D1963" s="133" t="str">
        <f t="shared" si="189"/>
        <v>09/06/2010</v>
      </c>
      <c r="E1963" s="134" t="str">
        <f t="shared" si="190"/>
        <v/>
      </c>
      <c r="F1963" s="134" t="str">
        <f t="shared" si="191"/>
        <v/>
      </c>
      <c r="G1963" s="184"/>
      <c r="H1963" s="167"/>
      <c r="I1963" s="133" t="s">
        <v>1078</v>
      </c>
      <c r="J1963" s="167" t="s">
        <v>1078</v>
      </c>
      <c r="K1963" s="167" t="s">
        <v>1078</v>
      </c>
      <c r="L1963" s="140"/>
    </row>
    <row r="1964" spans="1:12" x14ac:dyDescent="0.25">
      <c r="A1964" s="14">
        <v>1957</v>
      </c>
      <c r="B1964" s="41" t="e">
        <f t="shared" si="187"/>
        <v>#VALUE!</v>
      </c>
      <c r="C1964" s="42" t="e">
        <f t="shared" si="188"/>
        <v>#VALUE!</v>
      </c>
      <c r="D1964" s="133" t="str">
        <f t="shared" si="189"/>
        <v>03/04/2010</v>
      </c>
      <c r="E1964" s="134" t="str">
        <f t="shared" si="190"/>
        <v/>
      </c>
      <c r="F1964" s="134" t="str">
        <f t="shared" si="191"/>
        <v/>
      </c>
      <c r="G1964" s="184"/>
      <c r="H1964" s="167"/>
      <c r="I1964" s="133" t="s">
        <v>1231</v>
      </c>
      <c r="J1964" s="167" t="s">
        <v>1231</v>
      </c>
      <c r="K1964" s="167" t="s">
        <v>1231</v>
      </c>
      <c r="L1964" s="140"/>
    </row>
    <row r="1965" spans="1:12" x14ac:dyDescent="0.25">
      <c r="A1965" s="14">
        <v>1958</v>
      </c>
      <c r="B1965" s="41" t="e">
        <f t="shared" si="187"/>
        <v>#VALUE!</v>
      </c>
      <c r="C1965" s="42" t="e">
        <f t="shared" si="188"/>
        <v>#VALUE!</v>
      </c>
      <c r="D1965" s="133" t="str">
        <f t="shared" si="189"/>
        <v>01/11/2010</v>
      </c>
      <c r="E1965" s="134" t="str">
        <f t="shared" si="190"/>
        <v/>
      </c>
      <c r="F1965" s="134" t="str">
        <f t="shared" si="191"/>
        <v/>
      </c>
      <c r="G1965" s="184"/>
      <c r="H1965" s="167"/>
      <c r="I1965" s="133" t="s">
        <v>1107</v>
      </c>
      <c r="J1965" s="167" t="s">
        <v>1107</v>
      </c>
      <c r="K1965" s="167" t="s">
        <v>1107</v>
      </c>
      <c r="L1965" s="140"/>
    </row>
    <row r="1966" spans="1:12" x14ac:dyDescent="0.25">
      <c r="A1966" s="14">
        <v>1959</v>
      </c>
      <c r="B1966" s="41" t="e">
        <f t="shared" si="187"/>
        <v>#VALUE!</v>
      </c>
      <c r="C1966" s="42" t="e">
        <f t="shared" si="188"/>
        <v>#VALUE!</v>
      </c>
      <c r="D1966" s="133" t="str">
        <f t="shared" si="189"/>
        <v>22/02/2010</v>
      </c>
      <c r="E1966" s="134" t="str">
        <f t="shared" si="190"/>
        <v/>
      </c>
      <c r="F1966" s="134" t="str">
        <f t="shared" si="191"/>
        <v/>
      </c>
      <c r="G1966" s="184"/>
      <c r="H1966" s="167"/>
      <c r="I1966" s="133" t="s">
        <v>1232</v>
      </c>
      <c r="J1966" s="167" t="s">
        <v>1232</v>
      </c>
      <c r="K1966" s="167" t="s">
        <v>1232</v>
      </c>
      <c r="L1966" s="140"/>
    </row>
    <row r="1967" spans="1:12" x14ac:dyDescent="0.25">
      <c r="A1967" s="14">
        <v>1960</v>
      </c>
      <c r="B1967" s="41" t="e">
        <f t="shared" si="187"/>
        <v>#VALUE!</v>
      </c>
      <c r="C1967" s="42" t="e">
        <f t="shared" si="188"/>
        <v>#VALUE!</v>
      </c>
      <c r="D1967" s="133" t="str">
        <f t="shared" si="189"/>
        <v>18/01/2010</v>
      </c>
      <c r="E1967" s="134" t="str">
        <f t="shared" si="190"/>
        <v/>
      </c>
      <c r="F1967" s="134" t="str">
        <f t="shared" si="191"/>
        <v/>
      </c>
      <c r="G1967" s="184"/>
      <c r="H1967" s="167"/>
      <c r="I1967" s="133" t="s">
        <v>1133</v>
      </c>
      <c r="J1967" s="167" t="s">
        <v>1133</v>
      </c>
      <c r="K1967" s="167" t="s">
        <v>1133</v>
      </c>
      <c r="L1967" s="140"/>
    </row>
    <row r="1968" spans="1:12" x14ac:dyDescent="0.25">
      <c r="A1968" s="14">
        <v>1961</v>
      </c>
      <c r="B1968" s="41" t="e">
        <f t="shared" si="187"/>
        <v>#VALUE!</v>
      </c>
      <c r="C1968" s="42" t="e">
        <f t="shared" si="188"/>
        <v>#VALUE!</v>
      </c>
      <c r="D1968" s="133" t="str">
        <f t="shared" si="189"/>
        <v>25/10/2010</v>
      </c>
      <c r="E1968" s="134" t="str">
        <f t="shared" si="190"/>
        <v/>
      </c>
      <c r="F1968" s="134" t="str">
        <f t="shared" si="191"/>
        <v/>
      </c>
      <c r="G1968" s="184"/>
      <c r="H1968" s="167"/>
      <c r="I1968" s="133" t="s">
        <v>1233</v>
      </c>
      <c r="J1968" s="167" t="s">
        <v>1233</v>
      </c>
      <c r="K1968" s="167" t="s">
        <v>1233</v>
      </c>
      <c r="L1968" s="140"/>
    </row>
    <row r="1969" spans="1:12" x14ac:dyDescent="0.25">
      <c r="A1969" s="14">
        <v>1962</v>
      </c>
      <c r="B1969" s="41" t="e">
        <f t="shared" si="187"/>
        <v>#VALUE!</v>
      </c>
      <c r="C1969" s="42" t="e">
        <f t="shared" si="188"/>
        <v>#VALUE!</v>
      </c>
      <c r="D1969" s="133" t="str">
        <f t="shared" si="189"/>
        <v>07/11/2010</v>
      </c>
      <c r="E1969" s="134" t="str">
        <f t="shared" si="190"/>
        <v/>
      </c>
      <c r="F1969" s="134" t="str">
        <f t="shared" si="191"/>
        <v/>
      </c>
      <c r="G1969" s="184"/>
      <c r="H1969" s="167"/>
      <c r="I1969" s="133" t="s">
        <v>1125</v>
      </c>
      <c r="J1969" s="167" t="s">
        <v>1125</v>
      </c>
      <c r="K1969" s="167" t="s">
        <v>1125</v>
      </c>
      <c r="L1969" s="140"/>
    </row>
    <row r="1970" spans="1:12" x14ac:dyDescent="0.25">
      <c r="A1970" s="14">
        <v>1963</v>
      </c>
      <c r="B1970" s="41" t="e">
        <f t="shared" si="187"/>
        <v>#VALUE!</v>
      </c>
      <c r="C1970" s="42" t="e">
        <f t="shared" si="188"/>
        <v>#VALUE!</v>
      </c>
      <c r="D1970" s="133" t="str">
        <f t="shared" si="189"/>
        <v>24/02/2010</v>
      </c>
      <c r="E1970" s="134" t="str">
        <f t="shared" si="190"/>
        <v/>
      </c>
      <c r="F1970" s="134" t="str">
        <f t="shared" si="191"/>
        <v/>
      </c>
      <c r="G1970" s="184"/>
      <c r="H1970" s="167"/>
      <c r="I1970" s="133" t="s">
        <v>1234</v>
      </c>
      <c r="J1970" s="167" t="s">
        <v>1234</v>
      </c>
      <c r="K1970" s="167" t="s">
        <v>1234</v>
      </c>
      <c r="L1970" s="140"/>
    </row>
    <row r="1971" spans="1:12" x14ac:dyDescent="0.25">
      <c r="A1971" s="14">
        <v>1964</v>
      </c>
      <c r="B1971" s="41" t="e">
        <f t="shared" si="187"/>
        <v>#VALUE!</v>
      </c>
      <c r="C1971" s="42" t="e">
        <f t="shared" si="188"/>
        <v>#VALUE!</v>
      </c>
      <c r="D1971" s="133" t="str">
        <f t="shared" si="189"/>
        <v>21/05/2010</v>
      </c>
      <c r="E1971" s="134" t="str">
        <f t="shared" si="190"/>
        <v/>
      </c>
      <c r="F1971" s="134" t="str">
        <f t="shared" si="191"/>
        <v/>
      </c>
      <c r="G1971" s="184"/>
      <c r="H1971" s="167"/>
      <c r="I1971" s="133" t="s">
        <v>1130</v>
      </c>
      <c r="J1971" s="167" t="s">
        <v>1130</v>
      </c>
      <c r="K1971" s="167" t="s">
        <v>1130</v>
      </c>
      <c r="L1971" s="140"/>
    </row>
    <row r="1972" spans="1:12" x14ac:dyDescent="0.25">
      <c r="A1972" s="14">
        <v>1965</v>
      </c>
      <c r="B1972" s="41" t="e">
        <f t="shared" si="187"/>
        <v>#VALUE!</v>
      </c>
      <c r="C1972" s="42" t="e">
        <f t="shared" si="188"/>
        <v>#VALUE!</v>
      </c>
      <c r="D1972" s="133" t="str">
        <f t="shared" si="189"/>
        <v>21/04/2010</v>
      </c>
      <c r="E1972" s="134" t="str">
        <f t="shared" si="190"/>
        <v/>
      </c>
      <c r="F1972" s="134" t="str">
        <f t="shared" si="191"/>
        <v/>
      </c>
      <c r="G1972" s="184"/>
      <c r="H1972" s="167"/>
      <c r="I1972" s="133" t="s">
        <v>1235</v>
      </c>
      <c r="J1972" s="167" t="s">
        <v>1235</v>
      </c>
      <c r="K1972" s="167" t="s">
        <v>1235</v>
      </c>
      <c r="L1972" s="140"/>
    </row>
    <row r="1973" spans="1:12" x14ac:dyDescent="0.25">
      <c r="A1973" s="14">
        <v>1966</v>
      </c>
      <c r="B1973" s="41" t="e">
        <f t="shared" si="187"/>
        <v>#VALUE!</v>
      </c>
      <c r="C1973" s="42" t="e">
        <f t="shared" si="188"/>
        <v>#VALUE!</v>
      </c>
      <c r="D1973" s="133" t="str">
        <f t="shared" si="189"/>
        <v>06/09/2009</v>
      </c>
      <c r="E1973" s="134" t="str">
        <f t="shared" si="190"/>
        <v/>
      </c>
      <c r="F1973" s="134" t="str">
        <f t="shared" si="191"/>
        <v/>
      </c>
      <c r="G1973" s="184"/>
      <c r="H1973" s="167"/>
      <c r="I1973" s="133" t="s">
        <v>1236</v>
      </c>
      <c r="J1973" s="167" t="s">
        <v>1236</v>
      </c>
      <c r="K1973" s="167" t="s">
        <v>1236</v>
      </c>
      <c r="L1973" s="140"/>
    </row>
    <row r="1974" spans="1:12" x14ac:dyDescent="0.25">
      <c r="A1974" s="14">
        <v>1967</v>
      </c>
      <c r="B1974" s="41" t="e">
        <f t="shared" si="187"/>
        <v>#VALUE!</v>
      </c>
      <c r="C1974" s="42" t="e">
        <f t="shared" si="188"/>
        <v>#VALUE!</v>
      </c>
      <c r="D1974" s="133" t="str">
        <f t="shared" si="189"/>
        <v>11/07/2010</v>
      </c>
      <c r="E1974" s="134" t="str">
        <f t="shared" si="190"/>
        <v/>
      </c>
      <c r="F1974" s="134" t="str">
        <f t="shared" si="191"/>
        <v/>
      </c>
      <c r="G1974" s="184"/>
      <c r="H1974" s="167"/>
      <c r="I1974" s="133" t="s">
        <v>1237</v>
      </c>
      <c r="J1974" s="167" t="s">
        <v>1237</v>
      </c>
      <c r="K1974" s="167" t="s">
        <v>1237</v>
      </c>
      <c r="L1974" s="140"/>
    </row>
    <row r="1975" spans="1:12" x14ac:dyDescent="0.25">
      <c r="A1975" s="14">
        <v>1968</v>
      </c>
      <c r="B1975" s="41" t="e">
        <f t="shared" si="187"/>
        <v>#VALUE!</v>
      </c>
      <c r="C1975" s="42" t="e">
        <f t="shared" si="188"/>
        <v>#VALUE!</v>
      </c>
      <c r="D1975" s="133" t="str">
        <f t="shared" si="189"/>
        <v>07/11/2010</v>
      </c>
      <c r="E1975" s="134" t="str">
        <f t="shared" si="190"/>
        <v/>
      </c>
      <c r="F1975" s="134" t="str">
        <f t="shared" si="191"/>
        <v/>
      </c>
      <c r="G1975" s="184"/>
      <c r="H1975" s="167"/>
      <c r="I1975" s="133" t="s">
        <v>1125</v>
      </c>
      <c r="J1975" s="167" t="s">
        <v>1125</v>
      </c>
      <c r="K1975" s="167" t="s">
        <v>1125</v>
      </c>
      <c r="L1975" s="140"/>
    </row>
    <row r="1976" spans="1:12" x14ac:dyDescent="0.25">
      <c r="A1976" s="14">
        <v>1969</v>
      </c>
      <c r="B1976" s="41" t="e">
        <f t="shared" si="187"/>
        <v>#VALUE!</v>
      </c>
      <c r="C1976" s="42" t="e">
        <f t="shared" si="188"/>
        <v>#VALUE!</v>
      </c>
      <c r="D1976" s="133" t="str">
        <f t="shared" si="189"/>
        <v>04/10/2010</v>
      </c>
      <c r="E1976" s="134" t="str">
        <f t="shared" si="190"/>
        <v/>
      </c>
      <c r="F1976" s="134" t="str">
        <f t="shared" si="191"/>
        <v/>
      </c>
      <c r="G1976" s="184"/>
      <c r="H1976" s="167"/>
      <c r="I1976" s="133" t="s">
        <v>1193</v>
      </c>
      <c r="J1976" s="167" t="s">
        <v>1193</v>
      </c>
      <c r="K1976" s="167" t="s">
        <v>1193</v>
      </c>
      <c r="L1976" s="140"/>
    </row>
    <row r="1977" spans="1:12" x14ac:dyDescent="0.25">
      <c r="A1977" s="14">
        <v>1970</v>
      </c>
      <c r="B1977" s="41" t="e">
        <f t="shared" si="187"/>
        <v>#VALUE!</v>
      </c>
      <c r="C1977" s="42" t="e">
        <f t="shared" si="188"/>
        <v>#VALUE!</v>
      </c>
      <c r="D1977" s="133" t="str">
        <f t="shared" si="189"/>
        <v>24/02/2010</v>
      </c>
      <c r="E1977" s="134" t="str">
        <f t="shared" si="190"/>
        <v/>
      </c>
      <c r="F1977" s="134" t="str">
        <f t="shared" si="191"/>
        <v/>
      </c>
      <c r="G1977" s="184"/>
      <c r="H1977" s="167"/>
      <c r="I1977" s="133" t="s">
        <v>1234</v>
      </c>
      <c r="J1977" s="167" t="s">
        <v>1234</v>
      </c>
      <c r="K1977" s="167" t="s">
        <v>1234</v>
      </c>
      <c r="L1977" s="140"/>
    </row>
    <row r="1978" spans="1:12" x14ac:dyDescent="0.25">
      <c r="A1978" s="14">
        <v>1971</v>
      </c>
      <c r="B1978" s="41" t="e">
        <f t="shared" si="187"/>
        <v>#VALUE!</v>
      </c>
      <c r="C1978" s="42" t="e">
        <f t="shared" si="188"/>
        <v>#VALUE!</v>
      </c>
      <c r="D1978" s="133" t="str">
        <f t="shared" si="189"/>
        <v>12/12/2010</v>
      </c>
      <c r="E1978" s="134" t="str">
        <f t="shared" si="190"/>
        <v/>
      </c>
      <c r="F1978" s="134" t="str">
        <f t="shared" si="191"/>
        <v/>
      </c>
      <c r="G1978" s="184"/>
      <c r="H1978" s="167"/>
      <c r="I1978" s="133" t="s">
        <v>1238</v>
      </c>
      <c r="J1978" s="167" t="s">
        <v>1238</v>
      </c>
      <c r="K1978" s="167" t="s">
        <v>1238</v>
      </c>
      <c r="L1978" s="140"/>
    </row>
    <row r="1979" spans="1:12" x14ac:dyDescent="0.25">
      <c r="A1979" s="14">
        <v>1972</v>
      </c>
      <c r="B1979" s="41" t="e">
        <f t="shared" si="187"/>
        <v>#VALUE!</v>
      </c>
      <c r="C1979" s="42" t="e">
        <f t="shared" si="188"/>
        <v>#VALUE!</v>
      </c>
      <c r="D1979" s="133" t="str">
        <f t="shared" si="189"/>
        <v>19/07/2010</v>
      </c>
      <c r="E1979" s="134" t="str">
        <f t="shared" si="190"/>
        <v/>
      </c>
      <c r="F1979" s="134" t="str">
        <f t="shared" si="191"/>
        <v/>
      </c>
      <c r="G1979" s="184"/>
      <c r="H1979" s="175"/>
      <c r="I1979" s="133" t="s">
        <v>1239</v>
      </c>
      <c r="J1979" s="175" t="s">
        <v>1239</v>
      </c>
      <c r="K1979" s="175" t="s">
        <v>1239</v>
      </c>
      <c r="L1979" s="140"/>
    </row>
    <row r="1980" spans="1:12" x14ac:dyDescent="0.25">
      <c r="A1980" s="14">
        <v>1973</v>
      </c>
      <c r="B1980" s="41" t="e">
        <f t="shared" si="187"/>
        <v>#VALUE!</v>
      </c>
      <c r="C1980" s="42" t="e">
        <f t="shared" si="188"/>
        <v>#VALUE!</v>
      </c>
      <c r="D1980" s="133" t="str">
        <f t="shared" si="189"/>
        <v>03/06/2010</v>
      </c>
      <c r="E1980" s="134" t="str">
        <f t="shared" si="190"/>
        <v/>
      </c>
      <c r="F1980" s="134" t="str">
        <f t="shared" si="191"/>
        <v/>
      </c>
      <c r="G1980" s="184"/>
      <c r="H1980" s="175"/>
      <c r="I1980" s="133" t="s">
        <v>1240</v>
      </c>
      <c r="J1980" s="175" t="s">
        <v>1240</v>
      </c>
      <c r="K1980" s="175" t="s">
        <v>1240</v>
      </c>
      <c r="L1980" s="140"/>
    </row>
    <row r="1981" spans="1:12" x14ac:dyDescent="0.25">
      <c r="A1981" s="14">
        <v>1974</v>
      </c>
      <c r="B1981" s="41" t="e">
        <f t="shared" si="187"/>
        <v>#VALUE!</v>
      </c>
      <c r="C1981" s="42" t="e">
        <f t="shared" si="188"/>
        <v>#VALUE!</v>
      </c>
      <c r="D1981" s="133" t="str">
        <f t="shared" si="189"/>
        <v>27/05/2010</v>
      </c>
      <c r="E1981" s="134" t="str">
        <f t="shared" si="190"/>
        <v/>
      </c>
      <c r="F1981" s="134" t="str">
        <f t="shared" si="191"/>
        <v/>
      </c>
      <c r="G1981" s="184"/>
      <c r="H1981" s="175"/>
      <c r="I1981" s="133" t="s">
        <v>1072</v>
      </c>
      <c r="J1981" s="175" t="s">
        <v>1072</v>
      </c>
      <c r="K1981" s="175" t="s">
        <v>1072</v>
      </c>
      <c r="L1981" s="140"/>
    </row>
    <row r="1982" spans="1:12" x14ac:dyDescent="0.25">
      <c r="A1982" s="14">
        <v>1975</v>
      </c>
      <c r="B1982" s="41" t="e">
        <f t="shared" si="187"/>
        <v>#VALUE!</v>
      </c>
      <c r="C1982" s="42" t="e">
        <f t="shared" si="188"/>
        <v>#VALUE!</v>
      </c>
      <c r="D1982" s="133" t="str">
        <f t="shared" si="189"/>
        <v>12/09/2009</v>
      </c>
      <c r="E1982" s="134" t="str">
        <f t="shared" si="190"/>
        <v/>
      </c>
      <c r="F1982" s="134" t="str">
        <f t="shared" si="191"/>
        <v/>
      </c>
      <c r="G1982" s="184"/>
      <c r="H1982" s="175"/>
      <c r="I1982" s="133" t="s">
        <v>1241</v>
      </c>
      <c r="J1982" s="175" t="s">
        <v>1241</v>
      </c>
      <c r="K1982" s="175" t="s">
        <v>1241</v>
      </c>
      <c r="L1982" s="140"/>
    </row>
    <row r="1983" spans="1:12" x14ac:dyDescent="0.25">
      <c r="A1983" s="14">
        <v>1976</v>
      </c>
      <c r="B1983" s="41" t="e">
        <f t="shared" si="187"/>
        <v>#VALUE!</v>
      </c>
      <c r="C1983" s="42" t="e">
        <f t="shared" si="188"/>
        <v>#VALUE!</v>
      </c>
      <c r="D1983" s="133" t="str">
        <f t="shared" si="189"/>
        <v>29/04/2010</v>
      </c>
      <c r="E1983" s="134" t="str">
        <f t="shared" si="190"/>
        <v/>
      </c>
      <c r="F1983" s="134" t="str">
        <f t="shared" si="191"/>
        <v/>
      </c>
      <c r="G1983" s="184"/>
      <c r="H1983" s="175"/>
      <c r="I1983" s="133" t="s">
        <v>1242</v>
      </c>
      <c r="J1983" s="175" t="s">
        <v>1242</v>
      </c>
      <c r="K1983" s="175" t="s">
        <v>1242</v>
      </c>
      <c r="L1983" s="140"/>
    </row>
    <row r="1984" spans="1:12" x14ac:dyDescent="0.25">
      <c r="A1984" s="14">
        <v>1977</v>
      </c>
      <c r="B1984" s="41" t="e">
        <f t="shared" si="187"/>
        <v>#VALUE!</v>
      </c>
      <c r="C1984" s="42" t="e">
        <f t="shared" si="188"/>
        <v>#VALUE!</v>
      </c>
      <c r="D1984" s="133" t="str">
        <f t="shared" si="189"/>
        <v>29/09/2010</v>
      </c>
      <c r="E1984" s="134" t="str">
        <f t="shared" si="190"/>
        <v/>
      </c>
      <c r="F1984" s="134" t="str">
        <f t="shared" si="191"/>
        <v/>
      </c>
      <c r="G1984" s="184"/>
      <c r="H1984" s="175"/>
      <c r="I1984" s="133" t="s">
        <v>1243</v>
      </c>
      <c r="J1984" s="175" t="s">
        <v>1243</v>
      </c>
      <c r="K1984" s="175" t="s">
        <v>1243</v>
      </c>
      <c r="L1984" s="140"/>
    </row>
    <row r="1985" spans="1:12" x14ac:dyDescent="0.25">
      <c r="A1985" s="14">
        <v>1978</v>
      </c>
      <c r="B1985" s="41" t="e">
        <f t="shared" si="187"/>
        <v>#VALUE!</v>
      </c>
      <c r="C1985" s="42" t="e">
        <f t="shared" si="188"/>
        <v>#VALUE!</v>
      </c>
      <c r="D1985" s="133" t="str">
        <f t="shared" si="189"/>
        <v>01/08/2010</v>
      </c>
      <c r="E1985" s="134" t="str">
        <f t="shared" si="190"/>
        <v/>
      </c>
      <c r="F1985" s="134" t="str">
        <f t="shared" si="191"/>
        <v/>
      </c>
      <c r="G1985" s="184"/>
      <c r="H1985" s="175"/>
      <c r="I1985" s="133" t="s">
        <v>1126</v>
      </c>
      <c r="J1985" s="175" t="s">
        <v>1126</v>
      </c>
      <c r="K1985" s="175" t="s">
        <v>1126</v>
      </c>
      <c r="L1985" s="140"/>
    </row>
    <row r="1986" spans="1:12" x14ac:dyDescent="0.25">
      <c r="A1986" s="14">
        <v>1979</v>
      </c>
      <c r="B1986" s="41" t="e">
        <f t="shared" si="187"/>
        <v>#VALUE!</v>
      </c>
      <c r="C1986" s="42" t="e">
        <f t="shared" si="188"/>
        <v>#VALUE!</v>
      </c>
      <c r="D1986" s="133" t="str">
        <f t="shared" si="189"/>
        <v>12/01/2010</v>
      </c>
      <c r="E1986" s="134" t="str">
        <f t="shared" si="190"/>
        <v/>
      </c>
      <c r="F1986" s="134" t="str">
        <f t="shared" si="191"/>
        <v/>
      </c>
      <c r="G1986" s="184"/>
      <c r="H1986" s="175"/>
      <c r="I1986" s="133" t="s">
        <v>1244</v>
      </c>
      <c r="J1986" s="175" t="s">
        <v>1244</v>
      </c>
      <c r="K1986" s="175" t="s">
        <v>1244</v>
      </c>
      <c r="L1986" s="140"/>
    </row>
    <row r="1987" spans="1:12" x14ac:dyDescent="0.25">
      <c r="A1987" s="14">
        <v>1980</v>
      </c>
      <c r="B1987" s="41" t="e">
        <f t="shared" si="187"/>
        <v>#VALUE!</v>
      </c>
      <c r="C1987" s="42" t="e">
        <f t="shared" si="188"/>
        <v>#VALUE!</v>
      </c>
      <c r="D1987" s="133" t="str">
        <f t="shared" si="189"/>
        <v>30/09/2010</v>
      </c>
      <c r="E1987" s="134" t="str">
        <f t="shared" si="190"/>
        <v/>
      </c>
      <c r="F1987" s="134" t="str">
        <f t="shared" si="191"/>
        <v/>
      </c>
      <c r="G1987" s="184"/>
      <c r="H1987" s="175"/>
      <c r="I1987" s="133" t="s">
        <v>1082</v>
      </c>
      <c r="J1987" s="175" t="s">
        <v>1082</v>
      </c>
      <c r="K1987" s="175" t="s">
        <v>1082</v>
      </c>
      <c r="L1987" s="140"/>
    </row>
    <row r="1988" spans="1:12" x14ac:dyDescent="0.25">
      <c r="A1988" s="14">
        <v>1981</v>
      </c>
      <c r="B1988" s="41" t="e">
        <f t="shared" si="187"/>
        <v>#VALUE!</v>
      </c>
      <c r="C1988" s="42" t="e">
        <f t="shared" si="188"/>
        <v>#VALUE!</v>
      </c>
      <c r="D1988" s="133" t="str">
        <f t="shared" si="189"/>
        <v>13/06/2010</v>
      </c>
      <c r="E1988" s="134" t="str">
        <f t="shared" si="190"/>
        <v/>
      </c>
      <c r="F1988" s="134" t="str">
        <f t="shared" si="191"/>
        <v/>
      </c>
      <c r="G1988" s="184"/>
      <c r="H1988" s="175"/>
      <c r="I1988" s="133" t="s">
        <v>1171</v>
      </c>
      <c r="J1988" s="175" t="s">
        <v>1171</v>
      </c>
      <c r="K1988" s="175" t="s">
        <v>1171</v>
      </c>
      <c r="L1988" s="140"/>
    </row>
    <row r="1989" spans="1:12" x14ac:dyDescent="0.25">
      <c r="A1989" s="14">
        <v>1982</v>
      </c>
      <c r="B1989" s="41" t="e">
        <f t="shared" si="187"/>
        <v>#VALUE!</v>
      </c>
      <c r="C1989" s="42" t="e">
        <f t="shared" si="188"/>
        <v>#VALUE!</v>
      </c>
      <c r="D1989" s="133" t="str">
        <f t="shared" si="189"/>
        <v>03/11/2010</v>
      </c>
      <c r="E1989" s="134" t="str">
        <f t="shared" si="190"/>
        <v/>
      </c>
      <c r="F1989" s="134" t="str">
        <f t="shared" si="191"/>
        <v/>
      </c>
      <c r="G1989" s="184"/>
      <c r="H1989" s="175"/>
      <c r="I1989" s="133" t="s">
        <v>1245</v>
      </c>
      <c r="J1989" s="175" t="s">
        <v>1245</v>
      </c>
      <c r="K1989" s="175" t="s">
        <v>1245</v>
      </c>
      <c r="L1989" s="140"/>
    </row>
    <row r="1990" spans="1:12" x14ac:dyDescent="0.25">
      <c r="A1990" s="14">
        <v>1983</v>
      </c>
      <c r="B1990" s="41" t="e">
        <f t="shared" si="187"/>
        <v>#VALUE!</v>
      </c>
      <c r="C1990" s="42" t="e">
        <f t="shared" si="188"/>
        <v>#VALUE!</v>
      </c>
      <c r="D1990" s="133" t="str">
        <f t="shared" si="189"/>
        <v>23/10/2010</v>
      </c>
      <c r="E1990" s="134" t="str">
        <f t="shared" si="190"/>
        <v/>
      </c>
      <c r="F1990" s="134" t="str">
        <f t="shared" si="191"/>
        <v/>
      </c>
      <c r="G1990" s="184"/>
      <c r="H1990" s="175"/>
      <c r="I1990" s="133" t="s">
        <v>1246</v>
      </c>
      <c r="J1990" s="175" t="s">
        <v>1246</v>
      </c>
      <c r="K1990" s="175" t="s">
        <v>1246</v>
      </c>
      <c r="L1990" s="140"/>
    </row>
    <row r="1991" spans="1:12" x14ac:dyDescent="0.25">
      <c r="A1991" s="14">
        <v>1984</v>
      </c>
      <c r="B1991" s="41" t="e">
        <f t="shared" si="187"/>
        <v>#VALUE!</v>
      </c>
      <c r="C1991" s="42" t="e">
        <f t="shared" si="188"/>
        <v>#VALUE!</v>
      </c>
      <c r="D1991" s="133" t="str">
        <f t="shared" si="189"/>
        <v>29/05/2010</v>
      </c>
      <c r="E1991" s="134" t="str">
        <f t="shared" si="190"/>
        <v/>
      </c>
      <c r="F1991" s="134" t="str">
        <f t="shared" si="191"/>
        <v/>
      </c>
      <c r="G1991" s="184"/>
      <c r="H1991" s="175"/>
      <c r="I1991" s="133" t="s">
        <v>1090</v>
      </c>
      <c r="J1991" s="175" t="s">
        <v>1090</v>
      </c>
      <c r="K1991" s="175" t="s">
        <v>1090</v>
      </c>
      <c r="L1991" s="140"/>
    </row>
    <row r="1992" spans="1:12" x14ac:dyDescent="0.25">
      <c r="A1992" s="14">
        <v>1985</v>
      </c>
      <c r="B1992" s="41" t="e">
        <f t="shared" si="187"/>
        <v>#VALUE!</v>
      </c>
      <c r="C1992" s="42" t="e">
        <f t="shared" si="188"/>
        <v>#VALUE!</v>
      </c>
      <c r="D1992" s="133" t="str">
        <f t="shared" si="189"/>
        <v>18/09/2010</v>
      </c>
      <c r="E1992" s="134" t="str">
        <f t="shared" si="190"/>
        <v/>
      </c>
      <c r="F1992" s="134" t="str">
        <f t="shared" si="191"/>
        <v/>
      </c>
      <c r="G1992" s="184"/>
      <c r="H1992" s="175"/>
      <c r="I1992" s="133" t="s">
        <v>1046</v>
      </c>
      <c r="J1992" s="175" t="s">
        <v>1046</v>
      </c>
      <c r="K1992" s="175" t="s">
        <v>1046</v>
      </c>
      <c r="L1992" s="140"/>
    </row>
    <row r="1993" spans="1:12" x14ac:dyDescent="0.25">
      <c r="A1993" s="14">
        <v>1986</v>
      </c>
      <c r="B1993" s="41" t="e">
        <f t="shared" ref="B1993:B2022" si="192">LEFT(H1993,LEN(H1993)-LEN(C1993))</f>
        <v>#VALUE!</v>
      </c>
      <c r="C1993" s="42" t="e">
        <f t="shared" ref="C1993:C2022" si="193">RIGHT(H1993,LEN(H1993)-FIND("@",SUBSTITUTE(H1993," ","@",LEN(H1993)-LEN(SUBSTITUTE(H1993," ","")))))</f>
        <v>#VALUE!</v>
      </c>
      <c r="D1993" s="133" t="str">
        <f t="shared" ref="D1993:D2022" si="194">TEXT(J1993,"DD/MM/YYYY")</f>
        <v>05/09/2010</v>
      </c>
      <c r="E1993" s="134" t="str">
        <f t="shared" ref="E1993:E2022" si="195">IF(TRIM(L1993)="Nam","X","")</f>
        <v/>
      </c>
      <c r="F1993" s="134" t="str">
        <f t="shared" ref="F1993:F2022" si="196">IF(TRIM(L1993)="Nữ","X","")</f>
        <v/>
      </c>
      <c r="G1993" s="184"/>
      <c r="H1993" s="175"/>
      <c r="I1993" s="133" t="s">
        <v>1247</v>
      </c>
      <c r="J1993" s="175" t="s">
        <v>1247</v>
      </c>
      <c r="K1993" s="175" t="s">
        <v>1247</v>
      </c>
      <c r="L1993" s="140"/>
    </row>
    <row r="1994" spans="1:12" x14ac:dyDescent="0.25">
      <c r="A1994" s="14">
        <v>1987</v>
      </c>
      <c r="B1994" s="41" t="e">
        <f t="shared" si="192"/>
        <v>#VALUE!</v>
      </c>
      <c r="C1994" s="42" t="e">
        <f t="shared" si="193"/>
        <v>#VALUE!</v>
      </c>
      <c r="D1994" s="133" t="str">
        <f t="shared" si="194"/>
        <v>17/08/2010</v>
      </c>
      <c r="E1994" s="134" t="str">
        <f t="shared" si="195"/>
        <v/>
      </c>
      <c r="F1994" s="134" t="str">
        <f t="shared" si="196"/>
        <v/>
      </c>
      <c r="G1994" s="184"/>
      <c r="H1994" s="175"/>
      <c r="I1994" s="133" t="s">
        <v>1196</v>
      </c>
      <c r="J1994" s="175" t="s">
        <v>1196</v>
      </c>
      <c r="K1994" s="175" t="s">
        <v>1196</v>
      </c>
      <c r="L1994" s="140"/>
    </row>
    <row r="1995" spans="1:12" x14ac:dyDescent="0.25">
      <c r="A1995" s="14">
        <v>1988</v>
      </c>
      <c r="B1995" s="41" t="e">
        <f t="shared" si="192"/>
        <v>#VALUE!</v>
      </c>
      <c r="C1995" s="42" t="e">
        <f t="shared" si="193"/>
        <v>#VALUE!</v>
      </c>
      <c r="D1995" s="133" t="str">
        <f t="shared" si="194"/>
        <v>29/01/2010</v>
      </c>
      <c r="E1995" s="134" t="str">
        <f t="shared" si="195"/>
        <v/>
      </c>
      <c r="F1995" s="134" t="str">
        <f t="shared" si="196"/>
        <v/>
      </c>
      <c r="G1995" s="184"/>
      <c r="H1995" s="175"/>
      <c r="I1995" s="133" t="s">
        <v>1248</v>
      </c>
      <c r="J1995" s="175" t="s">
        <v>1248</v>
      </c>
      <c r="K1995" s="175" t="s">
        <v>1248</v>
      </c>
      <c r="L1995" s="140"/>
    </row>
    <row r="1996" spans="1:12" x14ac:dyDescent="0.25">
      <c r="A1996" s="14">
        <v>1989</v>
      </c>
      <c r="B1996" s="41" t="e">
        <f t="shared" si="192"/>
        <v>#VALUE!</v>
      </c>
      <c r="C1996" s="42" t="e">
        <f t="shared" si="193"/>
        <v>#VALUE!</v>
      </c>
      <c r="D1996" s="133" t="str">
        <f t="shared" si="194"/>
        <v>22/10/2010</v>
      </c>
      <c r="E1996" s="134" t="str">
        <f t="shared" si="195"/>
        <v/>
      </c>
      <c r="F1996" s="134" t="str">
        <f t="shared" si="196"/>
        <v/>
      </c>
      <c r="G1996" s="184"/>
      <c r="H1996" s="175"/>
      <c r="I1996" s="133" t="s">
        <v>1023</v>
      </c>
      <c r="J1996" s="175" t="s">
        <v>1023</v>
      </c>
      <c r="K1996" s="175" t="s">
        <v>1023</v>
      </c>
      <c r="L1996" s="140"/>
    </row>
    <row r="1997" spans="1:12" x14ac:dyDescent="0.25">
      <c r="A1997" s="14">
        <v>1990</v>
      </c>
      <c r="B1997" s="41" t="e">
        <f t="shared" si="192"/>
        <v>#VALUE!</v>
      </c>
      <c r="C1997" s="42" t="e">
        <f t="shared" si="193"/>
        <v>#VALUE!</v>
      </c>
      <c r="D1997" s="133" t="str">
        <f t="shared" si="194"/>
        <v>16/11/2010</v>
      </c>
      <c r="E1997" s="134" t="str">
        <f t="shared" si="195"/>
        <v/>
      </c>
      <c r="F1997" s="134" t="str">
        <f t="shared" si="196"/>
        <v/>
      </c>
      <c r="G1997" s="184"/>
      <c r="H1997" s="175"/>
      <c r="I1997" s="133" t="s">
        <v>1249</v>
      </c>
      <c r="J1997" s="175" t="s">
        <v>1249</v>
      </c>
      <c r="K1997" s="175" t="s">
        <v>1249</v>
      </c>
      <c r="L1997" s="140"/>
    </row>
    <row r="1998" spans="1:12" x14ac:dyDescent="0.25">
      <c r="A1998" s="14">
        <v>1991</v>
      </c>
      <c r="B1998" s="41" t="e">
        <f t="shared" si="192"/>
        <v>#VALUE!</v>
      </c>
      <c r="C1998" s="42" t="e">
        <f t="shared" si="193"/>
        <v>#VALUE!</v>
      </c>
      <c r="D1998" s="133" t="str">
        <f t="shared" si="194"/>
        <v>09/11/2010</v>
      </c>
      <c r="E1998" s="134" t="str">
        <f t="shared" si="195"/>
        <v/>
      </c>
      <c r="F1998" s="134" t="str">
        <f t="shared" si="196"/>
        <v/>
      </c>
      <c r="G1998" s="184"/>
      <c r="H1998" s="175"/>
      <c r="I1998" s="133" t="s">
        <v>783</v>
      </c>
      <c r="J1998" s="175" t="s">
        <v>783</v>
      </c>
      <c r="K1998" s="175" t="s">
        <v>783</v>
      </c>
      <c r="L1998" s="140"/>
    </row>
    <row r="1999" spans="1:12" x14ac:dyDescent="0.25">
      <c r="A1999" s="14">
        <v>1992</v>
      </c>
      <c r="B1999" s="41" t="e">
        <f t="shared" si="192"/>
        <v>#VALUE!</v>
      </c>
      <c r="C1999" s="42" t="e">
        <f t="shared" si="193"/>
        <v>#VALUE!</v>
      </c>
      <c r="D1999" s="133" t="str">
        <f t="shared" si="194"/>
        <v>21/09/2010</v>
      </c>
      <c r="E1999" s="134" t="str">
        <f t="shared" si="195"/>
        <v/>
      </c>
      <c r="F1999" s="134" t="str">
        <f t="shared" si="196"/>
        <v/>
      </c>
      <c r="G1999" s="184"/>
      <c r="H1999" s="175"/>
      <c r="I1999" s="133" t="s">
        <v>1112</v>
      </c>
      <c r="J1999" s="175" t="s">
        <v>1112</v>
      </c>
      <c r="K1999" s="175" t="s">
        <v>1112</v>
      </c>
      <c r="L1999" s="140"/>
    </row>
    <row r="2000" spans="1:12" x14ac:dyDescent="0.25">
      <c r="A2000" s="14">
        <v>1993</v>
      </c>
      <c r="B2000" s="41" t="e">
        <f t="shared" si="192"/>
        <v>#VALUE!</v>
      </c>
      <c r="C2000" s="42" t="e">
        <f t="shared" si="193"/>
        <v>#VALUE!</v>
      </c>
      <c r="D2000" s="133" t="str">
        <f t="shared" si="194"/>
        <v>24/06/2010</v>
      </c>
      <c r="E2000" s="134" t="str">
        <f t="shared" si="195"/>
        <v/>
      </c>
      <c r="F2000" s="134" t="str">
        <f t="shared" si="196"/>
        <v/>
      </c>
      <c r="G2000" s="184"/>
      <c r="H2000" s="175"/>
      <c r="I2000" s="133" t="s">
        <v>1250</v>
      </c>
      <c r="J2000" s="175" t="s">
        <v>1250</v>
      </c>
      <c r="K2000" s="175" t="s">
        <v>1250</v>
      </c>
      <c r="L2000" s="140"/>
    </row>
    <row r="2001" spans="1:12" x14ac:dyDescent="0.25">
      <c r="A2001" s="14">
        <v>1994</v>
      </c>
      <c r="B2001" s="41" t="e">
        <f t="shared" si="192"/>
        <v>#VALUE!</v>
      </c>
      <c r="C2001" s="42" t="e">
        <f t="shared" si="193"/>
        <v>#VALUE!</v>
      </c>
      <c r="D2001" s="133" t="str">
        <f t="shared" si="194"/>
        <v>26/08/2009</v>
      </c>
      <c r="E2001" s="134" t="str">
        <f t="shared" si="195"/>
        <v/>
      </c>
      <c r="F2001" s="134" t="str">
        <f t="shared" si="196"/>
        <v/>
      </c>
      <c r="G2001" s="184"/>
      <c r="H2001" s="175"/>
      <c r="I2001" s="133" t="s">
        <v>1251</v>
      </c>
      <c r="J2001" s="175" t="s">
        <v>1251</v>
      </c>
      <c r="K2001" s="175" t="s">
        <v>1251</v>
      </c>
      <c r="L2001" s="140"/>
    </row>
    <row r="2002" spans="1:12" x14ac:dyDescent="0.25">
      <c r="A2002" s="14">
        <v>1995</v>
      </c>
      <c r="B2002" s="41" t="e">
        <f t="shared" si="192"/>
        <v>#VALUE!</v>
      </c>
      <c r="C2002" s="42" t="e">
        <f t="shared" si="193"/>
        <v>#VALUE!</v>
      </c>
      <c r="D2002" s="133" t="str">
        <f t="shared" si="194"/>
        <v>10/09/2010</v>
      </c>
      <c r="E2002" s="134" t="str">
        <f t="shared" si="195"/>
        <v/>
      </c>
      <c r="F2002" s="134" t="str">
        <f t="shared" si="196"/>
        <v/>
      </c>
      <c r="G2002" s="184"/>
      <c r="H2002" s="175"/>
      <c r="I2002" s="133" t="s">
        <v>1252</v>
      </c>
      <c r="J2002" s="175" t="s">
        <v>1252</v>
      </c>
      <c r="K2002" s="175" t="s">
        <v>1252</v>
      </c>
      <c r="L2002" s="140"/>
    </row>
    <row r="2003" spans="1:12" x14ac:dyDescent="0.25">
      <c r="A2003" s="14">
        <v>1996</v>
      </c>
      <c r="B2003" s="41" t="e">
        <f t="shared" si="192"/>
        <v>#VALUE!</v>
      </c>
      <c r="C2003" s="42" t="e">
        <f t="shared" si="193"/>
        <v>#VALUE!</v>
      </c>
      <c r="D2003" s="133" t="str">
        <f t="shared" si="194"/>
        <v>30/12/2010</v>
      </c>
      <c r="E2003" s="134" t="str">
        <f t="shared" si="195"/>
        <v/>
      </c>
      <c r="F2003" s="134" t="str">
        <f t="shared" si="196"/>
        <v/>
      </c>
      <c r="G2003" s="184"/>
      <c r="H2003" s="175"/>
      <c r="I2003" s="133" t="s">
        <v>1253</v>
      </c>
      <c r="J2003" s="175" t="s">
        <v>1253</v>
      </c>
      <c r="K2003" s="175" t="s">
        <v>1253</v>
      </c>
      <c r="L2003" s="140"/>
    </row>
    <row r="2004" spans="1:12" x14ac:dyDescent="0.25">
      <c r="A2004" s="14">
        <v>1997</v>
      </c>
      <c r="B2004" s="41" t="e">
        <f t="shared" si="192"/>
        <v>#VALUE!</v>
      </c>
      <c r="C2004" s="42" t="e">
        <f t="shared" si="193"/>
        <v>#VALUE!</v>
      </c>
      <c r="D2004" s="133" t="str">
        <f t="shared" si="194"/>
        <v>23/05/2010</v>
      </c>
      <c r="E2004" s="134" t="str">
        <f t="shared" si="195"/>
        <v/>
      </c>
      <c r="F2004" s="134" t="str">
        <f t="shared" si="196"/>
        <v/>
      </c>
      <c r="G2004" s="184"/>
      <c r="H2004" s="175"/>
      <c r="I2004" s="133" t="s">
        <v>1254</v>
      </c>
      <c r="J2004" s="175" t="s">
        <v>1254</v>
      </c>
      <c r="K2004" s="175" t="s">
        <v>1254</v>
      </c>
      <c r="L2004" s="140"/>
    </row>
    <row r="2005" spans="1:12" x14ac:dyDescent="0.25">
      <c r="A2005" s="14">
        <v>1998</v>
      </c>
      <c r="B2005" s="41" t="e">
        <f t="shared" si="192"/>
        <v>#VALUE!</v>
      </c>
      <c r="C2005" s="42" t="e">
        <f t="shared" si="193"/>
        <v>#VALUE!</v>
      </c>
      <c r="D2005" s="133" t="str">
        <f t="shared" si="194"/>
        <v>22/06/2010</v>
      </c>
      <c r="E2005" s="134" t="str">
        <f t="shared" si="195"/>
        <v/>
      </c>
      <c r="F2005" s="134" t="str">
        <f t="shared" si="196"/>
        <v/>
      </c>
      <c r="G2005" s="184"/>
      <c r="H2005" s="175"/>
      <c r="I2005" s="133" t="s">
        <v>1141</v>
      </c>
      <c r="J2005" s="175" t="s">
        <v>1141</v>
      </c>
      <c r="K2005" s="175" t="s">
        <v>1141</v>
      </c>
      <c r="L2005" s="140"/>
    </row>
    <row r="2006" spans="1:12" x14ac:dyDescent="0.25">
      <c r="A2006" s="14">
        <v>1999</v>
      </c>
      <c r="B2006" s="41" t="e">
        <f t="shared" si="192"/>
        <v>#VALUE!</v>
      </c>
      <c r="C2006" s="42" t="e">
        <f t="shared" si="193"/>
        <v>#VALUE!</v>
      </c>
      <c r="D2006" s="133" t="str">
        <f t="shared" si="194"/>
        <v>23/03/2010</v>
      </c>
      <c r="E2006" s="134" t="str">
        <f t="shared" si="195"/>
        <v/>
      </c>
      <c r="F2006" s="134" t="str">
        <f t="shared" si="196"/>
        <v/>
      </c>
      <c r="G2006" s="184"/>
      <c r="H2006" s="175"/>
      <c r="I2006" s="133" t="s">
        <v>1255</v>
      </c>
      <c r="J2006" s="175" t="s">
        <v>1255</v>
      </c>
      <c r="K2006" s="175" t="s">
        <v>1255</v>
      </c>
      <c r="L2006" s="140"/>
    </row>
    <row r="2007" spans="1:12" x14ac:dyDescent="0.25">
      <c r="A2007" s="14">
        <v>2000</v>
      </c>
      <c r="B2007" s="41" t="e">
        <f t="shared" si="192"/>
        <v>#VALUE!</v>
      </c>
      <c r="C2007" s="42" t="e">
        <f t="shared" si="193"/>
        <v>#VALUE!</v>
      </c>
      <c r="D2007" s="133" t="str">
        <f t="shared" si="194"/>
        <v>01/01/2010</v>
      </c>
      <c r="E2007" s="134" t="str">
        <f t="shared" si="195"/>
        <v/>
      </c>
      <c r="F2007" s="134" t="str">
        <f t="shared" si="196"/>
        <v/>
      </c>
      <c r="G2007" s="184"/>
      <c r="H2007" s="175"/>
      <c r="I2007" s="133" t="s">
        <v>1150</v>
      </c>
      <c r="J2007" s="175" t="s">
        <v>1150</v>
      </c>
      <c r="K2007" s="175" t="s">
        <v>1150</v>
      </c>
      <c r="L2007" s="140"/>
    </row>
    <row r="2008" spans="1:12" x14ac:dyDescent="0.25">
      <c r="A2008" s="14">
        <v>2001</v>
      </c>
      <c r="B2008" s="41" t="e">
        <f t="shared" si="192"/>
        <v>#VALUE!</v>
      </c>
      <c r="C2008" s="42" t="e">
        <f t="shared" si="193"/>
        <v>#VALUE!</v>
      </c>
      <c r="D2008" s="133" t="str">
        <f t="shared" si="194"/>
        <v>31/07/2010</v>
      </c>
      <c r="E2008" s="134" t="str">
        <f t="shared" si="195"/>
        <v/>
      </c>
      <c r="F2008" s="134" t="str">
        <f t="shared" si="196"/>
        <v/>
      </c>
      <c r="G2008" s="184"/>
      <c r="H2008" s="175"/>
      <c r="I2008" s="133" t="s">
        <v>1106</v>
      </c>
      <c r="J2008" s="175" t="s">
        <v>1106</v>
      </c>
      <c r="K2008" s="175" t="s">
        <v>1106</v>
      </c>
      <c r="L2008" s="140"/>
    </row>
    <row r="2009" spans="1:12" x14ac:dyDescent="0.25">
      <c r="A2009" s="14">
        <v>2002</v>
      </c>
      <c r="B2009" s="41" t="e">
        <f t="shared" si="192"/>
        <v>#VALUE!</v>
      </c>
      <c r="C2009" s="42" t="e">
        <f t="shared" si="193"/>
        <v>#VALUE!</v>
      </c>
      <c r="D2009" s="133" t="str">
        <f t="shared" si="194"/>
        <v>20/01/2010</v>
      </c>
      <c r="E2009" s="134" t="str">
        <f t="shared" si="195"/>
        <v/>
      </c>
      <c r="F2009" s="134" t="str">
        <f t="shared" si="196"/>
        <v/>
      </c>
      <c r="G2009" s="184"/>
      <c r="H2009" s="175"/>
      <c r="I2009" s="133" t="s">
        <v>1256</v>
      </c>
      <c r="J2009" s="175" t="s">
        <v>1256</v>
      </c>
      <c r="K2009" s="175" t="s">
        <v>1256</v>
      </c>
      <c r="L2009" s="140"/>
    </row>
    <row r="2010" spans="1:12" x14ac:dyDescent="0.25">
      <c r="A2010" s="14">
        <v>2003</v>
      </c>
      <c r="B2010" s="41" t="e">
        <f t="shared" si="192"/>
        <v>#VALUE!</v>
      </c>
      <c r="C2010" s="42" t="e">
        <f t="shared" si="193"/>
        <v>#VALUE!</v>
      </c>
      <c r="D2010" s="133" t="str">
        <f t="shared" si="194"/>
        <v>29/01/2010</v>
      </c>
      <c r="E2010" s="134" t="str">
        <f t="shared" si="195"/>
        <v/>
      </c>
      <c r="F2010" s="134" t="str">
        <f t="shared" si="196"/>
        <v/>
      </c>
      <c r="G2010" s="184"/>
      <c r="H2010" s="175"/>
      <c r="I2010" s="133" t="s">
        <v>1248</v>
      </c>
      <c r="J2010" s="175" t="s">
        <v>1248</v>
      </c>
      <c r="K2010" s="175" t="s">
        <v>1248</v>
      </c>
      <c r="L2010" s="140"/>
    </row>
    <row r="2011" spans="1:12" x14ac:dyDescent="0.25">
      <c r="A2011" s="14">
        <v>2004</v>
      </c>
      <c r="B2011" s="41" t="e">
        <f t="shared" si="192"/>
        <v>#VALUE!</v>
      </c>
      <c r="C2011" s="42" t="e">
        <f t="shared" si="193"/>
        <v>#VALUE!</v>
      </c>
      <c r="D2011" s="133" t="str">
        <f t="shared" si="194"/>
        <v>23/01/2010</v>
      </c>
      <c r="E2011" s="134" t="str">
        <f t="shared" si="195"/>
        <v/>
      </c>
      <c r="F2011" s="134" t="str">
        <f t="shared" si="196"/>
        <v/>
      </c>
      <c r="G2011" s="184"/>
      <c r="H2011" s="175"/>
      <c r="I2011" s="133" t="s">
        <v>1257</v>
      </c>
      <c r="J2011" s="175" t="s">
        <v>1257</v>
      </c>
      <c r="K2011" s="175" t="s">
        <v>1257</v>
      </c>
      <c r="L2011" s="140"/>
    </row>
    <row r="2012" spans="1:12" x14ac:dyDescent="0.25">
      <c r="A2012" s="14">
        <v>2005</v>
      </c>
      <c r="B2012" s="41" t="e">
        <f t="shared" si="192"/>
        <v>#VALUE!</v>
      </c>
      <c r="C2012" s="42" t="e">
        <f t="shared" si="193"/>
        <v>#VALUE!</v>
      </c>
      <c r="D2012" s="133" t="str">
        <f t="shared" si="194"/>
        <v>16/08/2010</v>
      </c>
      <c r="E2012" s="134" t="str">
        <f t="shared" si="195"/>
        <v/>
      </c>
      <c r="F2012" s="134" t="str">
        <f t="shared" si="196"/>
        <v/>
      </c>
      <c r="G2012" s="184"/>
      <c r="H2012" s="175"/>
      <c r="I2012" s="133" t="s">
        <v>1223</v>
      </c>
      <c r="J2012" s="175" t="s">
        <v>1223</v>
      </c>
      <c r="K2012" s="175" t="s">
        <v>1223</v>
      </c>
      <c r="L2012" s="140"/>
    </row>
    <row r="2013" spans="1:12" x14ac:dyDescent="0.25">
      <c r="A2013" s="14">
        <v>2006</v>
      </c>
      <c r="B2013" s="41" t="e">
        <f t="shared" si="192"/>
        <v>#VALUE!</v>
      </c>
      <c r="C2013" s="42" t="e">
        <f t="shared" si="193"/>
        <v>#VALUE!</v>
      </c>
      <c r="D2013" s="133" t="str">
        <f t="shared" si="194"/>
        <v>16/08/2010</v>
      </c>
      <c r="E2013" s="134" t="str">
        <f t="shared" si="195"/>
        <v/>
      </c>
      <c r="F2013" s="134" t="str">
        <f t="shared" si="196"/>
        <v/>
      </c>
      <c r="G2013" s="184"/>
      <c r="H2013" s="175"/>
      <c r="I2013" s="133" t="s">
        <v>1223</v>
      </c>
      <c r="J2013" s="175" t="s">
        <v>1223</v>
      </c>
      <c r="K2013" s="175" t="s">
        <v>1223</v>
      </c>
      <c r="L2013" s="140"/>
    </row>
    <row r="2014" spans="1:12" x14ac:dyDescent="0.25">
      <c r="A2014" s="14">
        <v>2007</v>
      </c>
      <c r="B2014" s="41" t="e">
        <f t="shared" si="192"/>
        <v>#VALUE!</v>
      </c>
      <c r="C2014" s="42" t="e">
        <f t="shared" si="193"/>
        <v>#VALUE!</v>
      </c>
      <c r="D2014" s="133" t="str">
        <f t="shared" si="194"/>
        <v>25/12/2010</v>
      </c>
      <c r="E2014" s="134" t="str">
        <f t="shared" si="195"/>
        <v/>
      </c>
      <c r="F2014" s="134" t="str">
        <f t="shared" si="196"/>
        <v/>
      </c>
      <c r="G2014" s="184"/>
      <c r="H2014" s="175"/>
      <c r="I2014" s="133" t="s">
        <v>1258</v>
      </c>
      <c r="J2014" s="175" t="s">
        <v>1258</v>
      </c>
      <c r="K2014" s="175" t="s">
        <v>1258</v>
      </c>
      <c r="L2014" s="140"/>
    </row>
    <row r="2015" spans="1:12" x14ac:dyDescent="0.25">
      <c r="A2015" s="14">
        <v>2008</v>
      </c>
      <c r="B2015" s="41" t="e">
        <f t="shared" si="192"/>
        <v>#VALUE!</v>
      </c>
      <c r="C2015" s="42" t="e">
        <f t="shared" si="193"/>
        <v>#VALUE!</v>
      </c>
      <c r="D2015" s="133" t="str">
        <f t="shared" si="194"/>
        <v>05/03/2010</v>
      </c>
      <c r="E2015" s="134" t="str">
        <f t="shared" si="195"/>
        <v/>
      </c>
      <c r="F2015" s="134" t="str">
        <f t="shared" si="196"/>
        <v/>
      </c>
      <c r="G2015" s="184"/>
      <c r="H2015" s="175"/>
      <c r="I2015" s="133" t="s">
        <v>1039</v>
      </c>
      <c r="J2015" s="175" t="s">
        <v>1039</v>
      </c>
      <c r="K2015" s="175" t="s">
        <v>1039</v>
      </c>
      <c r="L2015" s="140"/>
    </row>
    <row r="2016" spans="1:12" x14ac:dyDescent="0.25">
      <c r="A2016" s="14">
        <v>2009</v>
      </c>
      <c r="B2016" s="41" t="e">
        <f t="shared" si="192"/>
        <v>#VALUE!</v>
      </c>
      <c r="C2016" s="42" t="e">
        <f t="shared" si="193"/>
        <v>#VALUE!</v>
      </c>
      <c r="D2016" s="133" t="str">
        <f t="shared" si="194"/>
        <v>19/09/2010</v>
      </c>
      <c r="E2016" s="134" t="str">
        <f t="shared" si="195"/>
        <v/>
      </c>
      <c r="F2016" s="134" t="str">
        <f t="shared" si="196"/>
        <v/>
      </c>
      <c r="G2016" s="184"/>
      <c r="H2016" s="175"/>
      <c r="I2016" s="133" t="s">
        <v>1138</v>
      </c>
      <c r="J2016" s="175" t="s">
        <v>1138</v>
      </c>
      <c r="K2016" s="175" t="s">
        <v>1138</v>
      </c>
      <c r="L2016" s="140"/>
    </row>
    <row r="2017" spans="1:12" x14ac:dyDescent="0.25">
      <c r="A2017" s="14">
        <v>2010</v>
      </c>
      <c r="B2017" s="41" t="e">
        <f t="shared" si="192"/>
        <v>#VALUE!</v>
      </c>
      <c r="C2017" s="42" t="e">
        <f t="shared" si="193"/>
        <v>#VALUE!</v>
      </c>
      <c r="D2017" s="133" t="str">
        <f t="shared" si="194"/>
        <v>24/02/2010</v>
      </c>
      <c r="E2017" s="134" t="str">
        <f t="shared" si="195"/>
        <v/>
      </c>
      <c r="F2017" s="134" t="str">
        <f t="shared" si="196"/>
        <v/>
      </c>
      <c r="G2017" s="184"/>
      <c r="H2017" s="175"/>
      <c r="I2017" s="133" t="s">
        <v>1234</v>
      </c>
      <c r="J2017" s="175" t="s">
        <v>1234</v>
      </c>
      <c r="K2017" s="175" t="s">
        <v>1234</v>
      </c>
      <c r="L2017" s="140"/>
    </row>
    <row r="2018" spans="1:12" x14ac:dyDescent="0.25">
      <c r="A2018" s="14">
        <v>2011</v>
      </c>
      <c r="B2018" s="41" t="e">
        <f t="shared" si="192"/>
        <v>#VALUE!</v>
      </c>
      <c r="C2018" s="42" t="e">
        <f t="shared" si="193"/>
        <v>#VALUE!</v>
      </c>
      <c r="D2018" s="133" t="str">
        <f t="shared" si="194"/>
        <v>01/12/2010</v>
      </c>
      <c r="E2018" s="134" t="str">
        <f t="shared" si="195"/>
        <v/>
      </c>
      <c r="F2018" s="134" t="str">
        <f t="shared" si="196"/>
        <v/>
      </c>
      <c r="G2018" s="184"/>
      <c r="H2018" s="175"/>
      <c r="I2018" s="133" t="s">
        <v>1163</v>
      </c>
      <c r="J2018" s="175" t="s">
        <v>1163</v>
      </c>
      <c r="K2018" s="175" t="s">
        <v>1163</v>
      </c>
      <c r="L2018" s="140"/>
    </row>
    <row r="2019" spans="1:12" x14ac:dyDescent="0.25">
      <c r="A2019" s="14">
        <v>2012</v>
      </c>
      <c r="B2019" s="41" t="e">
        <f t="shared" si="192"/>
        <v>#VALUE!</v>
      </c>
      <c r="C2019" s="42" t="e">
        <f t="shared" si="193"/>
        <v>#VALUE!</v>
      </c>
      <c r="D2019" s="133" t="str">
        <f t="shared" si="194"/>
        <v>06/08/2010</v>
      </c>
      <c r="E2019" s="134" t="str">
        <f t="shared" si="195"/>
        <v/>
      </c>
      <c r="F2019" s="134" t="str">
        <f t="shared" si="196"/>
        <v/>
      </c>
      <c r="G2019" s="184"/>
      <c r="H2019" s="175"/>
      <c r="I2019" s="133" t="s">
        <v>1063</v>
      </c>
      <c r="J2019" s="175" t="s">
        <v>1063</v>
      </c>
      <c r="K2019" s="175" t="s">
        <v>1063</v>
      </c>
      <c r="L2019" s="140"/>
    </row>
    <row r="2020" spans="1:12" x14ac:dyDescent="0.25">
      <c r="A2020" s="14">
        <v>2013</v>
      </c>
      <c r="B2020" s="41" t="e">
        <f t="shared" si="192"/>
        <v>#VALUE!</v>
      </c>
      <c r="C2020" s="42" t="e">
        <f t="shared" si="193"/>
        <v>#VALUE!</v>
      </c>
      <c r="D2020" s="133" t="str">
        <f t="shared" si="194"/>
        <v>16/01/2010</v>
      </c>
      <c r="E2020" s="134" t="str">
        <f t="shared" si="195"/>
        <v/>
      </c>
      <c r="F2020" s="134" t="str">
        <f t="shared" si="196"/>
        <v/>
      </c>
      <c r="G2020" s="184"/>
      <c r="H2020" s="175"/>
      <c r="I2020" s="133" t="s">
        <v>1217</v>
      </c>
      <c r="J2020" s="175" t="s">
        <v>1217</v>
      </c>
      <c r="K2020" s="175" t="s">
        <v>1217</v>
      </c>
      <c r="L2020" s="140"/>
    </row>
    <row r="2021" spans="1:12" x14ac:dyDescent="0.25">
      <c r="A2021" s="14">
        <v>2014</v>
      </c>
      <c r="B2021" s="41" t="e">
        <f t="shared" si="192"/>
        <v>#VALUE!</v>
      </c>
      <c r="C2021" s="42" t="e">
        <f t="shared" si="193"/>
        <v>#VALUE!</v>
      </c>
      <c r="D2021" s="133" t="str">
        <f t="shared" si="194"/>
        <v>19/07/2010</v>
      </c>
      <c r="E2021" s="134" t="str">
        <f t="shared" si="195"/>
        <v/>
      </c>
      <c r="F2021" s="134" t="str">
        <f t="shared" si="196"/>
        <v/>
      </c>
      <c r="G2021" s="184"/>
      <c r="H2021" s="175"/>
      <c r="I2021" s="133" t="s">
        <v>1239</v>
      </c>
      <c r="J2021" s="175" t="s">
        <v>1239</v>
      </c>
      <c r="K2021" s="175" t="s">
        <v>1239</v>
      </c>
      <c r="L2021" s="140"/>
    </row>
    <row r="2022" spans="1:12" x14ac:dyDescent="0.25">
      <c r="A2022" s="14">
        <v>2015</v>
      </c>
      <c r="B2022" s="41" t="e">
        <f t="shared" si="192"/>
        <v>#VALUE!</v>
      </c>
      <c r="C2022" s="42" t="e">
        <f t="shared" si="193"/>
        <v>#VALUE!</v>
      </c>
      <c r="D2022" s="133" t="str">
        <f t="shared" si="194"/>
        <v>16/01/2010</v>
      </c>
      <c r="E2022" s="134" t="str">
        <f t="shared" si="195"/>
        <v/>
      </c>
      <c r="F2022" s="134" t="str">
        <f t="shared" si="196"/>
        <v/>
      </c>
      <c r="G2022" s="184"/>
      <c r="H2022" s="175"/>
      <c r="I2022" s="133" t="s">
        <v>1217</v>
      </c>
      <c r="J2022" s="175" t="s">
        <v>1217</v>
      </c>
      <c r="K2022" s="175" t="s">
        <v>1217</v>
      </c>
      <c r="L2022" s="140"/>
    </row>
  </sheetData>
  <autoFilter ref="A7:W2022" xr:uid="{00000000-0009-0000-0000-000003000000}"/>
  <mergeCells count="11">
    <mergeCell ref="A5:A6"/>
    <mergeCell ref="D5:D6"/>
    <mergeCell ref="G5:G6"/>
    <mergeCell ref="J5:J6"/>
    <mergeCell ref="K5:K6"/>
    <mergeCell ref="R5:R6"/>
    <mergeCell ref="S5:S6"/>
    <mergeCell ref="W5:W6"/>
    <mergeCell ref="B5:C6"/>
    <mergeCell ref="E5:F5"/>
    <mergeCell ref="M5:Q5"/>
  </mergeCells>
  <pageMargins left="0.28000000000000003" right="0.15748031496063" top="0.78740157480314998" bottom="0.78740157480314998" header="0.31496062992126" footer="0.31496062992126"/>
  <pageSetup paperSize="9" scale="64"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FF00"/>
  </sheetPr>
  <dimension ref="A1:AW1879"/>
  <sheetViews>
    <sheetView tabSelected="1" zoomScale="63" zoomScaleNormal="63" workbookViewId="0">
      <selection activeCell="H37" sqref="H37"/>
    </sheetView>
  </sheetViews>
  <sheetFormatPr defaultColWidth="9" defaultRowHeight="15.75" x14ac:dyDescent="0.25"/>
  <cols>
    <col min="1" max="1" width="15.25" style="48" bestFit="1" customWidth="1"/>
    <col min="2" max="2" width="21.75" style="193" customWidth="1"/>
    <col min="3" max="3" width="6.875" style="193" customWidth="1"/>
    <col min="4" max="4" width="11.375" style="48" customWidth="1"/>
    <col min="5" max="6" width="7.625" style="48" customWidth="1"/>
    <col min="7" max="7" width="8.625" style="48" customWidth="1"/>
    <col min="8" max="8" width="19.25" style="48" bestFit="1" customWidth="1"/>
    <col min="9" max="9" width="10.625" style="48" bestFit="1" customWidth="1"/>
    <col min="10" max="10" width="7.125" style="48" customWidth="1"/>
    <col min="11" max="11" width="16.75" style="219" customWidth="1"/>
    <col min="12" max="12" width="13.5" style="48" customWidth="1"/>
    <col min="13" max="13" width="9.875" style="48" customWidth="1"/>
    <col min="14" max="14" width="7.375" style="48" customWidth="1"/>
    <col min="15" max="15" width="6.5" style="48" customWidth="1"/>
    <col min="16" max="16" width="9.125" style="218" customWidth="1"/>
    <col min="17" max="17" width="11.125" style="48" customWidth="1"/>
    <col min="18" max="18" width="9.125" style="48" customWidth="1"/>
    <col min="19" max="19" width="22.75" style="219" bestFit="1" customWidth="1"/>
    <col min="20" max="20" width="9.125" style="48" customWidth="1"/>
    <col min="21" max="21" width="19.5" style="48" customWidth="1"/>
    <col min="22" max="22" width="24.125" style="48" customWidth="1"/>
    <col min="23" max="23" width="8.125" style="48" customWidth="1"/>
    <col min="24" max="26" width="9" style="48"/>
    <col min="27" max="27" width="11.5" style="48"/>
    <col min="28" max="16384" width="9" style="48"/>
  </cols>
  <sheetData>
    <row r="1" spans="1:41" ht="21" customHeight="1" x14ac:dyDescent="0.25">
      <c r="A1" s="463" t="s">
        <v>11</v>
      </c>
      <c r="B1" s="464"/>
      <c r="C1" s="464"/>
      <c r="D1" s="463"/>
      <c r="E1" s="463"/>
      <c r="F1" s="463"/>
      <c r="G1" s="463"/>
      <c r="H1" s="463"/>
      <c r="I1" s="463"/>
      <c r="J1" s="465"/>
      <c r="K1" s="463"/>
      <c r="L1" s="463"/>
      <c r="M1" s="463"/>
      <c r="N1" s="463"/>
      <c r="O1" s="463"/>
      <c r="P1" s="466"/>
      <c r="Q1" s="463"/>
      <c r="R1" s="463"/>
      <c r="S1" s="467"/>
      <c r="T1" s="463"/>
      <c r="U1" s="463"/>
      <c r="V1" s="463"/>
      <c r="W1" s="463"/>
    </row>
    <row r="2" spans="1:41" x14ac:dyDescent="0.25">
      <c r="A2" s="468">
        <v>22</v>
      </c>
      <c r="B2" s="469"/>
      <c r="C2" s="469"/>
      <c r="D2" s="468"/>
      <c r="E2" s="468"/>
      <c r="F2" s="468"/>
      <c r="G2" s="468"/>
      <c r="H2" s="468"/>
      <c r="I2" s="468"/>
      <c r="J2" s="468"/>
      <c r="K2" s="468"/>
      <c r="L2" s="468"/>
      <c r="M2" s="468"/>
      <c r="N2" s="468"/>
      <c r="O2" s="468"/>
      <c r="P2" s="470"/>
      <c r="Q2" s="468"/>
      <c r="R2" s="468"/>
      <c r="S2" s="471"/>
      <c r="T2" s="468"/>
      <c r="U2" s="468"/>
      <c r="V2" s="468"/>
      <c r="W2" s="468"/>
    </row>
    <row r="4" spans="1:41" x14ac:dyDescent="0.25">
      <c r="A4" s="76" t="s">
        <v>13</v>
      </c>
      <c r="B4" s="110"/>
      <c r="C4" s="216" t="s">
        <v>1259</v>
      </c>
      <c r="D4" s="76"/>
      <c r="E4" s="76"/>
      <c r="F4" s="76"/>
      <c r="G4" s="76"/>
      <c r="H4" s="76"/>
      <c r="I4" s="78"/>
      <c r="J4" s="78"/>
      <c r="K4" s="217">
        <v>1</v>
      </c>
    </row>
    <row r="5" spans="1:41" x14ac:dyDescent="0.25">
      <c r="A5" s="76" t="s">
        <v>15</v>
      </c>
      <c r="B5" s="110"/>
      <c r="C5" s="216" t="s">
        <v>1260</v>
      </c>
      <c r="D5" s="76"/>
      <c r="E5" s="76"/>
      <c r="F5" s="76"/>
      <c r="G5" s="76"/>
      <c r="H5" s="76"/>
      <c r="I5" s="78"/>
      <c r="J5" s="78"/>
      <c r="K5" s="217"/>
    </row>
    <row r="7" spans="1:41" ht="24.75" customHeight="1" x14ac:dyDescent="0.25">
      <c r="A7" s="458" t="s">
        <v>17</v>
      </c>
      <c r="B7" s="462" t="s">
        <v>18</v>
      </c>
      <c r="C7" s="462"/>
      <c r="D7" s="458" t="s">
        <v>19</v>
      </c>
      <c r="E7" s="472" t="s">
        <v>20</v>
      </c>
      <c r="F7" s="473"/>
      <c r="G7" s="459" t="s">
        <v>21</v>
      </c>
      <c r="H7" s="459" t="s">
        <v>22</v>
      </c>
      <c r="I7" s="474" t="s">
        <v>23</v>
      </c>
      <c r="J7" s="475"/>
      <c r="K7" s="476"/>
      <c r="L7" s="476"/>
      <c r="M7" s="477"/>
      <c r="N7" s="458" t="s">
        <v>24</v>
      </c>
      <c r="O7" s="458" t="s">
        <v>25</v>
      </c>
      <c r="P7" s="461" t="s">
        <v>26</v>
      </c>
      <c r="Q7" s="62"/>
      <c r="R7" s="62"/>
      <c r="S7" s="62"/>
      <c r="T7" s="62"/>
      <c r="U7" s="62"/>
      <c r="V7" s="458" t="s">
        <v>27</v>
      </c>
      <c r="W7" s="458" t="s">
        <v>28</v>
      </c>
      <c r="Y7" s="24"/>
      <c r="Z7" s="443" t="s">
        <v>29</v>
      </c>
      <c r="AA7" s="444"/>
      <c r="AB7" s="444"/>
      <c r="AC7" s="444"/>
      <c r="AD7" s="444"/>
      <c r="AE7" s="444"/>
      <c r="AF7" s="444"/>
      <c r="AG7" s="444"/>
      <c r="AH7" s="445"/>
      <c r="AI7" s="443" t="s">
        <v>30</v>
      </c>
      <c r="AJ7" s="444"/>
      <c r="AK7" s="444"/>
      <c r="AL7" s="445"/>
      <c r="AM7" s="443" t="s">
        <v>31</v>
      </c>
      <c r="AN7" s="444"/>
      <c r="AO7" s="445"/>
    </row>
    <row r="8" spans="1:41" ht="41.25" customHeight="1" x14ac:dyDescent="0.25">
      <c r="A8" s="458"/>
      <c r="B8" s="462"/>
      <c r="C8" s="462"/>
      <c r="D8" s="458"/>
      <c r="E8" s="62" t="s">
        <v>0</v>
      </c>
      <c r="F8" s="62" t="s">
        <v>1</v>
      </c>
      <c r="G8" s="460"/>
      <c r="H8" s="460"/>
      <c r="I8" s="190" t="s">
        <v>32</v>
      </c>
      <c r="J8" s="56" t="s">
        <v>33</v>
      </c>
      <c r="K8" s="190" t="s">
        <v>34</v>
      </c>
      <c r="L8" s="190" t="s">
        <v>35</v>
      </c>
      <c r="M8" s="190" t="s">
        <v>36</v>
      </c>
      <c r="N8" s="458"/>
      <c r="O8" s="458"/>
      <c r="P8" s="461"/>
      <c r="Q8" s="62" t="s">
        <v>37</v>
      </c>
      <c r="R8" s="62" t="s">
        <v>38</v>
      </c>
      <c r="S8" s="62" t="s">
        <v>39</v>
      </c>
      <c r="T8" s="62" t="s">
        <v>40</v>
      </c>
      <c r="U8" s="62"/>
      <c r="V8" s="458"/>
      <c r="W8" s="458"/>
      <c r="Y8" s="189"/>
      <c r="Z8" s="26" t="s">
        <v>3</v>
      </c>
      <c r="AA8" s="189" t="s">
        <v>4</v>
      </c>
      <c r="AB8" s="189" t="s">
        <v>5</v>
      </c>
      <c r="AC8" s="189" t="s">
        <v>6</v>
      </c>
      <c r="AD8" s="26" t="s">
        <v>7</v>
      </c>
      <c r="AE8" s="189" t="s">
        <v>8</v>
      </c>
      <c r="AF8" s="189" t="s">
        <v>5</v>
      </c>
      <c r="AG8" s="189" t="s">
        <v>9</v>
      </c>
      <c r="AH8" s="189" t="s">
        <v>10</v>
      </c>
      <c r="AI8" s="190" t="s">
        <v>41</v>
      </c>
      <c r="AJ8" s="190" t="s">
        <v>42</v>
      </c>
      <c r="AK8" s="190" t="s">
        <v>43</v>
      </c>
      <c r="AL8" s="190" t="s">
        <v>44</v>
      </c>
      <c r="AM8" s="189" t="s">
        <v>45</v>
      </c>
      <c r="AN8" s="189" t="s">
        <v>46</v>
      </c>
      <c r="AO8" s="189" t="s">
        <v>47</v>
      </c>
    </row>
    <row r="9" spans="1:41" ht="26.1" customHeight="1" x14ac:dyDescent="0.25">
      <c r="A9" s="190"/>
      <c r="B9" s="220"/>
      <c r="C9" s="221">
        <f>COUNTA(C10:C495)</f>
        <v>486</v>
      </c>
      <c r="D9" s="222">
        <f>COUNTA(D10:D495)</f>
        <v>476</v>
      </c>
      <c r="E9" s="223">
        <f>COUNTA(E10:E495)</f>
        <v>267</v>
      </c>
      <c r="F9" s="223">
        <f>COUNTA(F10:F495)</f>
        <v>218</v>
      </c>
      <c r="G9" s="224"/>
      <c r="H9" s="224"/>
      <c r="I9" s="222">
        <f t="shared" ref="I9:T9" si="0">COUNTA(I10:I495)</f>
        <v>411</v>
      </c>
      <c r="J9" s="225">
        <f t="shared" si="0"/>
        <v>411</v>
      </c>
      <c r="K9" s="222">
        <f t="shared" si="0"/>
        <v>486</v>
      </c>
      <c r="L9" s="222">
        <f t="shared" si="0"/>
        <v>486</v>
      </c>
      <c r="M9" s="222">
        <f t="shared" si="0"/>
        <v>486</v>
      </c>
      <c r="N9" s="222">
        <f t="shared" si="0"/>
        <v>486</v>
      </c>
      <c r="O9" s="222">
        <f t="shared" si="0"/>
        <v>486</v>
      </c>
      <c r="P9" s="222">
        <f t="shared" si="0"/>
        <v>486</v>
      </c>
      <c r="Q9" s="222">
        <f t="shared" si="0"/>
        <v>486</v>
      </c>
      <c r="R9" s="222">
        <f t="shared" si="0"/>
        <v>486</v>
      </c>
      <c r="S9" s="222">
        <f t="shared" si="0"/>
        <v>486</v>
      </c>
      <c r="T9" s="222">
        <f t="shared" si="0"/>
        <v>486</v>
      </c>
      <c r="U9" s="22" t="str">
        <f t="shared" ref="U9:U40" si="1">Q9&amp;"; "&amp;R9&amp;"; "&amp;S9&amp;"; "&amp;T9</f>
        <v>486; 486; 486; 486</v>
      </c>
      <c r="V9" s="190"/>
      <c r="W9" s="34" t="str">
        <f t="shared" ref="W9:W39" si="2">ROMAN(MAX(IF(OR(K9=$Z$8,M9=$AD$8,M9=$AH$8),3,IF(OR(K9=$AA$8,M9=$AE$8,M9=$AG$8),2,1)),IF(V9="bt",1,2)),0)</f>
        <v>II</v>
      </c>
      <c r="Y9" s="189"/>
      <c r="Z9" s="189"/>
      <c r="AB9" s="189"/>
      <c r="AC9" s="189"/>
      <c r="AD9" s="26"/>
      <c r="AE9" s="189"/>
      <c r="AF9" s="189"/>
      <c r="AG9" s="189"/>
      <c r="AH9" s="189"/>
      <c r="AI9" s="189"/>
      <c r="AJ9" s="189"/>
      <c r="AK9" s="189"/>
      <c r="AL9" s="189"/>
      <c r="AM9" s="189"/>
      <c r="AN9" s="189"/>
      <c r="AO9" s="189"/>
    </row>
    <row r="10" spans="1:41" s="193" customFormat="1" x14ac:dyDescent="0.25">
      <c r="A10" s="103">
        <v>1</v>
      </c>
      <c r="B10" s="226" t="s">
        <v>1600</v>
      </c>
      <c r="C10" s="227" t="s">
        <v>1261</v>
      </c>
      <c r="D10" s="194" t="s">
        <v>1795</v>
      </c>
      <c r="E10" s="103"/>
      <c r="F10" s="103" t="s">
        <v>1753</v>
      </c>
      <c r="G10" s="106" t="s">
        <v>1817</v>
      </c>
      <c r="H10" s="228">
        <v>45720</v>
      </c>
      <c r="I10" s="103">
        <v>22</v>
      </c>
      <c r="J10" s="103">
        <v>126</v>
      </c>
      <c r="K10" s="105" t="str" cm="1">
        <f t="array" ref="K10">LOOKUP(2,1/(J10&gt;=INDEX(IF(F10="x",CCTT!$F$3:$I$170,CCTT!$B$3:$E$170),MATCH(DATEDIF(D10,DATE(2024,7,11),"m"),CCTT!$A$3:$A$170,0),0)),CCTT!$F$2:$I$2)</f>
        <v>bt</v>
      </c>
      <c r="L10" s="111">
        <f t="shared" ref="L10:L40" si="3">(I10/J10^2)*10^4</f>
        <v>13.85739480977576</v>
      </c>
      <c r="M10" s="105" t="str" cm="1">
        <f t="array" ref="M10">LOOKUP(2,1/(L10&gt;=INDEX(IF(F10="x",BMI!$G$3:$K$170,BMI!$B$3:$F$170),MATCH(DATEDIF(D10,DATE(2024,7,11),"m"),BMI!$A$3:$A$170,0),0)),BMI!$G$2:$K$2)</f>
        <v>bt</v>
      </c>
      <c r="N10" s="103" t="s">
        <v>3396</v>
      </c>
      <c r="O10" s="103">
        <v>83</v>
      </c>
      <c r="P10" s="106" t="s">
        <v>3380</v>
      </c>
      <c r="Q10" s="103" t="s">
        <v>5</v>
      </c>
      <c r="R10" s="103" t="s">
        <v>5</v>
      </c>
      <c r="S10" s="103" t="s">
        <v>5</v>
      </c>
      <c r="T10" s="103" t="s">
        <v>5</v>
      </c>
      <c r="U10" s="104" t="str">
        <f t="shared" si="1"/>
        <v>bt; bt; bt; bt</v>
      </c>
      <c r="V10" s="112" t="s">
        <v>5</v>
      </c>
      <c r="W10" s="191" t="str">
        <f t="shared" si="2"/>
        <v>I</v>
      </c>
      <c r="Y10" s="107" t="s">
        <v>48</v>
      </c>
      <c r="Z10" s="123">
        <f>COUNTIF($K$10:$K$495,Z8)</f>
        <v>72</v>
      </c>
      <c r="AA10" s="123">
        <f>COUNTIF($K$10:$K$495,AA8)</f>
        <v>3</v>
      </c>
      <c r="AB10" s="123">
        <f>COUNTIF($K$10:$K$495,AB8)</f>
        <v>370</v>
      </c>
      <c r="AC10" s="123">
        <f>COUNTIF($K$10:$K$495,AC8)</f>
        <v>31</v>
      </c>
      <c r="AD10" s="123">
        <f>COUNTIF($M$10:$M$495,AD8)</f>
        <v>13</v>
      </c>
      <c r="AE10" s="123">
        <f>COUNTIF($M$10:$M$495,AE8)</f>
        <v>38</v>
      </c>
      <c r="AF10" s="123">
        <f>COUNTIF($M$10:$M$495,AF8)</f>
        <v>234</v>
      </c>
      <c r="AG10" s="123">
        <f>COUNTIF($M$10:$M$495,AG8)</f>
        <v>63</v>
      </c>
      <c r="AH10" s="123">
        <f>COUNTIF($M$10:$M$495,AH8)</f>
        <v>56</v>
      </c>
      <c r="AI10" s="123">
        <f>Q9</f>
        <v>486</v>
      </c>
      <c r="AJ10" s="123">
        <f t="shared" ref="AJ10:AL10" si="4">R9</f>
        <v>486</v>
      </c>
      <c r="AK10" s="123">
        <f t="shared" si="4"/>
        <v>486</v>
      </c>
      <c r="AL10" s="123">
        <f t="shared" si="4"/>
        <v>486</v>
      </c>
      <c r="AM10" s="123">
        <f>COUNTIF($W$10:$W$495,AM8)</f>
        <v>105</v>
      </c>
      <c r="AN10" s="123">
        <f>COUNTIF($W$10:$W$495,AN8)</f>
        <v>228</v>
      </c>
      <c r="AO10" s="123">
        <f>COUNTIF($W$10:$W$495,AO8)</f>
        <v>69</v>
      </c>
    </row>
    <row r="11" spans="1:41" s="193" customFormat="1" x14ac:dyDescent="0.25">
      <c r="A11" s="103">
        <f>A10+1</f>
        <v>2</v>
      </c>
      <c r="B11" s="226" t="s">
        <v>1765</v>
      </c>
      <c r="C11" s="227" t="s">
        <v>1262</v>
      </c>
      <c r="D11" s="195" t="s">
        <v>1796</v>
      </c>
      <c r="E11" s="103"/>
      <c r="F11" s="103" t="s">
        <v>1753</v>
      </c>
      <c r="G11" s="106" t="s">
        <v>1817</v>
      </c>
      <c r="H11" s="228">
        <v>45720</v>
      </c>
      <c r="I11" s="103">
        <v>18</v>
      </c>
      <c r="J11" s="103">
        <v>116</v>
      </c>
      <c r="K11" s="105" t="str" cm="1">
        <f t="array" ref="K11">LOOKUP(2,1/(J11&gt;=INDEX(IF(F11="x",CCTT!$F$3:$I$170,CCTT!$B$3:$E$170),MATCH(DATEDIF(D11,DATE(2024,7,11),"m"),CCTT!$A$3:$A$170,0),0)),CCTT!$F$2:$I$2)</f>
        <v>bt</v>
      </c>
      <c r="L11" s="111">
        <f t="shared" si="3"/>
        <v>13.376932223543401</v>
      </c>
      <c r="M11" s="105" t="str" cm="1">
        <f t="array" ref="M11">LOOKUP(2,1/(L11&gt;=INDEX(IF(F11="x",BMI!$G$3:$K$170,BMI!$B$3:$F$170),MATCH(DATEDIF(D11,DATE(2024,7,11),"m"),BMI!$A$3:$A$170,0),0)),BMI!$G$2:$K$2)</f>
        <v>bt</v>
      </c>
      <c r="N11" s="103" t="s">
        <v>3399</v>
      </c>
      <c r="O11" s="103">
        <v>83</v>
      </c>
      <c r="P11" s="106" t="s">
        <v>3380</v>
      </c>
      <c r="Q11" s="103" t="s">
        <v>5</v>
      </c>
      <c r="R11" s="103" t="s">
        <v>5</v>
      </c>
      <c r="S11" s="103" t="s">
        <v>1370</v>
      </c>
      <c r="T11" s="103" t="s">
        <v>5</v>
      </c>
      <c r="U11" s="104" t="str">
        <f t="shared" si="1"/>
        <v>bt; bt; Đa sâu răng; bt</v>
      </c>
      <c r="V11" s="112" t="s">
        <v>1370</v>
      </c>
      <c r="W11" s="191" t="str">
        <f t="shared" si="2"/>
        <v>II</v>
      </c>
      <c r="Y11" s="114" t="s">
        <v>49</v>
      </c>
      <c r="Z11" s="114">
        <f>SUM(Z10:AC10)</f>
        <v>476</v>
      </c>
      <c r="AA11" s="114"/>
      <c r="AB11" s="114"/>
      <c r="AC11" s="114"/>
      <c r="AD11" s="192"/>
    </row>
    <row r="12" spans="1:41" s="193" customFormat="1" x14ac:dyDescent="0.25">
      <c r="A12" s="103">
        <f t="shared" ref="A12:A75" si="5">A11+1</f>
        <v>3</v>
      </c>
      <c r="B12" s="226" t="s">
        <v>1766</v>
      </c>
      <c r="C12" s="227" t="s">
        <v>1699</v>
      </c>
      <c r="D12" s="194" t="s">
        <v>1797</v>
      </c>
      <c r="E12" s="103"/>
      <c r="F12" s="103" t="s">
        <v>1753</v>
      </c>
      <c r="G12" s="106" t="s">
        <v>1817</v>
      </c>
      <c r="H12" s="228">
        <v>45720</v>
      </c>
      <c r="I12" s="103">
        <v>25</v>
      </c>
      <c r="J12" s="103">
        <v>126</v>
      </c>
      <c r="K12" s="105" t="str" cm="1">
        <f t="array" ref="K12">LOOKUP(2,1/(J12&gt;=INDEX(IF(F12="x",CCTT!$F$3:$I$170,CCTT!$B$3:$E$170),MATCH(DATEDIF(D12,DATE(2024,7,11),"m"),CCTT!$A$3:$A$170,0),0)),CCTT!$F$2:$I$2)</f>
        <v>bt</v>
      </c>
      <c r="L12" s="111">
        <f t="shared" si="3"/>
        <v>15.747039556563367</v>
      </c>
      <c r="M12" s="105" t="str" cm="1">
        <f t="array" ref="M12">LOOKUP(2,1/(L12&gt;=INDEX(IF(F12="x",BMI!$G$3:$K$170,BMI!$B$3:$F$170),MATCH(DATEDIF(D12,DATE(2024,7,11),"m"),BMI!$A$3:$A$170,0),0)),BMI!$G$2:$K$2)</f>
        <v>bt</v>
      </c>
      <c r="N12" s="103" t="s">
        <v>3396</v>
      </c>
      <c r="O12" s="103">
        <v>83</v>
      </c>
      <c r="P12" s="106" t="s">
        <v>3380</v>
      </c>
      <c r="Q12" s="103" t="s">
        <v>5</v>
      </c>
      <c r="R12" s="103" t="s">
        <v>5</v>
      </c>
      <c r="S12" s="103" t="s">
        <v>5</v>
      </c>
      <c r="T12" s="103" t="s">
        <v>5</v>
      </c>
      <c r="U12" s="104" t="str">
        <f t="shared" si="1"/>
        <v>bt; bt; bt; bt</v>
      </c>
      <c r="V12" s="112" t="s">
        <v>5</v>
      </c>
      <c r="W12" s="191" t="str">
        <f t="shared" si="2"/>
        <v>I</v>
      </c>
      <c r="Y12" s="114" t="s">
        <v>49</v>
      </c>
      <c r="Z12" s="114">
        <f>SUM(AD10:AH10)</f>
        <v>404</v>
      </c>
      <c r="AA12" s="114"/>
      <c r="AB12" s="114"/>
      <c r="AC12" s="114"/>
      <c r="AD12" s="192"/>
    </row>
    <row r="13" spans="1:41" s="193" customFormat="1" x14ac:dyDescent="0.25">
      <c r="A13" s="103">
        <f t="shared" si="5"/>
        <v>4</v>
      </c>
      <c r="B13" s="226" t="s">
        <v>1767</v>
      </c>
      <c r="C13" s="227" t="s">
        <v>1264</v>
      </c>
      <c r="D13" s="194" t="s">
        <v>1798</v>
      </c>
      <c r="E13" s="103" t="s">
        <v>1753</v>
      </c>
      <c r="F13" s="103"/>
      <c r="G13" s="106" t="s">
        <v>1817</v>
      </c>
      <c r="H13" s="228">
        <v>45720</v>
      </c>
      <c r="I13" s="103">
        <v>23</v>
      </c>
      <c r="J13" s="103">
        <v>128</v>
      </c>
      <c r="K13" s="105" t="str" cm="1">
        <f t="array" ref="K13">LOOKUP(2,1/(J13&gt;=INDEX(IF(F13="x",CCTT!$F$3:$I$170,CCTT!$B$3:$E$170),MATCH(DATEDIF(D13,DATE(2024,7,11),"m"),CCTT!$A$3:$A$170,0),0)),CCTT!$F$2:$I$2)</f>
        <v>CHT</v>
      </c>
      <c r="L13" s="111">
        <f t="shared" si="3"/>
        <v>14.0380859375</v>
      </c>
      <c r="M13" s="105" t="str" cm="1">
        <f t="array" ref="M13">LOOKUP(2,1/(L13&gt;=INDEX(IF(F13="x",BMI!$G$3:$K$170,BMI!$B$3:$F$170),MATCH(DATEDIF(D13,DATE(2024,7,11),"m"),BMI!$A$3:$A$170,0),0)),BMI!$G$2:$K$2)</f>
        <v>bt</v>
      </c>
      <c r="N13" s="103" t="s">
        <v>3385</v>
      </c>
      <c r="O13" s="103">
        <v>80</v>
      </c>
      <c r="P13" s="106" t="s">
        <v>3380</v>
      </c>
      <c r="Q13" s="103" t="s">
        <v>5</v>
      </c>
      <c r="R13" s="103" t="s">
        <v>5</v>
      </c>
      <c r="S13" s="103" t="s">
        <v>1370</v>
      </c>
      <c r="T13" s="103" t="s">
        <v>5</v>
      </c>
      <c r="U13" s="104" t="str">
        <f t="shared" si="1"/>
        <v>bt; bt; Đa sâu răng; bt</v>
      </c>
      <c r="V13" s="112" t="s">
        <v>1370</v>
      </c>
      <c r="W13" s="191" t="str">
        <f t="shared" si="2"/>
        <v>II</v>
      </c>
      <c r="Y13" s="114" t="s">
        <v>49</v>
      </c>
      <c r="Z13" s="114">
        <f>SUM(AM10:AO10)</f>
        <v>402</v>
      </c>
    </row>
    <row r="14" spans="1:41" s="193" customFormat="1" x14ac:dyDescent="0.25">
      <c r="A14" s="103">
        <f t="shared" si="5"/>
        <v>5</v>
      </c>
      <c r="B14" s="226" t="s">
        <v>1526</v>
      </c>
      <c r="C14" s="227" t="s">
        <v>1309</v>
      </c>
      <c r="D14" s="194" t="s">
        <v>1799</v>
      </c>
      <c r="E14" s="103" t="s">
        <v>1753</v>
      </c>
      <c r="F14" s="103"/>
      <c r="G14" s="106" t="s">
        <v>1817</v>
      </c>
      <c r="H14" s="228">
        <v>45720</v>
      </c>
      <c r="I14" s="103">
        <v>34</v>
      </c>
      <c r="J14" s="103">
        <v>124</v>
      </c>
      <c r="K14" s="105" t="str" cm="1">
        <f t="array" ref="K14">LOOKUP(2,1/(J14&gt;=INDEX(IF(F14="x",CCTT!$F$3:$I$170,CCTT!$B$3:$E$170),MATCH(DATEDIF(D14,DATE(2024,7,11),"m"),CCTT!$A$3:$A$170,0),0)),CCTT!$F$2:$I$2)</f>
        <v>CHT</v>
      </c>
      <c r="L14" s="111">
        <f t="shared" si="3"/>
        <v>22.112382934443286</v>
      </c>
      <c r="M14" s="105" t="str" cm="1">
        <f t="array" ref="M14">LOOKUP(2,1/(L14&gt;=INDEX(IF(F14="x",BMI!$G$3:$K$170,BMI!$B$3:$F$170),MATCH(DATEDIF(D14,DATE(2024,7,11),"m"),BMI!$A$3:$A$170,0),0)),BMI!$G$2:$K$2)</f>
        <v>BP</v>
      </c>
      <c r="N14" s="103" t="s">
        <v>3385</v>
      </c>
      <c r="O14" s="103">
        <v>87</v>
      </c>
      <c r="P14" s="106" t="s">
        <v>3411</v>
      </c>
      <c r="Q14" s="191" t="s">
        <v>1326</v>
      </c>
      <c r="R14" s="103" t="s">
        <v>5</v>
      </c>
      <c r="S14" s="103" t="s">
        <v>5</v>
      </c>
      <c r="T14" s="103" t="s">
        <v>5</v>
      </c>
      <c r="U14" s="104" t="str">
        <f t="shared" si="1"/>
        <v>2 mắt giảm thị lực; bt; bt; bt</v>
      </c>
      <c r="V14" s="112" t="s">
        <v>1326</v>
      </c>
      <c r="W14" s="191" t="str">
        <f t="shared" si="2"/>
        <v>III</v>
      </c>
      <c r="Y14" s="114"/>
      <c r="Z14" s="114"/>
    </row>
    <row r="15" spans="1:41" s="193" customFormat="1" x14ac:dyDescent="0.25">
      <c r="A15" s="103">
        <f t="shared" si="5"/>
        <v>6</v>
      </c>
      <c r="B15" s="226" t="s">
        <v>1768</v>
      </c>
      <c r="C15" s="227" t="s">
        <v>1325</v>
      </c>
      <c r="D15" s="194" t="s">
        <v>1593</v>
      </c>
      <c r="E15" s="103"/>
      <c r="F15" s="103" t="s">
        <v>1753</v>
      </c>
      <c r="G15" s="106" t="s">
        <v>1817</v>
      </c>
      <c r="H15" s="228">
        <v>45720</v>
      </c>
      <c r="I15" s="103">
        <v>22</v>
      </c>
      <c r="J15" s="103">
        <v>126</v>
      </c>
      <c r="K15" s="105" t="str" cm="1">
        <f t="array" ref="K15">LOOKUP(2,1/(J15&gt;=INDEX(IF(F15="x",CCTT!$F$3:$I$170,CCTT!$B$3:$E$170),MATCH(DATEDIF(D15,DATE(2024,7,11),"m"),CCTT!$A$3:$A$170,0),0)),CCTT!$F$2:$I$2)</f>
        <v>CHT</v>
      </c>
      <c r="L15" s="111">
        <f t="shared" si="3"/>
        <v>13.85739480977576</v>
      </c>
      <c r="M15" s="105" t="str" cm="1">
        <f t="array" ref="M15">LOOKUP(2,1/(L15&gt;=INDEX(IF(F15="x",BMI!$G$3:$K$170,BMI!$B$3:$F$170),MATCH(DATEDIF(D15,DATE(2024,7,11),"m"),BMI!$A$3:$A$170,0),0)),BMI!$G$2:$K$2)</f>
        <v>bt</v>
      </c>
      <c r="N15" s="103" t="s">
        <v>3398</v>
      </c>
      <c r="O15" s="103">
        <v>81</v>
      </c>
      <c r="P15" s="106" t="s">
        <v>3380</v>
      </c>
      <c r="Q15" s="103" t="s">
        <v>5</v>
      </c>
      <c r="R15" s="103" t="s">
        <v>5</v>
      </c>
      <c r="S15" s="103" t="s">
        <v>5</v>
      </c>
      <c r="T15" s="103" t="s">
        <v>5</v>
      </c>
      <c r="U15" s="104" t="str">
        <f t="shared" si="1"/>
        <v>bt; bt; bt; bt</v>
      </c>
      <c r="V15" s="112" t="s">
        <v>5</v>
      </c>
      <c r="W15" s="191" t="str">
        <f t="shared" si="2"/>
        <v>I</v>
      </c>
      <c r="Y15" s="114"/>
      <c r="Z15" s="114">
        <v>50</v>
      </c>
    </row>
    <row r="16" spans="1:41" s="193" customFormat="1" x14ac:dyDescent="0.25">
      <c r="A16" s="103">
        <f t="shared" si="5"/>
        <v>7</v>
      </c>
      <c r="B16" s="226" t="s">
        <v>1769</v>
      </c>
      <c r="C16" s="227" t="s">
        <v>1327</v>
      </c>
      <c r="D16" s="194" t="s">
        <v>1800</v>
      </c>
      <c r="E16" s="103"/>
      <c r="F16" s="103" t="s">
        <v>1753</v>
      </c>
      <c r="G16" s="106" t="s">
        <v>1817</v>
      </c>
      <c r="H16" s="228">
        <v>45720</v>
      </c>
      <c r="I16" s="103">
        <v>20</v>
      </c>
      <c r="J16" s="103">
        <v>121</v>
      </c>
      <c r="K16" s="105" t="str" cm="1">
        <f t="array" ref="K16">LOOKUP(2,1/(J16&gt;=INDEX(IF(F16="x",CCTT!$F$3:$I$170,CCTT!$B$3:$E$170),MATCH(DATEDIF(D16,DATE(2024,7,11),"m"),CCTT!$A$3:$A$170,0),0)),CCTT!$F$2:$I$2)</f>
        <v>bt</v>
      </c>
      <c r="L16" s="111">
        <f t="shared" si="3"/>
        <v>13.660269107301415</v>
      </c>
      <c r="M16" s="105" t="str" cm="1">
        <f t="array" ref="M16">LOOKUP(2,1/(L16&gt;=INDEX(IF(F16="x",BMI!$G$3:$K$170,BMI!$B$3:$F$170),MATCH(DATEDIF(D16,DATE(2024,7,11),"m"),BMI!$A$3:$A$170,0),0)),BMI!$G$2:$K$2)</f>
        <v>bt</v>
      </c>
      <c r="N16" s="103" t="s">
        <v>3396</v>
      </c>
      <c r="O16" s="103">
        <v>83</v>
      </c>
      <c r="P16" s="106" t="s">
        <v>3380</v>
      </c>
      <c r="Q16" s="103" t="s">
        <v>5</v>
      </c>
      <c r="R16" s="103" t="s">
        <v>5</v>
      </c>
      <c r="S16" s="103" t="s">
        <v>1370</v>
      </c>
      <c r="T16" s="103" t="s">
        <v>5</v>
      </c>
      <c r="U16" s="104" t="str">
        <f t="shared" si="1"/>
        <v>bt; bt; Đa sâu răng; bt</v>
      </c>
      <c r="V16" s="112" t="s">
        <v>1370</v>
      </c>
      <c r="W16" s="191" t="str">
        <f t="shared" si="2"/>
        <v>II</v>
      </c>
      <c r="Y16" s="114"/>
      <c r="Z16" s="114">
        <v>42</v>
      </c>
    </row>
    <row r="17" spans="1:26" s="193" customFormat="1" x14ac:dyDescent="0.25">
      <c r="A17" s="103">
        <f t="shared" si="5"/>
        <v>8</v>
      </c>
      <c r="B17" s="226" t="s">
        <v>1770</v>
      </c>
      <c r="C17" s="227" t="s">
        <v>1274</v>
      </c>
      <c r="D17" s="194" t="s">
        <v>1801</v>
      </c>
      <c r="E17" s="103"/>
      <c r="F17" s="103" t="s">
        <v>1753</v>
      </c>
      <c r="G17" s="106" t="s">
        <v>1817</v>
      </c>
      <c r="H17" s="228">
        <v>45720</v>
      </c>
      <c r="I17" s="103">
        <v>20</v>
      </c>
      <c r="J17" s="103">
        <v>120</v>
      </c>
      <c r="K17" s="105" t="str" cm="1">
        <f t="array" ref="K17">LOOKUP(2,1/(J17&gt;=INDEX(IF(F17="x",CCTT!$F$3:$I$170,CCTT!$B$3:$E$170),MATCH(DATEDIF(D17,DATE(2024,7,11),"m"),CCTT!$A$3:$A$170,0),0)),CCTT!$F$2:$I$2)</f>
        <v>bt</v>
      </c>
      <c r="L17" s="111">
        <f t="shared" si="3"/>
        <v>13.888888888888889</v>
      </c>
      <c r="M17" s="105" t="str" cm="1">
        <f t="array" ref="M17">LOOKUP(2,1/(L17&gt;=INDEX(IF(F17="x",BMI!$G$3:$K$170,BMI!$B$3:$F$170),MATCH(DATEDIF(D17,DATE(2024,7,11),"m"),BMI!$A$3:$A$170,0),0)),BMI!$G$2:$K$2)</f>
        <v>bt</v>
      </c>
      <c r="N17" s="103" t="s">
        <v>3399</v>
      </c>
      <c r="O17" s="103">
        <v>83</v>
      </c>
      <c r="P17" s="106" t="s">
        <v>3380</v>
      </c>
      <c r="Q17" s="103" t="s">
        <v>5</v>
      </c>
      <c r="R17" s="103" t="s">
        <v>5</v>
      </c>
      <c r="S17" s="191" t="s">
        <v>1370</v>
      </c>
      <c r="T17" s="103" t="s">
        <v>5</v>
      </c>
      <c r="U17" s="104" t="str">
        <f t="shared" si="1"/>
        <v>bt; bt; Đa sâu răng; bt</v>
      </c>
      <c r="V17" s="112" t="s">
        <v>1370</v>
      </c>
      <c r="W17" s="191" t="str">
        <f t="shared" si="2"/>
        <v>II</v>
      </c>
      <c r="Y17" s="114"/>
      <c r="Z17" s="114">
        <v>42</v>
      </c>
    </row>
    <row r="18" spans="1:26" s="193" customFormat="1" x14ac:dyDescent="0.25">
      <c r="A18" s="103">
        <f t="shared" si="5"/>
        <v>9</v>
      </c>
      <c r="B18" s="226" t="s">
        <v>1771</v>
      </c>
      <c r="C18" s="227" t="s">
        <v>1278</v>
      </c>
      <c r="D18" s="196" t="s">
        <v>1802</v>
      </c>
      <c r="E18" s="103" t="s">
        <v>1753</v>
      </c>
      <c r="F18" s="103"/>
      <c r="G18" s="106" t="s">
        <v>1817</v>
      </c>
      <c r="H18" s="228">
        <v>45720</v>
      </c>
      <c r="I18" s="103">
        <v>23</v>
      </c>
      <c r="J18" s="103">
        <v>120</v>
      </c>
      <c r="K18" s="105" t="str" cm="1">
        <f t="array" ref="K18">LOOKUP(2,1/(J18&gt;=INDEX(IF(F18="x",CCTT!$F$3:$I$170,CCTT!$B$3:$E$170),MATCH(DATEDIF(D18,DATE(2024,7,11),"m"),CCTT!$A$3:$A$170,0),0)),CCTT!$F$2:$I$2)</f>
        <v>bt</v>
      </c>
      <c r="L18" s="111">
        <f t="shared" si="3"/>
        <v>15.972222222222223</v>
      </c>
      <c r="M18" s="105" t="str" cm="1">
        <f t="array" ref="M18">LOOKUP(2,1/(L18&gt;=INDEX(IF(F18="x",BMI!$G$3:$K$170,BMI!$B$3:$F$170),MATCH(DATEDIF(D18,DATE(2024,7,11),"m"),BMI!$A$3:$A$170,0),0)),BMI!$G$2:$K$2)</f>
        <v>bt</v>
      </c>
      <c r="N18" s="103" t="s">
        <v>3397</v>
      </c>
      <c r="O18" s="103">
        <v>83</v>
      </c>
      <c r="P18" s="106" t="s">
        <v>3380</v>
      </c>
      <c r="Q18" s="103" t="s">
        <v>5</v>
      </c>
      <c r="R18" s="103" t="s">
        <v>5</v>
      </c>
      <c r="S18" s="103" t="s">
        <v>1370</v>
      </c>
      <c r="T18" s="103" t="s">
        <v>5</v>
      </c>
      <c r="U18" s="104" t="str">
        <f t="shared" si="1"/>
        <v>bt; bt; Đa sâu răng; bt</v>
      </c>
      <c r="V18" s="112" t="s">
        <v>1370</v>
      </c>
      <c r="W18" s="191" t="str">
        <f t="shared" si="2"/>
        <v>II</v>
      </c>
      <c r="Y18" s="114"/>
      <c r="Z18" s="114">
        <v>45</v>
      </c>
    </row>
    <row r="19" spans="1:26" s="193" customFormat="1" ht="31.5" x14ac:dyDescent="0.25">
      <c r="A19" s="103">
        <f t="shared" si="5"/>
        <v>10</v>
      </c>
      <c r="B19" s="226" t="s">
        <v>1263</v>
      </c>
      <c r="C19" s="227" t="s">
        <v>1279</v>
      </c>
      <c r="D19" s="196" t="s">
        <v>1803</v>
      </c>
      <c r="E19" s="103" t="s">
        <v>1753</v>
      </c>
      <c r="F19" s="103"/>
      <c r="G19" s="106" t="s">
        <v>1817</v>
      </c>
      <c r="H19" s="228">
        <v>45720</v>
      </c>
      <c r="I19" s="103">
        <v>16</v>
      </c>
      <c r="J19" s="103">
        <v>110</v>
      </c>
      <c r="K19" s="105" t="str" cm="1">
        <f t="array" ref="K19">LOOKUP(2,1/(J19&gt;=INDEX(IF(F19="x",CCTT!$F$3:$I$170,CCTT!$B$3:$E$170),MATCH(DATEDIF(D19,DATE(2024,7,11),"m"),CCTT!$A$3:$A$170,0),0)),CCTT!$F$2:$I$2)</f>
        <v>bt</v>
      </c>
      <c r="L19" s="111">
        <f t="shared" si="3"/>
        <v>13.223140495867769</v>
      </c>
      <c r="M19" s="105" t="str" cm="1">
        <f t="array" ref="M19">LOOKUP(2,1/(L19&gt;=INDEX(IF(F19="x",BMI!$G$3:$K$170,BMI!$B$3:$F$170),MATCH(DATEDIF(D19,DATE(2024,7,11),"m"),BMI!$A$3:$A$170,0),0)),BMI!$G$2:$K$2)</f>
        <v>bt</v>
      </c>
      <c r="N19" s="103" t="s">
        <v>3399</v>
      </c>
      <c r="O19" s="103">
        <v>83</v>
      </c>
      <c r="P19" s="106" t="s">
        <v>3412</v>
      </c>
      <c r="Q19" s="191" t="s">
        <v>1326</v>
      </c>
      <c r="R19" s="103" t="s">
        <v>5</v>
      </c>
      <c r="S19" s="191" t="s">
        <v>1370</v>
      </c>
      <c r="T19" s="103" t="s">
        <v>5</v>
      </c>
      <c r="U19" s="104" t="str">
        <f t="shared" si="1"/>
        <v>2 mắt giảm thị lực; bt; Đa sâu răng; bt</v>
      </c>
      <c r="V19" s="112" t="s">
        <v>3389</v>
      </c>
      <c r="W19" s="191" t="str">
        <f t="shared" si="2"/>
        <v>II</v>
      </c>
      <c r="Y19" s="114"/>
      <c r="Z19" s="114">
        <v>41</v>
      </c>
    </row>
    <row r="20" spans="1:26" s="193" customFormat="1" x14ac:dyDescent="0.25">
      <c r="A20" s="103">
        <f t="shared" si="5"/>
        <v>11</v>
      </c>
      <c r="B20" s="226" t="s">
        <v>1481</v>
      </c>
      <c r="C20" s="227" t="s">
        <v>1281</v>
      </c>
      <c r="D20" s="196" t="s">
        <v>1804</v>
      </c>
      <c r="E20" s="103" t="s">
        <v>1753</v>
      </c>
      <c r="F20" s="103"/>
      <c r="G20" s="106" t="s">
        <v>1817</v>
      </c>
      <c r="H20" s="228">
        <v>45720</v>
      </c>
      <c r="I20" s="103">
        <v>20</v>
      </c>
      <c r="J20" s="103">
        <v>120</v>
      </c>
      <c r="K20" s="105" t="str" cm="1">
        <f t="array" ref="K20">LOOKUP(2,1/(J20&gt;=INDEX(IF(F20="x",CCTT!$F$3:$I$170,CCTT!$B$3:$E$170),MATCH(DATEDIF(D20,DATE(2024,7,11),"m"),CCTT!$A$3:$A$170,0),0)),CCTT!$F$2:$I$2)</f>
        <v>bt</v>
      </c>
      <c r="L20" s="111">
        <f t="shared" si="3"/>
        <v>13.888888888888889</v>
      </c>
      <c r="M20" s="105" t="str" cm="1">
        <f t="array" ref="M20">LOOKUP(2,1/(L20&gt;=INDEX(IF(F20="x",BMI!$G$3:$K$170,BMI!$B$3:$F$170),MATCH(DATEDIF(D20,DATE(2024,7,11),"m"),BMI!$A$3:$A$170,0),0)),BMI!$G$2:$K$2)</f>
        <v>bt</v>
      </c>
      <c r="N20" s="103" t="s">
        <v>3410</v>
      </c>
      <c r="O20" s="103">
        <v>79</v>
      </c>
      <c r="P20" s="106" t="s">
        <v>3380</v>
      </c>
      <c r="Q20" s="103" t="s">
        <v>5</v>
      </c>
      <c r="R20" s="103" t="s">
        <v>5</v>
      </c>
      <c r="S20" s="103" t="s">
        <v>5</v>
      </c>
      <c r="T20" s="103" t="s">
        <v>5</v>
      </c>
      <c r="U20" s="104" t="str">
        <f t="shared" si="1"/>
        <v>bt; bt; bt; bt</v>
      </c>
      <c r="V20" s="229" t="s">
        <v>5</v>
      </c>
      <c r="W20" s="191" t="str">
        <f t="shared" si="2"/>
        <v>I</v>
      </c>
      <c r="Y20" s="114"/>
      <c r="Z20" s="114">
        <v>44</v>
      </c>
    </row>
    <row r="21" spans="1:26" s="193" customFormat="1" x14ac:dyDescent="0.25">
      <c r="A21" s="103">
        <f t="shared" si="5"/>
        <v>12</v>
      </c>
      <c r="B21" s="226" t="s">
        <v>1772</v>
      </c>
      <c r="C21" s="227" t="s">
        <v>1281</v>
      </c>
      <c r="D21" s="196" t="s">
        <v>1520</v>
      </c>
      <c r="E21" s="103" t="s">
        <v>1753</v>
      </c>
      <c r="F21" s="103"/>
      <c r="G21" s="106" t="s">
        <v>1817</v>
      </c>
      <c r="H21" s="228">
        <v>45720</v>
      </c>
      <c r="I21" s="103">
        <v>21</v>
      </c>
      <c r="J21" s="103">
        <v>119</v>
      </c>
      <c r="K21" s="105" t="str" cm="1">
        <f t="array" ref="K21">LOOKUP(2,1/(J21&gt;=INDEX(IF(F21="x",CCTT!$F$3:$I$170,CCTT!$B$3:$E$170),MATCH(DATEDIF(D21,DATE(2024,7,11),"m"),CCTT!$A$3:$A$170,0),0)),CCTT!$F$2:$I$2)</f>
        <v>bt</v>
      </c>
      <c r="L21" s="111">
        <f t="shared" si="3"/>
        <v>14.829461196243203</v>
      </c>
      <c r="M21" s="105" t="str" cm="1">
        <f t="array" ref="M21">LOOKUP(2,1/(L21&gt;=INDEX(IF(F21="x",BMI!$G$3:$K$170,BMI!$B$3:$F$170),MATCH(DATEDIF(D21,DATE(2024,7,11),"m"),BMI!$A$3:$A$170,0),0)),BMI!$G$2:$K$2)</f>
        <v>bt</v>
      </c>
      <c r="N21" s="103" t="s">
        <v>3396</v>
      </c>
      <c r="O21" s="103">
        <v>82</v>
      </c>
      <c r="P21" s="106" t="s">
        <v>3380</v>
      </c>
      <c r="Q21" s="103" t="s">
        <v>5</v>
      </c>
      <c r="R21" s="103" t="s">
        <v>5</v>
      </c>
      <c r="S21" s="103" t="s">
        <v>1370</v>
      </c>
      <c r="T21" s="103" t="s">
        <v>5</v>
      </c>
      <c r="U21" s="104" t="str">
        <f t="shared" si="1"/>
        <v>bt; bt; Đa sâu răng; bt</v>
      </c>
      <c r="V21" s="112" t="s">
        <v>1370</v>
      </c>
      <c r="W21" s="191" t="str">
        <f t="shared" si="2"/>
        <v>II</v>
      </c>
      <c r="Y21" s="114"/>
      <c r="Z21" s="114">
        <v>51</v>
      </c>
    </row>
    <row r="22" spans="1:26" s="193" customFormat="1" x14ac:dyDescent="0.25">
      <c r="A22" s="103">
        <f t="shared" si="5"/>
        <v>13</v>
      </c>
      <c r="B22" s="226" t="s">
        <v>1773</v>
      </c>
      <c r="C22" s="227" t="s">
        <v>1282</v>
      </c>
      <c r="D22" s="194" t="s">
        <v>1805</v>
      </c>
      <c r="E22" s="103"/>
      <c r="F22" s="103" t="s">
        <v>1753</v>
      </c>
      <c r="G22" s="106" t="s">
        <v>1817</v>
      </c>
      <c r="H22" s="228">
        <v>45720</v>
      </c>
      <c r="I22" s="103">
        <v>16</v>
      </c>
      <c r="J22" s="103">
        <v>113</v>
      </c>
      <c r="K22" s="105" t="str" cm="1">
        <f t="array" ref="K22">LOOKUP(2,1/(J22&gt;=INDEX(IF(F22="x",CCTT!$F$3:$I$170,CCTT!$B$3:$E$170),MATCH(DATEDIF(D22,DATE(2024,7,11),"m"),CCTT!$A$3:$A$170,0),0)),CCTT!$F$2:$I$2)</f>
        <v>bt</v>
      </c>
      <c r="L22" s="111">
        <f t="shared" si="3"/>
        <v>12.530346933980734</v>
      </c>
      <c r="M22" s="105" t="str" cm="1">
        <f t="array" ref="M22">LOOKUP(2,1/(L22&gt;=INDEX(IF(F22="x",BMI!$G$3:$K$170,BMI!$B$3:$F$170),MATCH(DATEDIF(D22,DATE(2024,7,11),"m"),BMI!$A$3:$A$170,0),0)),BMI!$G$2:$K$2)</f>
        <v>SDDTGC</v>
      </c>
      <c r="N22" s="103" t="s">
        <v>3396</v>
      </c>
      <c r="O22" s="103">
        <v>83</v>
      </c>
      <c r="P22" s="106" t="s">
        <v>3380</v>
      </c>
      <c r="Q22" s="103" t="s">
        <v>5</v>
      </c>
      <c r="R22" s="103" t="s">
        <v>5</v>
      </c>
      <c r="S22" s="103" t="s">
        <v>1370</v>
      </c>
      <c r="T22" s="103" t="s">
        <v>5</v>
      </c>
      <c r="U22" s="104" t="str">
        <f t="shared" si="1"/>
        <v>bt; bt; Đa sâu răng; bt</v>
      </c>
      <c r="V22" s="112" t="s">
        <v>1370</v>
      </c>
      <c r="W22" s="191" t="str">
        <f t="shared" si="2"/>
        <v>II</v>
      </c>
      <c r="Y22" s="114"/>
      <c r="Z22" s="114">
        <v>49</v>
      </c>
    </row>
    <row r="23" spans="1:26" s="193" customFormat="1" x14ac:dyDescent="0.25">
      <c r="A23" s="103">
        <f t="shared" si="5"/>
        <v>14</v>
      </c>
      <c r="B23" s="226" t="s">
        <v>1774</v>
      </c>
      <c r="C23" s="227" t="s">
        <v>1329</v>
      </c>
      <c r="D23" s="197" t="s">
        <v>1612</v>
      </c>
      <c r="E23" s="103" t="s">
        <v>1753</v>
      </c>
      <c r="F23" s="103"/>
      <c r="G23" s="106" t="s">
        <v>1817</v>
      </c>
      <c r="H23" s="228">
        <v>45720</v>
      </c>
      <c r="I23" s="103">
        <v>16</v>
      </c>
      <c r="J23" s="103">
        <v>106</v>
      </c>
      <c r="K23" s="105" t="str" cm="1">
        <f t="array" ref="K23">LOOKUP(2,1/(J23&gt;=INDEX(IF(F23="x",CCTT!$F$3:$I$170,CCTT!$B$3:$E$170),MATCH(DATEDIF(D23,DATE(2024,7,11),"m"),CCTT!$A$3:$A$170,0),0)),CCTT!$F$2:$I$2)</f>
        <v>bt</v>
      </c>
      <c r="L23" s="111">
        <f t="shared" si="3"/>
        <v>14.239943040227839</v>
      </c>
      <c r="M23" s="105" t="str" cm="1">
        <f t="array" ref="M23">LOOKUP(2,1/(L23&gt;=INDEX(IF(F23="x",BMI!$G$3:$K$170,BMI!$B$3:$F$170),MATCH(DATEDIF(D23,DATE(2024,7,11),"m"),BMI!$A$3:$A$170,0),0)),BMI!$G$2:$K$2)</f>
        <v>bt</v>
      </c>
      <c r="N23" s="103" t="s">
        <v>3396</v>
      </c>
      <c r="O23" s="103">
        <v>79</v>
      </c>
      <c r="P23" s="106" t="s">
        <v>3380</v>
      </c>
      <c r="Q23" s="103" t="s">
        <v>5</v>
      </c>
      <c r="R23" s="103" t="s">
        <v>5</v>
      </c>
      <c r="S23" s="191" t="s">
        <v>1370</v>
      </c>
      <c r="T23" s="103" t="s">
        <v>5</v>
      </c>
      <c r="U23" s="104" t="str">
        <f t="shared" si="1"/>
        <v>bt; bt; Đa sâu răng; bt</v>
      </c>
      <c r="V23" s="112" t="s">
        <v>1370</v>
      </c>
      <c r="W23" s="191" t="str">
        <f t="shared" si="2"/>
        <v>II</v>
      </c>
      <c r="Y23" s="114"/>
      <c r="Z23" s="114">
        <v>40</v>
      </c>
    </row>
    <row r="24" spans="1:26" s="193" customFormat="1" ht="31.5" x14ac:dyDescent="0.25">
      <c r="A24" s="103">
        <f t="shared" si="5"/>
        <v>15</v>
      </c>
      <c r="B24" s="226" t="s">
        <v>1775</v>
      </c>
      <c r="C24" s="227" t="s">
        <v>1381</v>
      </c>
      <c r="D24" s="195" t="s">
        <v>1806</v>
      </c>
      <c r="E24" s="103"/>
      <c r="F24" s="103" t="s">
        <v>1753</v>
      </c>
      <c r="G24" s="106" t="s">
        <v>1817</v>
      </c>
      <c r="H24" s="228">
        <v>45720</v>
      </c>
      <c r="I24" s="103">
        <v>17</v>
      </c>
      <c r="J24" s="103">
        <v>116</v>
      </c>
      <c r="K24" s="105" t="str" cm="1">
        <f t="array" ref="K24">LOOKUP(2,1/(J24&gt;=INDEX(IF(F24="x",CCTT!$F$3:$I$170,CCTT!$B$3:$E$170),MATCH(DATEDIF(D24,DATE(2024,7,11),"m"),CCTT!$A$3:$A$170,0),0)),CCTT!$F$2:$I$2)</f>
        <v>bt</v>
      </c>
      <c r="L24" s="111">
        <f t="shared" si="3"/>
        <v>12.633769322235434</v>
      </c>
      <c r="M24" s="105" t="str" cm="1">
        <f t="array" ref="M24">LOOKUP(2,1/(L24&gt;=INDEX(IF(F24="x",BMI!$G$3:$K$170,BMI!$B$3:$F$170),MATCH(DATEDIF(D24,DATE(2024,7,11),"m"),BMI!$A$3:$A$170,0),0)),BMI!$G$2:$K$2)</f>
        <v>SDDTGC</v>
      </c>
      <c r="N24" s="103" t="s">
        <v>3396</v>
      </c>
      <c r="O24" s="103">
        <v>83</v>
      </c>
      <c r="P24" s="106" t="s">
        <v>3392</v>
      </c>
      <c r="Q24" s="230" t="s">
        <v>1326</v>
      </c>
      <c r="R24" s="103" t="s">
        <v>5</v>
      </c>
      <c r="S24" s="103" t="s">
        <v>1370</v>
      </c>
      <c r="T24" s="103" t="s">
        <v>5</v>
      </c>
      <c r="U24" s="104" t="str">
        <f t="shared" si="1"/>
        <v>2 mắt giảm thị lực; bt; Đa sâu răng; bt</v>
      </c>
      <c r="V24" s="112" t="s">
        <v>3389</v>
      </c>
      <c r="W24" s="191" t="str">
        <f t="shared" si="2"/>
        <v>II</v>
      </c>
      <c r="Y24" s="114"/>
      <c r="Z24" s="114">
        <v>43</v>
      </c>
    </row>
    <row r="25" spans="1:26" s="193" customFormat="1" x14ac:dyDescent="0.25">
      <c r="A25" s="103">
        <f t="shared" si="5"/>
        <v>16</v>
      </c>
      <c r="B25" s="226" t="s">
        <v>1776</v>
      </c>
      <c r="C25" s="227" t="s">
        <v>1330</v>
      </c>
      <c r="D25" s="194" t="s">
        <v>1807</v>
      </c>
      <c r="E25" s="103"/>
      <c r="F25" s="103" t="s">
        <v>1753</v>
      </c>
      <c r="G25" s="106" t="s">
        <v>1817</v>
      </c>
      <c r="H25" s="228">
        <v>45720</v>
      </c>
      <c r="I25" s="103">
        <v>19</v>
      </c>
      <c r="J25" s="103">
        <v>113</v>
      </c>
      <c r="K25" s="105" t="str" cm="1">
        <f t="array" ref="K25">LOOKUP(2,1/(J25&gt;=INDEX(IF(F25="x",CCTT!$F$3:$I$170,CCTT!$B$3:$E$170),MATCH(DATEDIF(D25,DATE(2024,7,11),"m"),CCTT!$A$3:$A$170,0),0)),CCTT!$F$2:$I$2)</f>
        <v>bt</v>
      </c>
      <c r="L25" s="111">
        <f t="shared" si="3"/>
        <v>14.879786984102124</v>
      </c>
      <c r="M25" s="105" t="str" cm="1">
        <f t="array" ref="M25">LOOKUP(2,1/(L25&gt;=INDEX(IF(F25="x",BMI!$G$3:$K$170,BMI!$B$3:$F$170),MATCH(DATEDIF(D25,DATE(2024,7,11),"m"),BMI!$A$3:$A$170,0),0)),BMI!$G$2:$K$2)</f>
        <v>bt</v>
      </c>
      <c r="N25" s="103" t="s">
        <v>3399</v>
      </c>
      <c r="O25" s="103">
        <v>82</v>
      </c>
      <c r="P25" s="106" t="s">
        <v>3380</v>
      </c>
      <c r="Q25" s="103" t="s">
        <v>5</v>
      </c>
      <c r="R25" s="103" t="s">
        <v>5</v>
      </c>
      <c r="S25" s="103" t="s">
        <v>1370</v>
      </c>
      <c r="T25" s="103" t="s">
        <v>5</v>
      </c>
      <c r="U25" s="104" t="str">
        <f t="shared" si="1"/>
        <v>bt; bt; Đa sâu răng; bt</v>
      </c>
      <c r="V25" s="112" t="s">
        <v>1370</v>
      </c>
      <c r="W25" s="191" t="str">
        <f t="shared" si="2"/>
        <v>II</v>
      </c>
      <c r="Y25" s="114"/>
      <c r="Z25" s="114">
        <v>49</v>
      </c>
    </row>
    <row r="26" spans="1:26" s="193" customFormat="1" x14ac:dyDescent="0.25">
      <c r="A26" s="103">
        <f t="shared" si="5"/>
        <v>17</v>
      </c>
      <c r="B26" s="226" t="s">
        <v>1777</v>
      </c>
      <c r="C26" s="227" t="s">
        <v>1289</v>
      </c>
      <c r="D26" s="194" t="s">
        <v>1808</v>
      </c>
      <c r="E26" s="103"/>
      <c r="F26" s="103" t="s">
        <v>1753</v>
      </c>
      <c r="G26" s="106" t="s">
        <v>1817</v>
      </c>
      <c r="H26" s="228">
        <v>45720</v>
      </c>
      <c r="I26" s="103">
        <v>21</v>
      </c>
      <c r="J26" s="103">
        <v>118</v>
      </c>
      <c r="K26" s="105" t="str" cm="1">
        <f t="array" ref="K26">LOOKUP(2,1/(J26&gt;=INDEX(IF(F26="x",CCTT!$F$3:$I$170,CCTT!$B$3:$E$170),MATCH(DATEDIF(D26,DATE(2024,7,11),"m"),CCTT!$A$3:$A$170,0),0)),CCTT!$F$2:$I$2)</f>
        <v>bt</v>
      </c>
      <c r="L26" s="111">
        <f t="shared" si="3"/>
        <v>15.081873024992817</v>
      </c>
      <c r="M26" s="105" t="str" cm="1">
        <f t="array" ref="M26">LOOKUP(2,1/(L26&gt;=INDEX(IF(F26="x",BMI!$G$3:$K$170,BMI!$B$3:$F$170),MATCH(DATEDIF(D26,DATE(2024,7,11),"m"),BMI!$A$3:$A$170,0),0)),BMI!$G$2:$K$2)</f>
        <v>bt</v>
      </c>
      <c r="N26" s="103" t="s">
        <v>3396</v>
      </c>
      <c r="O26" s="103">
        <v>84</v>
      </c>
      <c r="P26" s="106" t="s">
        <v>3380</v>
      </c>
      <c r="Q26" s="103" t="s">
        <v>5</v>
      </c>
      <c r="R26" s="103" t="s">
        <v>5</v>
      </c>
      <c r="S26" s="103" t="s">
        <v>1370</v>
      </c>
      <c r="T26" s="103" t="s">
        <v>5</v>
      </c>
      <c r="U26" s="104" t="str">
        <f t="shared" si="1"/>
        <v>bt; bt; Đa sâu răng; bt</v>
      </c>
      <c r="V26" s="112" t="s">
        <v>1370</v>
      </c>
      <c r="W26" s="191" t="str">
        <f t="shared" si="2"/>
        <v>II</v>
      </c>
      <c r="Y26" s="114"/>
      <c r="Z26" s="114">
        <v>49</v>
      </c>
    </row>
    <row r="27" spans="1:26" s="193" customFormat="1" x14ac:dyDescent="0.25">
      <c r="A27" s="103">
        <f t="shared" si="5"/>
        <v>18</v>
      </c>
      <c r="B27" s="226" t="s">
        <v>1778</v>
      </c>
      <c r="C27" s="227" t="s">
        <v>1289</v>
      </c>
      <c r="D27" s="194" t="s">
        <v>1809</v>
      </c>
      <c r="E27" s="103"/>
      <c r="F27" s="103" t="s">
        <v>1753</v>
      </c>
      <c r="G27" s="106" t="s">
        <v>1817</v>
      </c>
      <c r="H27" s="228">
        <v>45720</v>
      </c>
      <c r="I27" s="103">
        <v>22</v>
      </c>
      <c r="J27" s="103">
        <v>128</v>
      </c>
      <c r="K27" s="105" t="str" cm="1">
        <f t="array" ref="K27">LOOKUP(2,1/(J27&gt;=INDEX(IF(F27="x",CCTT!$F$3:$I$170,CCTT!$B$3:$E$170),MATCH(DATEDIF(D27,DATE(2024,7,11),"m"),CCTT!$A$3:$A$170,0),0)),CCTT!$F$2:$I$2)</f>
        <v>CHT</v>
      </c>
      <c r="L27" s="111">
        <f t="shared" si="3"/>
        <v>13.427734375</v>
      </c>
      <c r="M27" s="105" t="str" cm="1">
        <f t="array" ref="M27">LOOKUP(2,1/(L27&gt;=INDEX(IF(F27="x",BMI!$G$3:$K$170,BMI!$B$3:$F$170),MATCH(DATEDIF(D27,DATE(2024,7,11),"m"),BMI!$A$3:$A$170,0),0)),BMI!$G$2:$K$2)</f>
        <v>bt</v>
      </c>
      <c r="N27" s="103" t="s">
        <v>3398</v>
      </c>
      <c r="O27" s="103">
        <v>83</v>
      </c>
      <c r="P27" s="106" t="s">
        <v>3380</v>
      </c>
      <c r="Q27" s="103" t="s">
        <v>5</v>
      </c>
      <c r="R27" s="103" t="s">
        <v>5</v>
      </c>
      <c r="S27" s="103" t="s">
        <v>1370</v>
      </c>
      <c r="T27" s="103" t="s">
        <v>5</v>
      </c>
      <c r="U27" s="104" t="str">
        <f t="shared" si="1"/>
        <v>bt; bt; Đa sâu răng; bt</v>
      </c>
      <c r="V27" s="112" t="s">
        <v>1370</v>
      </c>
      <c r="W27" s="191" t="str">
        <f t="shared" si="2"/>
        <v>II</v>
      </c>
      <c r="Y27" s="114"/>
      <c r="Z27" s="114">
        <v>47</v>
      </c>
    </row>
    <row r="28" spans="1:26" s="193" customFormat="1" x14ac:dyDescent="0.25">
      <c r="A28" s="103">
        <f t="shared" si="5"/>
        <v>19</v>
      </c>
      <c r="B28" s="226" t="s">
        <v>1779</v>
      </c>
      <c r="C28" s="227" t="s">
        <v>1316</v>
      </c>
      <c r="D28" s="194" t="s">
        <v>1810</v>
      </c>
      <c r="E28" s="103"/>
      <c r="F28" s="103" t="s">
        <v>1753</v>
      </c>
      <c r="G28" s="106" t="s">
        <v>1817</v>
      </c>
      <c r="H28" s="228">
        <v>45720</v>
      </c>
      <c r="I28" s="103">
        <v>22</v>
      </c>
      <c r="J28" s="103">
        <v>115</v>
      </c>
      <c r="K28" s="105" t="str" cm="1">
        <f t="array" ref="K28">LOOKUP(2,1/(J28&gt;=INDEX(IF(F28="x",CCTT!$F$3:$I$170,CCTT!$B$3:$E$170),MATCH(DATEDIF(D28,DATE(2024,7,11),"m"),CCTT!$A$3:$A$170,0),0)),CCTT!$F$2:$I$2)</f>
        <v>bt</v>
      </c>
      <c r="L28" s="111">
        <f t="shared" si="3"/>
        <v>16.6351606805293</v>
      </c>
      <c r="M28" s="105" t="str" cm="1">
        <f t="array" ref="M28">LOOKUP(2,1/(L28&gt;=INDEX(IF(F28="x",BMI!$G$3:$K$170,BMI!$B$3:$F$170),MATCH(DATEDIF(D28,DATE(2024,7,11),"m"),BMI!$A$3:$A$170,0),0)),BMI!$G$2:$K$2)</f>
        <v>bt</v>
      </c>
      <c r="N28" s="103" t="s">
        <v>3381</v>
      </c>
      <c r="O28" s="103">
        <v>87</v>
      </c>
      <c r="P28" s="106" t="s">
        <v>3380</v>
      </c>
      <c r="Q28" s="103" t="s">
        <v>5</v>
      </c>
      <c r="R28" s="103" t="s">
        <v>5</v>
      </c>
      <c r="S28" s="105" t="s">
        <v>1370</v>
      </c>
      <c r="T28" s="103" t="s">
        <v>5</v>
      </c>
      <c r="U28" s="104" t="str">
        <f t="shared" si="1"/>
        <v>bt; bt; Đa sâu răng; bt</v>
      </c>
      <c r="V28" s="112" t="s">
        <v>1370</v>
      </c>
      <c r="W28" s="191" t="str">
        <f t="shared" si="2"/>
        <v>II</v>
      </c>
      <c r="Y28" s="114"/>
      <c r="Z28" s="114">
        <v>49</v>
      </c>
    </row>
    <row r="29" spans="1:26" s="193" customFormat="1" x14ac:dyDescent="0.25">
      <c r="A29" s="103">
        <f t="shared" si="5"/>
        <v>20</v>
      </c>
      <c r="B29" s="226" t="s">
        <v>1780</v>
      </c>
      <c r="C29" s="227" t="s">
        <v>1332</v>
      </c>
      <c r="D29" s="194" t="s">
        <v>1650</v>
      </c>
      <c r="E29" s="103" t="s">
        <v>1753</v>
      </c>
      <c r="F29" s="103"/>
      <c r="G29" s="106" t="s">
        <v>1817</v>
      </c>
      <c r="H29" s="228">
        <v>45720</v>
      </c>
      <c r="I29" s="103">
        <v>22</v>
      </c>
      <c r="J29" s="103">
        <v>124</v>
      </c>
      <c r="K29" s="105" t="str" cm="1">
        <f t="array" ref="K29">LOOKUP(2,1/(J29&gt;=INDEX(IF(F29="x",CCTT!$F$3:$I$170,CCTT!$B$3:$E$170),MATCH(DATEDIF(D29,DATE(2024,7,11),"m"),CCTT!$A$3:$A$170,0),0)),CCTT!$F$2:$I$2)</f>
        <v>bt</v>
      </c>
      <c r="L29" s="111">
        <f t="shared" si="3"/>
        <v>14.308012486992716</v>
      </c>
      <c r="M29" s="105" t="str" cm="1">
        <f t="array" ref="M29">LOOKUP(2,1/(L29&gt;=INDEX(IF(F29="x",BMI!$G$3:$K$170,BMI!$B$3:$F$170),MATCH(DATEDIF(D29,DATE(2024,7,11),"m"),BMI!$A$3:$A$170,0),0)),BMI!$G$2:$K$2)</f>
        <v>bt</v>
      </c>
      <c r="N29" s="230" t="s">
        <v>3401</v>
      </c>
      <c r="O29" s="103">
        <v>83</v>
      </c>
      <c r="P29" s="106" t="s">
        <v>3380</v>
      </c>
      <c r="Q29" s="103" t="s">
        <v>5</v>
      </c>
      <c r="R29" s="103" t="s">
        <v>1532</v>
      </c>
      <c r="S29" s="103" t="s">
        <v>1370</v>
      </c>
      <c r="T29" s="103" t="s">
        <v>5</v>
      </c>
      <c r="U29" s="104" t="str">
        <f t="shared" si="1"/>
        <v>bt; Viêm mũi họng; Đa sâu răng; bt</v>
      </c>
      <c r="V29" s="112" t="s">
        <v>3425</v>
      </c>
      <c r="W29" s="191" t="str">
        <f t="shared" si="2"/>
        <v>II</v>
      </c>
      <c r="Y29" s="114"/>
      <c r="Z29" s="114">
        <v>47</v>
      </c>
    </row>
    <row r="30" spans="1:26" s="193" customFormat="1" x14ac:dyDescent="0.25">
      <c r="A30" s="103">
        <f t="shared" si="5"/>
        <v>21</v>
      </c>
      <c r="B30" s="226" t="s">
        <v>1781</v>
      </c>
      <c r="C30" s="227" t="s">
        <v>1659</v>
      </c>
      <c r="D30" s="194" t="s">
        <v>1548</v>
      </c>
      <c r="E30" s="103" t="s">
        <v>1753</v>
      </c>
      <c r="F30" s="103"/>
      <c r="G30" s="106" t="s">
        <v>1817</v>
      </c>
      <c r="H30" s="228">
        <v>45720</v>
      </c>
      <c r="I30" s="103">
        <v>24</v>
      </c>
      <c r="J30" s="103">
        <v>124</v>
      </c>
      <c r="K30" s="105" t="str" cm="1">
        <f t="array" ref="K30">LOOKUP(2,1/(J30&gt;=INDEX(IF(F30="x",CCTT!$F$3:$I$170,CCTT!$B$3:$E$170),MATCH(DATEDIF(D30,DATE(2024,7,11),"m"),CCTT!$A$3:$A$170,0),0)),CCTT!$F$2:$I$2)</f>
        <v>bt</v>
      </c>
      <c r="L30" s="111">
        <f t="shared" si="3"/>
        <v>15.608740894901144</v>
      </c>
      <c r="M30" s="105" t="str" cm="1">
        <f t="array" ref="M30">LOOKUP(2,1/(L30&gt;=INDEX(IF(F30="x",BMI!$G$3:$K$170,BMI!$B$3:$F$170),MATCH(DATEDIF(D30,DATE(2024,7,11),"m"),BMI!$A$3:$A$170,0),0)),BMI!$G$2:$K$2)</f>
        <v>bt</v>
      </c>
      <c r="N30" s="103" t="s">
        <v>3385</v>
      </c>
      <c r="O30" s="103">
        <v>83</v>
      </c>
      <c r="P30" s="106" t="s">
        <v>3388</v>
      </c>
      <c r="Q30" s="103" t="s">
        <v>1326</v>
      </c>
      <c r="R30" s="103" t="s">
        <v>5</v>
      </c>
      <c r="S30" s="103" t="s">
        <v>5</v>
      </c>
      <c r="T30" s="103" t="s">
        <v>5</v>
      </c>
      <c r="U30" s="104" t="str">
        <f t="shared" si="1"/>
        <v>2 mắt giảm thị lực; bt; bt; bt</v>
      </c>
      <c r="V30" s="112" t="s">
        <v>1326</v>
      </c>
      <c r="W30" s="191" t="str">
        <f t="shared" si="2"/>
        <v>II</v>
      </c>
      <c r="Y30" s="114"/>
      <c r="Z30" s="114">
        <v>40</v>
      </c>
    </row>
    <row r="31" spans="1:26" s="193" customFormat="1" x14ac:dyDescent="0.25">
      <c r="A31" s="103">
        <f t="shared" si="5"/>
        <v>22</v>
      </c>
      <c r="B31" s="226" t="s">
        <v>1782</v>
      </c>
      <c r="C31" s="227" t="s">
        <v>1295</v>
      </c>
      <c r="D31" s="194" t="s">
        <v>1811</v>
      </c>
      <c r="E31" s="103"/>
      <c r="F31" s="103" t="s">
        <v>1753</v>
      </c>
      <c r="G31" s="106" t="s">
        <v>1817</v>
      </c>
      <c r="H31" s="228">
        <v>45720</v>
      </c>
      <c r="I31" s="103">
        <v>24</v>
      </c>
      <c r="J31" s="103">
        <v>127</v>
      </c>
      <c r="K31" s="105" t="str" cm="1">
        <f t="array" ref="K31">LOOKUP(2,1/(J31&gt;=INDEX(IF(F31="x",CCTT!$F$3:$I$170,CCTT!$B$3:$E$170),MATCH(DATEDIF(D31,DATE(2024,7,11),"m"),CCTT!$A$3:$A$170,0),0)),CCTT!$F$2:$I$2)</f>
        <v>CHT</v>
      </c>
      <c r="L31" s="111">
        <f t="shared" si="3"/>
        <v>14.88002976005952</v>
      </c>
      <c r="M31" s="105" t="str" cm="1">
        <f t="array" ref="M31">LOOKUP(2,1/(L31&gt;=INDEX(IF(F31="x",BMI!$G$3:$K$170,BMI!$B$3:$F$170),MATCH(DATEDIF(D31,DATE(2024,7,11),"m"),BMI!$A$3:$A$170,0),0)),BMI!$G$2:$K$2)</f>
        <v>bt</v>
      </c>
      <c r="N31" s="103" t="s">
        <v>3396</v>
      </c>
      <c r="O31" s="103">
        <v>83</v>
      </c>
      <c r="P31" s="106" t="s">
        <v>3380</v>
      </c>
      <c r="Q31" s="103" t="s">
        <v>5</v>
      </c>
      <c r="R31" s="103" t="s">
        <v>5</v>
      </c>
      <c r="S31" s="103" t="s">
        <v>5</v>
      </c>
      <c r="T31" s="103" t="s">
        <v>5</v>
      </c>
      <c r="U31" s="104" t="str">
        <f t="shared" si="1"/>
        <v>bt; bt; bt; bt</v>
      </c>
      <c r="V31" s="112" t="s">
        <v>5</v>
      </c>
      <c r="W31" s="191" t="str">
        <f t="shared" si="2"/>
        <v>I</v>
      </c>
      <c r="Y31" s="114"/>
      <c r="Z31" s="114">
        <v>1095</v>
      </c>
    </row>
    <row r="32" spans="1:26" s="193" customFormat="1" x14ac:dyDescent="0.25">
      <c r="A32" s="103">
        <f t="shared" si="5"/>
        <v>23</v>
      </c>
      <c r="B32" s="226" t="s">
        <v>1783</v>
      </c>
      <c r="C32" s="227" t="s">
        <v>1319</v>
      </c>
      <c r="D32" s="194" t="s">
        <v>1595</v>
      </c>
      <c r="E32" s="103"/>
      <c r="F32" s="103" t="s">
        <v>1753</v>
      </c>
      <c r="G32" s="106" t="s">
        <v>1817</v>
      </c>
      <c r="H32" s="228">
        <v>45720</v>
      </c>
      <c r="I32" s="103">
        <v>17</v>
      </c>
      <c r="J32" s="103">
        <v>118</v>
      </c>
      <c r="K32" s="105" t="str" cm="1">
        <f t="array" ref="K32">LOOKUP(2,1/(J32&gt;=INDEX(IF(F32="x",CCTT!$F$3:$I$170,CCTT!$B$3:$E$170),MATCH(DATEDIF(D32,DATE(2024,7,11),"m"),CCTT!$A$3:$A$170,0),0)),CCTT!$F$2:$I$2)</f>
        <v>bt</v>
      </c>
      <c r="L32" s="111">
        <f t="shared" si="3"/>
        <v>12.209135305946566</v>
      </c>
      <c r="M32" s="105" t="str" cm="1">
        <f t="array" ref="M32">LOOKUP(2,1/(L32&gt;=INDEX(IF(F32="x",BMI!$G$3:$K$170,BMI!$B$3:$F$170),MATCH(DATEDIF(D32,DATE(2024,7,11),"m"),BMI!$A$3:$A$170,0),0)),BMI!$G$2:$K$2)</f>
        <v>SDDTGC</v>
      </c>
      <c r="N32" s="103" t="s">
        <v>3399</v>
      </c>
      <c r="O32" s="103">
        <v>84</v>
      </c>
      <c r="P32" s="106" t="s">
        <v>3380</v>
      </c>
      <c r="Q32" s="103" t="s">
        <v>5</v>
      </c>
      <c r="R32" s="103" t="s">
        <v>5</v>
      </c>
      <c r="S32" s="103" t="s">
        <v>1370</v>
      </c>
      <c r="T32" s="103" t="s">
        <v>5</v>
      </c>
      <c r="U32" s="104" t="str">
        <f t="shared" si="1"/>
        <v>bt; bt; Đa sâu răng; bt</v>
      </c>
      <c r="V32" s="112" t="s">
        <v>1370</v>
      </c>
      <c r="W32" s="191" t="str">
        <f t="shared" si="2"/>
        <v>II</v>
      </c>
      <c r="Y32" s="114"/>
      <c r="Z32" s="114">
        <f>SUM(Z15:Z31)</f>
        <v>1823</v>
      </c>
    </row>
    <row r="33" spans="1:26" s="193" customFormat="1" x14ac:dyDescent="0.25">
      <c r="A33" s="103">
        <f t="shared" si="5"/>
        <v>24</v>
      </c>
      <c r="B33" s="226" t="s">
        <v>1784</v>
      </c>
      <c r="C33" s="227" t="s">
        <v>1319</v>
      </c>
      <c r="D33" s="194" t="s">
        <v>1678</v>
      </c>
      <c r="E33" s="103"/>
      <c r="F33" s="103" t="s">
        <v>1753</v>
      </c>
      <c r="G33" s="106" t="s">
        <v>1817</v>
      </c>
      <c r="H33" s="228">
        <v>45720</v>
      </c>
      <c r="I33" s="103">
        <v>24</v>
      </c>
      <c r="J33" s="103">
        <v>130</v>
      </c>
      <c r="K33" s="105" t="str" cm="1">
        <f t="array" ref="K33">LOOKUP(2,1/(J33&gt;=INDEX(IF(F33="x",CCTT!$F$3:$I$170,CCTT!$B$3:$E$170),MATCH(DATEDIF(D33,DATE(2024,7,11),"m"),CCTT!$A$3:$A$170,0),0)),CCTT!$F$2:$I$2)</f>
        <v>bt</v>
      </c>
      <c r="L33" s="111">
        <f t="shared" si="3"/>
        <v>14.201183431952662</v>
      </c>
      <c r="M33" s="105" t="str" cm="1">
        <f t="array" ref="M33">LOOKUP(2,1/(L33&gt;=INDEX(IF(F33="x",BMI!$G$3:$K$170,BMI!$B$3:$F$170),MATCH(DATEDIF(D33,DATE(2024,7,11),"m"),BMI!$A$3:$A$170,0),0)),BMI!$G$2:$K$2)</f>
        <v>bt</v>
      </c>
      <c r="N33" s="103" t="s">
        <v>3385</v>
      </c>
      <c r="O33" s="103">
        <v>87</v>
      </c>
      <c r="P33" s="106" t="s">
        <v>3382</v>
      </c>
      <c r="Q33" s="103" t="s">
        <v>3409</v>
      </c>
      <c r="R33" s="103" t="s">
        <v>5</v>
      </c>
      <c r="S33" s="103" t="s">
        <v>5</v>
      </c>
      <c r="T33" s="103" t="s">
        <v>5</v>
      </c>
      <c r="U33" s="104" t="str">
        <f t="shared" si="1"/>
        <v>2 mắt tật khúc xạ; bt; bt; bt</v>
      </c>
      <c r="V33" s="112" t="s">
        <v>3409</v>
      </c>
      <c r="W33" s="191" t="str">
        <f t="shared" si="2"/>
        <v>II</v>
      </c>
      <c r="Y33" s="114"/>
      <c r="Z33" s="114"/>
    </row>
    <row r="34" spans="1:26" s="193" customFormat="1" ht="31.5" x14ac:dyDescent="0.25">
      <c r="A34" s="103">
        <f t="shared" si="5"/>
        <v>25</v>
      </c>
      <c r="B34" s="226" t="s">
        <v>1785</v>
      </c>
      <c r="C34" s="227" t="s">
        <v>1298</v>
      </c>
      <c r="D34" s="195" t="s">
        <v>1541</v>
      </c>
      <c r="E34" s="103" t="s">
        <v>1753</v>
      </c>
      <c r="F34" s="103"/>
      <c r="G34" s="106" t="s">
        <v>1817</v>
      </c>
      <c r="H34" s="228">
        <v>45720</v>
      </c>
      <c r="I34" s="103">
        <v>17</v>
      </c>
      <c r="J34" s="103">
        <v>119</v>
      </c>
      <c r="K34" s="105" t="str" cm="1">
        <f t="array" ref="K34">LOOKUP(2,1/(J34&gt;=INDEX(IF(F34="x",CCTT!$F$3:$I$170,CCTT!$B$3:$E$170),MATCH(DATEDIF(D34,DATE(2024,7,11),"m"),CCTT!$A$3:$A$170,0),0)),CCTT!$F$2:$I$2)</f>
        <v>bt</v>
      </c>
      <c r="L34" s="111">
        <f t="shared" si="3"/>
        <v>12.004801920768307</v>
      </c>
      <c r="M34" s="105" t="str" cm="1">
        <f t="array" ref="M34">LOOKUP(2,1/(L34&gt;=INDEX(IF(F34="x",BMI!$G$3:$K$170,BMI!$B$3:$F$170),MATCH(DATEDIF(D34,DATE(2024,7,11),"m"),BMI!$A$3:$A$170,0),0)),BMI!$G$2:$K$2)</f>
        <v>SDDTGC
MĐN</v>
      </c>
      <c r="N34" s="103" t="s">
        <v>3398</v>
      </c>
      <c r="O34" s="103">
        <v>85</v>
      </c>
      <c r="P34" s="106" t="s">
        <v>3380</v>
      </c>
      <c r="Q34" s="103" t="s">
        <v>5</v>
      </c>
      <c r="R34" s="103" t="s">
        <v>5</v>
      </c>
      <c r="S34" s="103" t="s">
        <v>5</v>
      </c>
      <c r="T34" s="103" t="s">
        <v>5</v>
      </c>
      <c r="U34" s="104" t="str">
        <f t="shared" si="1"/>
        <v>bt; bt; bt; bt</v>
      </c>
      <c r="V34" s="112" t="s">
        <v>5</v>
      </c>
      <c r="W34" s="191" t="str">
        <f t="shared" si="2"/>
        <v>III</v>
      </c>
      <c r="Y34" s="114"/>
      <c r="Z34" s="114"/>
    </row>
    <row r="35" spans="1:26" s="193" customFormat="1" x14ac:dyDescent="0.25">
      <c r="A35" s="103">
        <f t="shared" si="5"/>
        <v>26</v>
      </c>
      <c r="B35" s="226" t="s">
        <v>1786</v>
      </c>
      <c r="C35" s="227" t="s">
        <v>1322</v>
      </c>
      <c r="D35" s="194" t="s">
        <v>1633</v>
      </c>
      <c r="E35" s="103" t="s">
        <v>1753</v>
      </c>
      <c r="F35" s="103"/>
      <c r="G35" s="106" t="s">
        <v>1817</v>
      </c>
      <c r="H35" s="228">
        <v>45720</v>
      </c>
      <c r="I35" s="103">
        <v>18</v>
      </c>
      <c r="J35" s="103">
        <v>118</v>
      </c>
      <c r="K35" s="105" t="str" cm="1">
        <f t="array" ref="K35">LOOKUP(2,1/(J35&gt;=INDEX(IF(F35="x",CCTT!$F$3:$I$170,CCTT!$B$3:$E$170),MATCH(DATEDIF(D35,DATE(2024,7,11),"m"),CCTT!$A$3:$A$170,0),0)),CCTT!$F$2:$I$2)</f>
        <v>bt</v>
      </c>
      <c r="L35" s="111">
        <f t="shared" si="3"/>
        <v>12.92731973570813</v>
      </c>
      <c r="M35" s="105" t="str" cm="1">
        <f t="array" ref="M35">LOOKUP(2,1/(L35&gt;=INDEX(IF(F35="x",BMI!$G$3:$K$170,BMI!$B$3:$F$170),MATCH(DATEDIF(D35,DATE(2024,7,11),"m"),BMI!$A$3:$A$170,0),0)),BMI!$G$2:$K$2)</f>
        <v>SDDTGC</v>
      </c>
      <c r="N35" s="103" t="s">
        <v>3396</v>
      </c>
      <c r="O35" s="103">
        <v>83</v>
      </c>
      <c r="P35" s="106" t="s">
        <v>3380</v>
      </c>
      <c r="Q35" s="103" t="s">
        <v>5</v>
      </c>
      <c r="R35" s="103" t="s">
        <v>5</v>
      </c>
      <c r="S35" s="103" t="s">
        <v>5</v>
      </c>
      <c r="T35" s="103" t="s">
        <v>5</v>
      </c>
      <c r="U35" s="104" t="str">
        <f t="shared" si="1"/>
        <v>bt; bt; bt; bt</v>
      </c>
      <c r="V35" s="112" t="s">
        <v>5</v>
      </c>
      <c r="W35" s="191" t="str">
        <f t="shared" si="2"/>
        <v>II</v>
      </c>
      <c r="Y35" s="114"/>
      <c r="Z35" s="114"/>
    </row>
    <row r="36" spans="1:26" s="193" customFormat="1" ht="31.5" x14ac:dyDescent="0.25">
      <c r="A36" s="103">
        <f t="shared" si="5"/>
        <v>27</v>
      </c>
      <c r="B36" s="322" t="s">
        <v>1787</v>
      </c>
      <c r="C36" s="323" t="s">
        <v>1302</v>
      </c>
      <c r="D36" s="376" t="s">
        <v>1812</v>
      </c>
      <c r="E36" s="372"/>
      <c r="F36" s="372" t="s">
        <v>1753</v>
      </c>
      <c r="G36" s="106" t="s">
        <v>1817</v>
      </c>
      <c r="H36" s="228">
        <v>45720</v>
      </c>
      <c r="I36" s="103">
        <v>18</v>
      </c>
      <c r="J36" s="103">
        <v>117</v>
      </c>
      <c r="K36" s="339" t="str" cm="1">
        <f t="array" ref="K36">LOOKUP(2,1/(J36&gt;=INDEX(IF(F36="x",CCTT!$F$3:$I$170,CCTT!$B$3:$E$170),MATCH(DATEDIF(D36,DATE(2024,7,11),"m"),CCTT!$A$3:$A$170,0),0)),CCTT!$F$2:$I$2)</f>
        <v>bt</v>
      </c>
      <c r="L36" s="111">
        <f t="shared" ref="L36" si="6">(I36/J36^2)*10^4</f>
        <v>13.149243918474689</v>
      </c>
      <c r="M36" s="339" t="str" cm="1">
        <f t="array" ref="M36">LOOKUP(2,1/(L36&gt;=INDEX(IF(F36="x",BMI!$G$3:$K$170,BMI!$B$3:$F$170),MATCH(DATEDIF(D36,DATE(2024,7,11),"m"),BMI!$A$3:$A$170,0),0)),BMI!$G$2:$K$2)</f>
        <v>bt</v>
      </c>
      <c r="N36" s="372" t="s">
        <v>3410</v>
      </c>
      <c r="O36" s="372">
        <v>83</v>
      </c>
      <c r="P36" s="373" t="s">
        <v>3388</v>
      </c>
      <c r="Q36" s="372" t="s">
        <v>1326</v>
      </c>
      <c r="R36" s="103" t="s">
        <v>5</v>
      </c>
      <c r="S36" s="372" t="s">
        <v>1370</v>
      </c>
      <c r="T36" s="103" t="s">
        <v>5</v>
      </c>
      <c r="U36" s="104" t="str">
        <f t="shared" ref="U36" si="7">Q36&amp;"; "&amp;R36&amp;"; "&amp;S36&amp;"; "&amp;T36</f>
        <v>2 mắt giảm thị lực; bt; Đa sâu răng; bt</v>
      </c>
      <c r="V36" s="112" t="s">
        <v>3389</v>
      </c>
      <c r="W36" s="342" t="str">
        <f t="shared" ref="W36" si="8">ROMAN(MAX(IF(OR(K36=$Z$8,M36=$AD$8,M36=$AH$8),3,IF(OR(K36=$AA$8,M36=$AE$8,M36=$AG$8),2,1)),IF(V36="bt",1,2)),0)</f>
        <v>II</v>
      </c>
      <c r="Y36" s="341"/>
      <c r="Z36" s="341"/>
    </row>
    <row r="37" spans="1:26" s="193" customFormat="1" ht="31.5" x14ac:dyDescent="0.25">
      <c r="A37" s="103">
        <f t="shared" si="5"/>
        <v>28</v>
      </c>
      <c r="B37" s="226" t="s">
        <v>1788</v>
      </c>
      <c r="C37" s="227" t="s">
        <v>1337</v>
      </c>
      <c r="D37" s="194">
        <v>43437</v>
      </c>
      <c r="E37" s="103"/>
      <c r="F37" s="103" t="s">
        <v>1753</v>
      </c>
      <c r="G37" s="106" t="s">
        <v>1817</v>
      </c>
      <c r="H37" s="228">
        <v>45720</v>
      </c>
      <c r="I37" s="103"/>
      <c r="J37" s="103"/>
      <c r="K37" s="105" t="str" cm="1">
        <f t="array" ref="K37">LOOKUP(2,1/(J37&gt;=INDEX(IF(F37="x",CCTT!$F$3:$I$170,CCTT!$B$3:$E$170),MATCH(DATEDIF(D37,DATE(2024,7,11),"m"),CCTT!$A$3:$A$170,0),0)),CCTT!$F$2:$I$2)</f>
        <v>SDDTTC
MĐN</v>
      </c>
      <c r="L37" s="111" t="e">
        <f t="shared" si="3"/>
        <v>#DIV/0!</v>
      </c>
      <c r="M37" s="105" t="e" cm="1">
        <f t="array" ref="M37">LOOKUP(2,1/(L37&gt;=INDEX(IF(F37="x",BMI!$G$3:$K$170,BMI!$B$3:$F$170),MATCH(DATEDIF(D37,DATE(2024,7,11),"m"),BMI!$A$3:$A$170,0),0)),BMI!$G$2:$K$2)</f>
        <v>#N/A</v>
      </c>
      <c r="N37" s="103" t="s">
        <v>3381</v>
      </c>
      <c r="O37" s="103">
        <v>83</v>
      </c>
      <c r="P37" s="106" t="s">
        <v>3380</v>
      </c>
      <c r="Q37" s="103" t="s">
        <v>5</v>
      </c>
      <c r="R37" s="103" t="s">
        <v>5</v>
      </c>
      <c r="S37" s="103" t="s">
        <v>1370</v>
      </c>
      <c r="T37" s="103" t="s">
        <v>5</v>
      </c>
      <c r="U37" s="104" t="str">
        <f t="shared" si="1"/>
        <v>bt; bt; Đa sâu răng; bt</v>
      </c>
      <c r="V37" s="112" t="s">
        <v>1370</v>
      </c>
      <c r="W37" s="191" t="e">
        <f t="shared" si="2"/>
        <v>#N/A</v>
      </c>
      <c r="Y37" s="114"/>
      <c r="Z37" s="114"/>
    </row>
    <row r="38" spans="1:26" s="193" customFormat="1" ht="31.5" x14ac:dyDescent="0.25">
      <c r="A38" s="103">
        <f t="shared" si="5"/>
        <v>29</v>
      </c>
      <c r="B38" s="226" t="s">
        <v>1789</v>
      </c>
      <c r="C38" s="227" t="s">
        <v>1303</v>
      </c>
      <c r="D38" s="194" t="s">
        <v>1813</v>
      </c>
      <c r="E38" s="103" t="s">
        <v>1753</v>
      </c>
      <c r="F38" s="103"/>
      <c r="G38" s="106" t="s">
        <v>1817</v>
      </c>
      <c r="H38" s="228">
        <v>45720</v>
      </c>
      <c r="I38" s="103"/>
      <c r="J38" s="103"/>
      <c r="K38" s="105" t="str" cm="1">
        <f t="array" ref="K38">LOOKUP(2,1/(J38&gt;=INDEX(IF(F38="x",CCTT!$F$3:$I$170,CCTT!$B$3:$E$170),MATCH(DATEDIF(D38,DATE(2024,7,11),"m"),CCTT!$A$3:$A$170,0),0)),CCTT!$F$2:$I$2)</f>
        <v>SDDTTC
MĐN</v>
      </c>
      <c r="L38" s="111" t="e">
        <f t="shared" si="3"/>
        <v>#DIV/0!</v>
      </c>
      <c r="M38" s="105" t="e" cm="1">
        <f t="array" ref="M38">LOOKUP(2,1/(L38&gt;=INDEX(IF(F38="x",BMI!$G$3:$K$170,BMI!$B$3:$F$170),MATCH(DATEDIF(D38,DATE(2024,7,11),"m"),BMI!$A$3:$A$170,0),0)),BMI!$G$2:$K$2)</f>
        <v>#N/A</v>
      </c>
      <c r="N38" s="103" t="s">
        <v>61</v>
      </c>
      <c r="O38" s="103">
        <v>80</v>
      </c>
      <c r="P38" s="106" t="s">
        <v>3380</v>
      </c>
      <c r="Q38" s="103" t="s">
        <v>5</v>
      </c>
      <c r="R38" s="103" t="s">
        <v>5</v>
      </c>
      <c r="S38" s="103" t="s">
        <v>1370</v>
      </c>
      <c r="T38" s="103" t="s">
        <v>5</v>
      </c>
      <c r="U38" s="104" t="str">
        <f t="shared" si="1"/>
        <v>bt; bt; Đa sâu răng; bt</v>
      </c>
      <c r="V38" s="112" t="s">
        <v>1370</v>
      </c>
      <c r="W38" s="191" t="e">
        <f t="shared" si="2"/>
        <v>#N/A</v>
      </c>
      <c r="Y38" s="114"/>
      <c r="Z38" s="114"/>
    </row>
    <row r="39" spans="1:26" s="193" customFormat="1" x14ac:dyDescent="0.25">
      <c r="A39" s="103">
        <f t="shared" si="5"/>
        <v>30</v>
      </c>
      <c r="B39" s="226" t="s">
        <v>1790</v>
      </c>
      <c r="C39" s="227" t="s">
        <v>1303</v>
      </c>
      <c r="D39" s="195" t="s">
        <v>1814</v>
      </c>
      <c r="E39" s="103" t="s">
        <v>1753</v>
      </c>
      <c r="F39" s="103"/>
      <c r="G39" s="106" t="s">
        <v>1817</v>
      </c>
      <c r="H39" s="228">
        <v>45720</v>
      </c>
      <c r="I39" s="103">
        <v>18</v>
      </c>
      <c r="J39" s="103">
        <v>114</v>
      </c>
      <c r="K39" s="105" t="str" cm="1">
        <f t="array" ref="K39">LOOKUP(2,1/(J39&gt;=INDEX(IF(F39="x",CCTT!$F$3:$I$170,CCTT!$B$3:$E$170),MATCH(DATEDIF(D39,DATE(2024,7,11),"m"),CCTT!$A$3:$A$170,0),0)),CCTT!$F$2:$I$2)</f>
        <v>bt</v>
      </c>
      <c r="L39" s="111">
        <f t="shared" si="3"/>
        <v>13.850415512465373</v>
      </c>
      <c r="M39" s="105" t="str" cm="1">
        <f t="array" ref="M39">LOOKUP(2,1/(L39&gt;=INDEX(IF(F39="x",BMI!$G$3:$K$170,BMI!$B$3:$F$170),MATCH(DATEDIF(D39,DATE(2024,7,11),"m"),BMI!$A$3:$A$170,0),0)),BMI!$G$2:$K$2)</f>
        <v>bt</v>
      </c>
      <c r="N39" s="103" t="s">
        <v>3398</v>
      </c>
      <c r="O39" s="103">
        <v>78</v>
      </c>
      <c r="P39" s="106" t="s">
        <v>3380</v>
      </c>
      <c r="Q39" s="103" t="s">
        <v>5</v>
      </c>
      <c r="R39" s="103" t="s">
        <v>5</v>
      </c>
      <c r="S39" s="103" t="s">
        <v>5</v>
      </c>
      <c r="T39" s="103" t="s">
        <v>5</v>
      </c>
      <c r="U39" s="104" t="str">
        <f t="shared" si="1"/>
        <v>bt; bt; bt; bt</v>
      </c>
      <c r="V39" s="112" t="s">
        <v>5</v>
      </c>
      <c r="W39" s="191" t="str">
        <f t="shared" si="2"/>
        <v>I</v>
      </c>
      <c r="Y39" s="114"/>
      <c r="Z39" s="114"/>
    </row>
    <row r="40" spans="1:26" s="193" customFormat="1" x14ac:dyDescent="0.25">
      <c r="A40" s="103">
        <f t="shared" si="5"/>
        <v>31</v>
      </c>
      <c r="B40" s="226" t="s">
        <v>1791</v>
      </c>
      <c r="C40" s="227" t="s">
        <v>1305</v>
      </c>
      <c r="D40" s="195" t="s">
        <v>1815</v>
      </c>
      <c r="E40" s="103"/>
      <c r="F40" s="103" t="s">
        <v>1753</v>
      </c>
      <c r="G40" s="106" t="s">
        <v>1817</v>
      </c>
      <c r="H40" s="228">
        <v>45720</v>
      </c>
      <c r="I40" s="103">
        <v>21</v>
      </c>
      <c r="J40" s="103">
        <v>123</v>
      </c>
      <c r="K40" s="105" t="str" cm="1">
        <f t="array" ref="K40">LOOKUP(2,1/(J40&gt;=INDEX(IF(F40="x",CCTT!$F$3:$I$170,CCTT!$B$3:$E$170),MATCH(DATEDIF(D40,DATE(2024,7,11),"m"),CCTT!$A$3:$A$170,0),0)),CCTT!$F$2:$I$2)</f>
        <v>bt</v>
      </c>
      <c r="L40" s="111">
        <f t="shared" si="3"/>
        <v>13.880626611144161</v>
      </c>
      <c r="M40" s="105" t="str" cm="1">
        <f t="array" ref="M40">LOOKUP(2,1/(L40&gt;=INDEX(IF(F40="x",BMI!$G$3:$K$170,BMI!$B$3:$F$170),MATCH(DATEDIF(D40,DATE(2024,7,11),"m"),BMI!$A$3:$A$170,0),0)),BMI!$G$2:$K$2)</f>
        <v>bt</v>
      </c>
      <c r="N40" s="103" t="s">
        <v>3397</v>
      </c>
      <c r="O40" s="103">
        <v>87</v>
      </c>
      <c r="P40" s="106" t="s">
        <v>3413</v>
      </c>
      <c r="Q40" s="103" t="s">
        <v>5</v>
      </c>
      <c r="R40" s="103" t="s">
        <v>5</v>
      </c>
      <c r="S40" s="103" t="s">
        <v>1370</v>
      </c>
      <c r="T40" s="103" t="s">
        <v>5</v>
      </c>
      <c r="U40" s="104" t="str">
        <f t="shared" si="1"/>
        <v>bt; bt; Đa sâu răng; bt</v>
      </c>
      <c r="V40" s="112" t="s">
        <v>1370</v>
      </c>
      <c r="W40" s="191" t="str">
        <f t="shared" ref="W40:W63" si="9">ROMAN(MAX(IF(OR(K40=$Z$8,M40=$AD$8,M40=$AH$8),3,IF(OR(K40=$AA$8,M40=$AE$8,M40=$AG$8),2,1)),IF(V40="bt",1,2)),0)</f>
        <v>II</v>
      </c>
      <c r="Y40" s="114"/>
      <c r="Z40" s="114"/>
    </row>
    <row r="41" spans="1:26" s="193" customFormat="1" x14ac:dyDescent="0.25">
      <c r="A41" s="103">
        <f t="shared" si="5"/>
        <v>32</v>
      </c>
      <c r="B41" s="234" t="s">
        <v>1792</v>
      </c>
      <c r="C41" s="235" t="s">
        <v>1363</v>
      </c>
      <c r="D41" s="195" t="s">
        <v>1816</v>
      </c>
      <c r="E41" s="236" t="s">
        <v>1753</v>
      </c>
      <c r="F41" s="103"/>
      <c r="G41" s="106" t="s">
        <v>1817</v>
      </c>
      <c r="H41" s="228">
        <v>45720</v>
      </c>
      <c r="I41" s="103">
        <v>18</v>
      </c>
      <c r="J41" s="103">
        <v>117</v>
      </c>
      <c r="K41" s="105" t="str" cm="1">
        <f t="array" ref="K41">LOOKUP(2,1/(J41&gt;=INDEX(IF(F41="x",CCTT!$F$3:$I$170,CCTT!$B$3:$E$170),MATCH(DATEDIF(D41,DATE(2024,7,11),"m"),CCTT!$A$3:$A$170,0),0)),CCTT!$F$2:$I$2)</f>
        <v>bt</v>
      </c>
      <c r="L41" s="111">
        <f t="shared" ref="L41:L64" si="10">(I41/J41^2)*10^4</f>
        <v>13.149243918474689</v>
      </c>
      <c r="M41" s="105" t="str" cm="1">
        <f t="array" ref="M41">LOOKUP(2,1/(L41&gt;=INDEX(IF(F41="x",BMI!$G$3:$K$170,BMI!$B$3:$F$170),MATCH(DATEDIF(D41,DATE(2024,7,11),"m"),BMI!$A$3:$A$170,0),0)),BMI!$G$2:$K$2)</f>
        <v>bt</v>
      </c>
      <c r="N41" s="103" t="s">
        <v>3385</v>
      </c>
      <c r="O41" s="103">
        <v>82</v>
      </c>
      <c r="P41" s="106" t="s">
        <v>3380</v>
      </c>
      <c r="Q41" s="103" t="s">
        <v>5</v>
      </c>
      <c r="R41" s="103" t="s">
        <v>5</v>
      </c>
      <c r="S41" s="103" t="s">
        <v>1370</v>
      </c>
      <c r="T41" s="103" t="s">
        <v>5</v>
      </c>
      <c r="U41" s="104" t="str">
        <f t="shared" ref="U41:U63" si="11">Q41&amp;"; "&amp;R41&amp;"; "&amp;S41&amp;"; "&amp;T41</f>
        <v>bt; bt; Đa sâu răng; bt</v>
      </c>
      <c r="V41" s="112" t="s">
        <v>1370</v>
      </c>
      <c r="W41" s="191" t="str">
        <f t="shared" si="9"/>
        <v>II</v>
      </c>
      <c r="Y41" s="114"/>
      <c r="Z41" s="114"/>
    </row>
    <row r="42" spans="1:26" s="193" customFormat="1" ht="31.5" x14ac:dyDescent="0.25">
      <c r="A42" s="103">
        <f t="shared" si="5"/>
        <v>33</v>
      </c>
      <c r="B42" s="234" t="s">
        <v>1620</v>
      </c>
      <c r="C42" s="237" t="s">
        <v>1284</v>
      </c>
      <c r="D42" s="195">
        <v>42942</v>
      </c>
      <c r="E42" s="236" t="s">
        <v>1753</v>
      </c>
      <c r="F42" s="103"/>
      <c r="G42" s="106" t="s">
        <v>1817</v>
      </c>
      <c r="H42" s="228">
        <v>45720</v>
      </c>
      <c r="I42" s="103">
        <v>20</v>
      </c>
      <c r="J42" s="103">
        <v>119</v>
      </c>
      <c r="K42" s="105" t="str" cm="1">
        <f t="array" ref="K42">LOOKUP(2,1/(J42&gt;=INDEX(IF(F42="x",CCTT!$F$3:$I$170,CCTT!$B$3:$E$170),MATCH(DATEDIF(D42,DATE(2024,7,11),"m"),CCTT!$A$3:$A$170,0),0)),CCTT!$F$2:$I$2)</f>
        <v>bt</v>
      </c>
      <c r="L42" s="111">
        <f t="shared" si="10"/>
        <v>14.123296377374478</v>
      </c>
      <c r="M42" s="105" t="str" cm="1">
        <f t="array" ref="M42">LOOKUP(2,1/(L42&gt;=INDEX(IF(F42="x",BMI!$G$3:$K$170,BMI!$B$3:$F$170),MATCH(DATEDIF(D42,DATE(2024,7,11),"m"),BMI!$A$3:$A$170,0),0)),BMI!$G$2:$K$2)</f>
        <v>bt</v>
      </c>
      <c r="N42" s="103" t="s">
        <v>3396</v>
      </c>
      <c r="O42" s="103">
        <v>82</v>
      </c>
      <c r="P42" s="106" t="s">
        <v>3388</v>
      </c>
      <c r="Q42" s="103" t="s">
        <v>1326</v>
      </c>
      <c r="R42" s="103" t="s">
        <v>3414</v>
      </c>
      <c r="S42" s="103" t="s">
        <v>1370</v>
      </c>
      <c r="T42" s="103" t="s">
        <v>5</v>
      </c>
      <c r="U42" s="104" t="str">
        <f t="shared" si="11"/>
        <v>2 mắt giảm thị lực; Viêm tai giữa; Đa sâu răng; bt</v>
      </c>
      <c r="V42" s="112" t="s">
        <v>3456</v>
      </c>
      <c r="W42" s="191" t="str">
        <f t="shared" si="9"/>
        <v>II</v>
      </c>
      <c r="Y42" s="114"/>
      <c r="Z42" s="114"/>
    </row>
    <row r="43" spans="1:26" s="193" customFormat="1" ht="31.5" x14ac:dyDescent="0.25">
      <c r="A43" s="103">
        <f t="shared" si="5"/>
        <v>34</v>
      </c>
      <c r="B43" s="234" t="s">
        <v>1793</v>
      </c>
      <c r="C43" s="237" t="s">
        <v>1384</v>
      </c>
      <c r="D43" s="195" t="s">
        <v>1796</v>
      </c>
      <c r="E43" s="236"/>
      <c r="F43" s="103" t="s">
        <v>1753</v>
      </c>
      <c r="G43" s="106" t="s">
        <v>1817</v>
      </c>
      <c r="H43" s="228">
        <v>45720</v>
      </c>
      <c r="I43" s="103">
        <v>17</v>
      </c>
      <c r="J43" s="103">
        <v>123</v>
      </c>
      <c r="K43" s="105" t="str" cm="1">
        <f t="array" ref="K43">LOOKUP(2,1/(J43&gt;=INDEX(IF(F43="x",CCTT!$F$3:$I$170,CCTT!$B$3:$E$170),MATCH(DATEDIF(D43,DATE(2024,7,11),"m"),CCTT!$A$3:$A$170,0),0)),CCTT!$F$2:$I$2)</f>
        <v>CHT</v>
      </c>
      <c r="L43" s="111">
        <f t="shared" si="10"/>
        <v>11.236697732830986</v>
      </c>
      <c r="M43" s="105" t="str" cm="1">
        <f t="array" ref="M43">LOOKUP(2,1/(L43&gt;=INDEX(IF(F43="x",BMI!$G$3:$K$170,BMI!$B$3:$F$170),MATCH(DATEDIF(D43,DATE(2024,7,11),"m"),BMI!$A$3:$A$170,0),0)),BMI!$G$2:$K$2)</f>
        <v>SDDTGC
MĐN</v>
      </c>
      <c r="N43" s="103" t="s">
        <v>3401</v>
      </c>
      <c r="O43" s="103">
        <v>82</v>
      </c>
      <c r="P43" s="106" t="s">
        <v>3380</v>
      </c>
      <c r="Q43" s="103" t="s">
        <v>5</v>
      </c>
      <c r="R43" s="103" t="s">
        <v>5</v>
      </c>
      <c r="S43" s="103" t="s">
        <v>5</v>
      </c>
      <c r="T43" s="103" t="s">
        <v>5</v>
      </c>
      <c r="U43" s="104" t="str">
        <f t="shared" si="11"/>
        <v>bt; bt; bt; bt</v>
      </c>
      <c r="V43" s="112" t="s">
        <v>5</v>
      </c>
      <c r="W43" s="191" t="str">
        <f t="shared" si="9"/>
        <v>III</v>
      </c>
      <c r="Y43" s="114"/>
      <c r="Z43" s="114"/>
    </row>
    <row r="44" spans="1:26" s="193" customFormat="1" x14ac:dyDescent="0.25">
      <c r="A44" s="103">
        <f t="shared" si="5"/>
        <v>35</v>
      </c>
      <c r="B44" s="234" t="s">
        <v>1794</v>
      </c>
      <c r="C44" s="238" t="s">
        <v>1334</v>
      </c>
      <c r="D44" s="194" t="s">
        <v>1552</v>
      </c>
      <c r="E44" s="236"/>
      <c r="F44" s="103" t="s">
        <v>1753</v>
      </c>
      <c r="G44" s="106" t="s">
        <v>1817</v>
      </c>
      <c r="H44" s="228">
        <v>45720</v>
      </c>
      <c r="I44" s="103">
        <v>17</v>
      </c>
      <c r="J44" s="103">
        <v>114</v>
      </c>
      <c r="K44" s="105" t="str" cm="1">
        <f t="array" ref="K44">LOOKUP(2,1/(J44&gt;=INDEX(IF(F44="x",CCTT!$F$3:$I$170,CCTT!$B$3:$E$170),MATCH(DATEDIF(D44,DATE(2024,7,11),"m"),CCTT!$A$3:$A$170,0),0)),CCTT!$F$2:$I$2)</f>
        <v>bt</v>
      </c>
      <c r="L44" s="111">
        <f t="shared" si="10"/>
        <v>13.080947983995076</v>
      </c>
      <c r="M44" s="105" t="str" cm="1">
        <f t="array" ref="M44">LOOKUP(2,1/(L44&gt;=INDEX(IF(F44="x",BMI!$G$3:$K$170,BMI!$B$3:$F$170),MATCH(DATEDIF(D44,DATE(2024,7,11),"m"),BMI!$A$3:$A$170,0),0)),BMI!$G$2:$K$2)</f>
        <v>bt</v>
      </c>
      <c r="N44" s="103" t="s">
        <v>3396</v>
      </c>
      <c r="O44" s="103">
        <v>82</v>
      </c>
      <c r="P44" s="106" t="s">
        <v>3380</v>
      </c>
      <c r="Q44" s="103" t="s">
        <v>5</v>
      </c>
      <c r="R44" s="103" t="s">
        <v>5</v>
      </c>
      <c r="S44" s="103" t="s">
        <v>5</v>
      </c>
      <c r="T44" s="103" t="s">
        <v>5</v>
      </c>
      <c r="U44" s="104" t="str">
        <f t="shared" si="11"/>
        <v>bt; bt; bt; bt</v>
      </c>
      <c r="V44" s="112" t="s">
        <v>5</v>
      </c>
      <c r="W44" s="191" t="str">
        <f t="shared" si="9"/>
        <v>I</v>
      </c>
      <c r="Y44" s="114"/>
      <c r="Z44" s="114"/>
    </row>
    <row r="45" spans="1:26" s="193" customFormat="1" x14ac:dyDescent="0.25">
      <c r="A45" s="103">
        <f t="shared" si="5"/>
        <v>36</v>
      </c>
      <c r="B45" s="234" t="s">
        <v>1710</v>
      </c>
      <c r="C45" s="235" t="s">
        <v>1261</v>
      </c>
      <c r="D45" s="194" t="s">
        <v>1528</v>
      </c>
      <c r="E45" s="236"/>
      <c r="F45" s="103" t="s">
        <v>1753</v>
      </c>
      <c r="G45" s="106" t="s">
        <v>1879</v>
      </c>
      <c r="H45" s="228">
        <v>45720</v>
      </c>
      <c r="I45" s="103">
        <v>17</v>
      </c>
      <c r="J45" s="103">
        <v>116</v>
      </c>
      <c r="K45" s="105" t="str" cm="1">
        <f t="array" ref="K45">LOOKUP(2,1/(J45&gt;=INDEX(IF(F45="x",CCTT!$F$3:$I$170,CCTT!$B$3:$E$170),MATCH(DATEDIF(D45,DATE(2024,7,11),"m"),CCTT!$A$3:$A$170,0),0)),CCTT!$F$2:$I$2)</f>
        <v>bt</v>
      </c>
      <c r="L45" s="111">
        <f t="shared" si="10"/>
        <v>12.633769322235434</v>
      </c>
      <c r="M45" s="105" t="str" cm="1">
        <f t="array" ref="M45">LOOKUP(2,1/(L45&gt;=INDEX(IF(F45="x",BMI!$G$3:$K$170,BMI!$B$3:$F$170),MATCH(DATEDIF(D45,DATE(2024,7,11),"m"),BMI!$A$3:$A$170,0),0)),BMI!$G$2:$K$2)</f>
        <v>SDDTGC</v>
      </c>
      <c r="N45" s="103" t="s">
        <v>3417</v>
      </c>
      <c r="O45" s="103">
        <v>86</v>
      </c>
      <c r="P45" s="106" t="s">
        <v>3380</v>
      </c>
      <c r="Q45" s="103" t="s">
        <v>5</v>
      </c>
      <c r="R45" s="103" t="s">
        <v>5</v>
      </c>
      <c r="S45" s="103" t="s">
        <v>5</v>
      </c>
      <c r="T45" s="103" t="s">
        <v>5</v>
      </c>
      <c r="U45" s="104" t="str">
        <f t="shared" si="11"/>
        <v>bt; bt; bt; bt</v>
      </c>
      <c r="V45" s="112" t="s">
        <v>5</v>
      </c>
      <c r="W45" s="191" t="str">
        <f t="shared" si="9"/>
        <v>II</v>
      </c>
      <c r="Y45" s="114"/>
      <c r="Z45" s="114"/>
    </row>
    <row r="46" spans="1:26" s="193" customFormat="1" x14ac:dyDescent="0.25">
      <c r="A46" s="103">
        <f t="shared" si="5"/>
        <v>37</v>
      </c>
      <c r="B46" s="239" t="s">
        <v>1822</v>
      </c>
      <c r="C46" s="235" t="s">
        <v>1262</v>
      </c>
      <c r="D46" s="240" t="s">
        <v>1576</v>
      </c>
      <c r="E46" s="241" t="s">
        <v>1753</v>
      </c>
      <c r="F46" s="103"/>
      <c r="G46" s="106" t="s">
        <v>1879</v>
      </c>
      <c r="H46" s="228">
        <v>45720</v>
      </c>
      <c r="I46" s="103">
        <v>20</v>
      </c>
      <c r="J46" s="103">
        <v>117</v>
      </c>
      <c r="K46" s="105" t="str" cm="1">
        <f t="array" ref="K46">LOOKUP(2,1/(J46&gt;=INDEX(IF(F46="x",CCTT!$F$3:$I$170,CCTT!$B$3:$E$170),MATCH(DATEDIF(D46,DATE(2024,7,11),"m"),CCTT!$A$3:$A$170,0),0)),CCTT!$F$2:$I$2)</f>
        <v>bt</v>
      </c>
      <c r="L46" s="111">
        <f t="shared" si="10"/>
        <v>14.610271020527431</v>
      </c>
      <c r="M46" s="105" t="str" cm="1">
        <f t="array" ref="M46">LOOKUP(2,1/(L46&gt;=INDEX(IF(F46="x",BMI!$G$3:$K$170,BMI!$B$3:$F$170),MATCH(DATEDIF(D46,DATE(2024,7,11),"m"),BMI!$A$3:$A$170,0),0)),BMI!$G$2:$K$2)</f>
        <v>bt</v>
      </c>
      <c r="N46" s="118" t="s">
        <v>3417</v>
      </c>
      <c r="O46" s="103">
        <v>86</v>
      </c>
      <c r="P46" s="106" t="s">
        <v>3380</v>
      </c>
      <c r="Q46" s="103" t="s">
        <v>5</v>
      </c>
      <c r="R46" s="103" t="s">
        <v>5</v>
      </c>
      <c r="S46" s="103" t="s">
        <v>5</v>
      </c>
      <c r="T46" s="103" t="s">
        <v>5</v>
      </c>
      <c r="U46" s="104" t="str">
        <f t="shared" si="11"/>
        <v>bt; bt; bt; bt</v>
      </c>
      <c r="V46" s="112" t="s">
        <v>5</v>
      </c>
      <c r="W46" s="191" t="str">
        <f t="shared" si="9"/>
        <v>I</v>
      </c>
      <c r="Y46" s="114"/>
      <c r="Z46" s="114"/>
    </row>
    <row r="47" spans="1:26" s="193" customFormat="1" x14ac:dyDescent="0.25">
      <c r="A47" s="103">
        <f t="shared" si="5"/>
        <v>38</v>
      </c>
      <c r="B47" s="242" t="s">
        <v>1823</v>
      </c>
      <c r="C47" s="243" t="s">
        <v>1824</v>
      </c>
      <c r="D47" s="240" t="s">
        <v>1602</v>
      </c>
      <c r="E47" s="241" t="s">
        <v>1753</v>
      </c>
      <c r="F47" s="103"/>
      <c r="G47" s="106" t="s">
        <v>1879</v>
      </c>
      <c r="H47" s="228">
        <v>45720</v>
      </c>
      <c r="I47" s="103">
        <v>20</v>
      </c>
      <c r="J47" s="103">
        <v>116</v>
      </c>
      <c r="K47" s="105" t="str" cm="1">
        <f t="array" ref="K47">LOOKUP(2,1/(J47&gt;=INDEX(IF(F47="x",CCTT!$F$3:$I$170,CCTT!$B$3:$E$170),MATCH(DATEDIF(D47,DATE(2024,7,11),"m"),CCTT!$A$3:$A$170,0),0)),CCTT!$F$2:$I$2)</f>
        <v>bt</v>
      </c>
      <c r="L47" s="111">
        <f t="shared" si="10"/>
        <v>14.863258026159334</v>
      </c>
      <c r="M47" s="105" t="str" cm="1">
        <f t="array" ref="M47">LOOKUP(2,1/(L47&gt;=INDEX(IF(F47="x",BMI!$G$3:$K$170,BMI!$B$3:$F$170),MATCH(DATEDIF(D47,DATE(2024,7,11),"m"),BMI!$A$3:$A$170,0),0)),BMI!$G$2:$K$2)</f>
        <v>bt</v>
      </c>
      <c r="N47" s="103" t="s">
        <v>3397</v>
      </c>
      <c r="O47" s="103">
        <v>85</v>
      </c>
      <c r="P47" s="106" t="s">
        <v>3380</v>
      </c>
      <c r="Q47" s="103" t="s">
        <v>5</v>
      </c>
      <c r="R47" s="103" t="s">
        <v>5</v>
      </c>
      <c r="S47" s="103" t="s">
        <v>5</v>
      </c>
      <c r="T47" s="103" t="s">
        <v>5</v>
      </c>
      <c r="U47" s="104" t="str">
        <f t="shared" si="11"/>
        <v>bt; bt; bt; bt</v>
      </c>
      <c r="V47" s="112" t="s">
        <v>5</v>
      </c>
      <c r="W47" s="191" t="str">
        <f t="shared" si="9"/>
        <v>I</v>
      </c>
      <c r="Y47" s="114"/>
      <c r="Z47" s="114"/>
    </row>
    <row r="48" spans="1:26" s="193" customFormat="1" x14ac:dyDescent="0.25">
      <c r="A48" s="103">
        <f t="shared" si="5"/>
        <v>39</v>
      </c>
      <c r="B48" s="234" t="s">
        <v>1825</v>
      </c>
      <c r="C48" s="244" t="s">
        <v>1271</v>
      </c>
      <c r="D48" s="194" t="s">
        <v>1826</v>
      </c>
      <c r="E48" s="236" t="s">
        <v>1753</v>
      </c>
      <c r="F48" s="103"/>
      <c r="G48" s="106" t="s">
        <v>1879</v>
      </c>
      <c r="H48" s="228">
        <v>45720</v>
      </c>
      <c r="I48" s="103">
        <v>21</v>
      </c>
      <c r="J48" s="103">
        <v>121</v>
      </c>
      <c r="K48" s="105" t="str" cm="1">
        <f t="array" ref="K48">LOOKUP(2,1/(J48&gt;=INDEX(IF(F48="x",CCTT!$F$3:$I$170,CCTT!$B$3:$E$170),MATCH(DATEDIF(D48,DATE(2024,7,11),"m"),CCTT!$A$3:$A$170,0),0)),CCTT!$F$2:$I$2)</f>
        <v>bt</v>
      </c>
      <c r="L48" s="111">
        <f t="shared" si="10"/>
        <v>14.343282562666484</v>
      </c>
      <c r="M48" s="105" t="str" cm="1">
        <f t="array" ref="M48">LOOKUP(2,1/(L48&gt;=INDEX(IF(F48="x",BMI!$G$3:$K$170,BMI!$B$3:$F$170),MATCH(DATEDIF(D48,DATE(2024,7,11),"m"),BMI!$A$3:$A$170,0),0)),BMI!$G$2:$K$2)</f>
        <v>bt</v>
      </c>
      <c r="N48" s="119" t="s">
        <v>3397</v>
      </c>
      <c r="O48" s="103">
        <v>82</v>
      </c>
      <c r="P48" s="106" t="s">
        <v>3380</v>
      </c>
      <c r="Q48" s="103" t="s">
        <v>5</v>
      </c>
      <c r="R48" s="103" t="s">
        <v>5</v>
      </c>
      <c r="S48" s="105" t="s">
        <v>1370</v>
      </c>
      <c r="T48" s="103" t="s">
        <v>5</v>
      </c>
      <c r="U48" s="104" t="str">
        <f t="shared" si="11"/>
        <v>bt; bt; Đa sâu răng; bt</v>
      </c>
      <c r="V48" s="112" t="s">
        <v>1370</v>
      </c>
      <c r="W48" s="191" t="str">
        <f t="shared" si="9"/>
        <v>II</v>
      </c>
      <c r="Y48" s="114"/>
      <c r="Z48" s="114"/>
    </row>
    <row r="49" spans="1:26" s="193" customFormat="1" x14ac:dyDescent="0.25">
      <c r="A49" s="103">
        <f t="shared" si="5"/>
        <v>40</v>
      </c>
      <c r="B49" s="234" t="s">
        <v>1827</v>
      </c>
      <c r="C49" s="235" t="s">
        <v>1469</v>
      </c>
      <c r="D49" s="194" t="s">
        <v>1569</v>
      </c>
      <c r="E49" s="236"/>
      <c r="F49" s="103" t="s">
        <v>1753</v>
      </c>
      <c r="G49" s="106" t="s">
        <v>1879</v>
      </c>
      <c r="H49" s="228">
        <v>45720</v>
      </c>
      <c r="I49" s="103">
        <v>22</v>
      </c>
      <c r="J49" s="103">
        <v>115</v>
      </c>
      <c r="K49" s="105" t="str" cm="1">
        <f t="array" ref="K49">LOOKUP(2,1/(J49&gt;=INDEX(IF(F49="x",CCTT!$F$3:$I$170,CCTT!$B$3:$E$170),MATCH(DATEDIF(D49,DATE(2024,7,11),"m"),CCTT!$A$3:$A$170,0),0)),CCTT!$F$2:$I$2)</f>
        <v>bt</v>
      </c>
      <c r="L49" s="111">
        <f t="shared" si="10"/>
        <v>16.6351606805293</v>
      </c>
      <c r="M49" s="105" t="str" cm="1">
        <f t="array" ref="M49">LOOKUP(2,1/(L49&gt;=INDEX(IF(F49="x",BMI!$G$3:$K$170,BMI!$B$3:$F$170),MATCH(DATEDIF(D49,DATE(2024,7,11),"m"),BMI!$A$3:$A$170,0),0)),BMI!$G$2:$K$2)</f>
        <v>bt</v>
      </c>
      <c r="N49" s="103" t="s">
        <v>3399</v>
      </c>
      <c r="O49" s="118">
        <v>83</v>
      </c>
      <c r="P49" s="106" t="s">
        <v>3380</v>
      </c>
      <c r="Q49" s="103" t="s">
        <v>5</v>
      </c>
      <c r="R49" s="103" t="s">
        <v>5</v>
      </c>
      <c r="S49" s="103" t="s">
        <v>1370</v>
      </c>
      <c r="T49" s="103" t="s">
        <v>5</v>
      </c>
      <c r="U49" s="104" t="str">
        <f t="shared" si="11"/>
        <v>bt; bt; Đa sâu răng; bt</v>
      </c>
      <c r="V49" s="112" t="s">
        <v>1370</v>
      </c>
      <c r="W49" s="191" t="str">
        <f t="shared" si="9"/>
        <v>II</v>
      </c>
      <c r="Y49" s="114"/>
      <c r="Z49" s="114"/>
    </row>
    <row r="50" spans="1:26" s="193" customFormat="1" x14ac:dyDescent="0.25">
      <c r="A50" s="103">
        <f t="shared" si="5"/>
        <v>41</v>
      </c>
      <c r="B50" s="234" t="s">
        <v>1828</v>
      </c>
      <c r="C50" s="245" t="s">
        <v>1551</v>
      </c>
      <c r="D50" s="194" t="s">
        <v>1829</v>
      </c>
      <c r="E50" s="195"/>
      <c r="F50" s="103" t="s">
        <v>1753</v>
      </c>
      <c r="G50" s="106" t="s">
        <v>1879</v>
      </c>
      <c r="H50" s="228">
        <v>45720</v>
      </c>
      <c r="I50" s="103">
        <v>22</v>
      </c>
      <c r="J50" s="103">
        <v>122</v>
      </c>
      <c r="K50" s="105" t="str" cm="1">
        <f t="array" ref="K50">LOOKUP(2,1/(J50&gt;=INDEX(IF(F50="x",CCTT!$F$3:$I$170,CCTT!$B$3:$E$170),MATCH(DATEDIF(D50,DATE(2024,7,11),"m"),CCTT!$A$3:$A$170,0),0)),CCTT!$F$2:$I$2)</f>
        <v>bt</v>
      </c>
      <c r="L50" s="111">
        <f t="shared" si="10"/>
        <v>14.780972856758936</v>
      </c>
      <c r="M50" s="105" t="str" cm="1">
        <f t="array" ref="M50">LOOKUP(2,1/(L50&gt;=INDEX(IF(F50="x",BMI!$G$3:$K$170,BMI!$B$3:$F$170),MATCH(DATEDIF(D50,DATE(2024,7,11),"m"),BMI!$A$3:$A$170,0),0)),BMI!$G$2:$K$2)</f>
        <v>bt</v>
      </c>
      <c r="N50" s="103" t="s">
        <v>3397</v>
      </c>
      <c r="O50" s="103">
        <v>83</v>
      </c>
      <c r="P50" s="106" t="s">
        <v>3380</v>
      </c>
      <c r="Q50" s="103" t="s">
        <v>5</v>
      </c>
      <c r="R50" s="103" t="s">
        <v>5</v>
      </c>
      <c r="S50" s="103" t="s">
        <v>5</v>
      </c>
      <c r="T50" s="103" t="s">
        <v>5</v>
      </c>
      <c r="U50" s="104" t="str">
        <f t="shared" si="11"/>
        <v>bt; bt; bt; bt</v>
      </c>
      <c r="V50" s="112" t="s">
        <v>5</v>
      </c>
      <c r="W50" s="191" t="str">
        <f t="shared" si="9"/>
        <v>I</v>
      </c>
      <c r="Y50" s="114"/>
      <c r="Z50" s="114"/>
    </row>
    <row r="51" spans="1:26" s="193" customFormat="1" x14ac:dyDescent="0.25">
      <c r="A51" s="103">
        <f t="shared" si="5"/>
        <v>42</v>
      </c>
      <c r="B51" s="234" t="s">
        <v>1830</v>
      </c>
      <c r="C51" s="245" t="s">
        <v>1279</v>
      </c>
      <c r="D51" s="194" t="s">
        <v>1562</v>
      </c>
      <c r="E51" s="236" t="s">
        <v>1753</v>
      </c>
      <c r="F51" s="103"/>
      <c r="G51" s="106" t="s">
        <v>1879</v>
      </c>
      <c r="H51" s="228">
        <v>45720</v>
      </c>
      <c r="I51" s="103">
        <v>26</v>
      </c>
      <c r="J51" s="103">
        <v>119</v>
      </c>
      <c r="K51" s="105" t="str" cm="1">
        <f t="array" ref="K51">LOOKUP(2,1/(J51&gt;=INDEX(IF(F51="x",CCTT!$F$3:$I$170,CCTT!$B$3:$E$170),MATCH(DATEDIF(D51,DATE(2024,7,11),"m"),CCTT!$A$3:$A$170,0),0)),CCTT!$F$2:$I$2)</f>
        <v>bt</v>
      </c>
      <c r="L51" s="111">
        <f t="shared" si="10"/>
        <v>18.360285290586823</v>
      </c>
      <c r="M51" s="105" t="str" cm="1">
        <f t="array" ref="M51">LOOKUP(2,1/(L51&gt;=INDEX(IF(F51="x",BMI!$G$3:$K$170,BMI!$B$3:$F$170),MATCH(DATEDIF(D51,DATE(2024,7,11),"m"),BMI!$A$3:$A$170,0),0)),BMI!$G$2:$K$2)</f>
        <v>TC</v>
      </c>
      <c r="N51" s="103" t="s">
        <v>3410</v>
      </c>
      <c r="O51" s="103">
        <v>84</v>
      </c>
      <c r="P51" s="106" t="s">
        <v>3380</v>
      </c>
      <c r="Q51" s="103" t="s">
        <v>5</v>
      </c>
      <c r="R51" s="103" t="s">
        <v>5</v>
      </c>
      <c r="S51" s="103" t="s">
        <v>5</v>
      </c>
      <c r="T51" s="103" t="s">
        <v>5</v>
      </c>
      <c r="U51" s="104" t="str">
        <f t="shared" si="11"/>
        <v>bt; bt; bt; bt</v>
      </c>
      <c r="V51" s="112" t="s">
        <v>5</v>
      </c>
      <c r="W51" s="191" t="str">
        <f t="shared" si="9"/>
        <v>II</v>
      </c>
      <c r="Y51" s="114"/>
      <c r="Z51" s="114"/>
    </row>
    <row r="52" spans="1:26" s="193" customFormat="1" x14ac:dyDescent="0.25">
      <c r="A52" s="103">
        <f t="shared" si="5"/>
        <v>43</v>
      </c>
      <c r="B52" s="377" t="s">
        <v>1831</v>
      </c>
      <c r="C52" s="378" t="s">
        <v>1578</v>
      </c>
      <c r="D52" s="379" t="s">
        <v>1549</v>
      </c>
      <c r="E52" s="380"/>
      <c r="F52" s="372" t="s">
        <v>1753</v>
      </c>
      <c r="G52" s="106" t="s">
        <v>1879</v>
      </c>
      <c r="H52" s="228">
        <v>45720</v>
      </c>
      <c r="I52" s="372">
        <v>21</v>
      </c>
      <c r="J52" s="372">
        <v>122</v>
      </c>
      <c r="K52" s="339" t="str" cm="1">
        <f t="array" ref="K52">LOOKUP(2,1/(J52&gt;=INDEX(IF(F52="x",CCTT!$F$3:$I$170,CCTT!$B$3:$E$170),MATCH(DATEDIF(D52,DATE(2024,7,11),"m"),CCTT!$A$3:$A$170,0),0)),CCTT!$F$2:$I$2)</f>
        <v>bt</v>
      </c>
      <c r="L52" s="111">
        <f t="shared" ref="L52" si="12">(I52/J52^2)*10^4</f>
        <v>14.109110454178984</v>
      </c>
      <c r="M52" s="339" t="str" cm="1">
        <f t="array" ref="M52">LOOKUP(2,1/(L52&gt;=INDEX(IF(F52="x",BMI!$G$3:$K$170,BMI!$B$3:$F$170),MATCH(DATEDIF(D52,DATE(2024,7,11),"m"),BMI!$A$3:$A$170,0),0)),BMI!$G$2:$K$2)</f>
        <v>bt</v>
      </c>
      <c r="N52" s="372" t="s">
        <v>3417</v>
      </c>
      <c r="O52" s="372">
        <v>79</v>
      </c>
      <c r="P52" s="106" t="s">
        <v>3380</v>
      </c>
      <c r="Q52" s="103" t="s">
        <v>5</v>
      </c>
      <c r="R52" s="103" t="s">
        <v>5</v>
      </c>
      <c r="S52" s="372" t="s">
        <v>1370</v>
      </c>
      <c r="T52" s="103" t="s">
        <v>5</v>
      </c>
      <c r="U52" s="104" t="str">
        <f t="shared" ref="U52" si="13">Q52&amp;"; "&amp;R52&amp;"; "&amp;S52&amp;"; "&amp;T52</f>
        <v>bt; bt; Đa sâu răng; bt</v>
      </c>
      <c r="V52" s="112" t="s">
        <v>1370</v>
      </c>
      <c r="W52" s="342" t="str">
        <f t="shared" ref="W52" si="14">ROMAN(MAX(IF(OR(K52=$Z$8,M52=$AD$8,M52=$AH$8),3,IF(OR(K52=$AA$8,M52=$AE$8,M52=$AG$8),2,1)),IF(V52="bt",1,2)),0)</f>
        <v>II</v>
      </c>
      <c r="Y52" s="341"/>
      <c r="Z52" s="341"/>
    </row>
    <row r="53" spans="1:26" s="193" customFormat="1" x14ac:dyDescent="0.25">
      <c r="A53" s="103">
        <f t="shared" si="5"/>
        <v>44</v>
      </c>
      <c r="B53" s="234" t="s">
        <v>1832</v>
      </c>
      <c r="C53" s="237" t="s">
        <v>1379</v>
      </c>
      <c r="D53" s="194" t="s">
        <v>1833</v>
      </c>
      <c r="E53" s="236" t="s">
        <v>1753</v>
      </c>
      <c r="F53" s="103"/>
      <c r="G53" s="106" t="s">
        <v>1879</v>
      </c>
      <c r="H53" s="228">
        <v>45720</v>
      </c>
      <c r="I53" s="103">
        <v>22</v>
      </c>
      <c r="J53" s="103">
        <v>112</v>
      </c>
      <c r="K53" s="105" t="str" cm="1">
        <f t="array" ref="K53">LOOKUP(2,1/(J53&gt;=INDEX(IF(F53="x",CCTT!$F$3:$I$170,CCTT!$B$3:$E$170),MATCH(DATEDIF(D53,DATE(2024,7,11),"m"),CCTT!$A$3:$A$170,0),0)),CCTT!$F$2:$I$2)</f>
        <v>bt</v>
      </c>
      <c r="L53" s="111">
        <f t="shared" si="10"/>
        <v>17.538265306122447</v>
      </c>
      <c r="M53" s="105" t="str" cm="1">
        <f t="array" ref="M53">LOOKUP(2,1/(L53&gt;=INDEX(IF(F53="x",BMI!$G$3:$K$170,BMI!$B$3:$F$170),MATCH(DATEDIF(D53,DATE(2024,7,11),"m"),BMI!$A$3:$A$170,0),0)),BMI!$G$2:$K$2)</f>
        <v>TC</v>
      </c>
      <c r="N53" s="103" t="s">
        <v>3397</v>
      </c>
      <c r="O53" s="103">
        <v>85</v>
      </c>
      <c r="P53" s="106" t="s">
        <v>3387</v>
      </c>
      <c r="Q53" s="103" t="s">
        <v>5</v>
      </c>
      <c r="R53" s="103" t="s">
        <v>5</v>
      </c>
      <c r="S53" s="103" t="s">
        <v>5</v>
      </c>
      <c r="T53" s="103" t="s">
        <v>5</v>
      </c>
      <c r="U53" s="104" t="str">
        <f t="shared" si="11"/>
        <v>bt; bt; bt; bt</v>
      </c>
      <c r="V53" s="112" t="s">
        <v>5</v>
      </c>
      <c r="W53" s="191" t="str">
        <f t="shared" si="9"/>
        <v>II</v>
      </c>
      <c r="Y53" s="114"/>
      <c r="Z53" s="114"/>
    </row>
    <row r="54" spans="1:26" s="193" customFormat="1" ht="31.5" x14ac:dyDescent="0.25">
      <c r="A54" s="103">
        <f t="shared" si="5"/>
        <v>45</v>
      </c>
      <c r="B54" s="234" t="s">
        <v>1834</v>
      </c>
      <c r="C54" s="245" t="s">
        <v>1281</v>
      </c>
      <c r="D54" s="194" t="s">
        <v>1835</v>
      </c>
      <c r="E54" s="236" t="s">
        <v>1753</v>
      </c>
      <c r="F54" s="103"/>
      <c r="G54" s="106" t="s">
        <v>1879</v>
      </c>
      <c r="H54" s="228">
        <v>45720</v>
      </c>
      <c r="I54" s="103"/>
      <c r="J54" s="103"/>
      <c r="K54" s="105" t="str" cm="1">
        <f t="array" ref="K54">LOOKUP(2,1/(J54&gt;=INDEX(IF(F54="x",CCTT!$F$3:$I$170,CCTT!$B$3:$E$170),MATCH(DATEDIF(D54,DATE(2024,7,11),"m"),CCTT!$A$3:$A$170,0),0)),CCTT!$F$2:$I$2)</f>
        <v>SDDTTC
MĐN</v>
      </c>
      <c r="L54" s="111" t="e">
        <f t="shared" si="10"/>
        <v>#DIV/0!</v>
      </c>
      <c r="M54" s="105" t="e" cm="1">
        <f t="array" ref="M54">LOOKUP(2,1/(L54&gt;=INDEX(IF(F54="x",BMI!$G$3:$K$170,BMI!$B$3:$F$170),MATCH(DATEDIF(D54,DATE(2024,7,11),"m"),BMI!$A$3:$A$170,0),0)),BMI!$G$2:$K$2)</f>
        <v>#N/A</v>
      </c>
      <c r="N54" s="103" t="s">
        <v>3386</v>
      </c>
      <c r="O54" s="103">
        <v>83</v>
      </c>
      <c r="P54" s="106" t="s">
        <v>3380</v>
      </c>
      <c r="Q54" s="103" t="s">
        <v>5</v>
      </c>
      <c r="R54" s="103" t="s">
        <v>5</v>
      </c>
      <c r="S54" s="103" t="s">
        <v>5</v>
      </c>
      <c r="T54" s="103" t="s">
        <v>5</v>
      </c>
      <c r="U54" s="104" t="str">
        <f t="shared" si="11"/>
        <v>bt; bt; bt; bt</v>
      </c>
      <c r="V54" s="112" t="s">
        <v>5</v>
      </c>
      <c r="W54" s="191" t="e">
        <f t="shared" si="9"/>
        <v>#N/A</v>
      </c>
      <c r="Y54" s="114"/>
      <c r="Z54" s="114"/>
    </row>
    <row r="55" spans="1:26" s="193" customFormat="1" x14ac:dyDescent="0.25">
      <c r="A55" s="103">
        <f t="shared" si="5"/>
        <v>46</v>
      </c>
      <c r="B55" s="234" t="s">
        <v>1836</v>
      </c>
      <c r="C55" s="235" t="s">
        <v>1361</v>
      </c>
      <c r="D55" s="194" t="s">
        <v>1837</v>
      </c>
      <c r="E55" s="236" t="s">
        <v>1753</v>
      </c>
      <c r="F55" s="103"/>
      <c r="G55" s="106" t="s">
        <v>1879</v>
      </c>
      <c r="H55" s="228">
        <v>45720</v>
      </c>
      <c r="I55" s="103">
        <v>18</v>
      </c>
      <c r="J55" s="103">
        <v>116</v>
      </c>
      <c r="K55" s="105" t="str" cm="1">
        <f t="array" ref="K55">LOOKUP(2,1/(J55&gt;=INDEX(IF(F55="x",CCTT!$F$3:$I$170,CCTT!$B$3:$E$170),MATCH(DATEDIF(D55,DATE(2024,7,11),"m"),CCTT!$A$3:$A$170,0),0)),CCTT!$F$2:$I$2)</f>
        <v>bt</v>
      </c>
      <c r="L55" s="111">
        <f t="shared" si="10"/>
        <v>13.376932223543401</v>
      </c>
      <c r="M55" s="105" t="str" cm="1">
        <f t="array" ref="M55">LOOKUP(2,1/(L55&gt;=INDEX(IF(F55="x",BMI!$G$3:$K$170,BMI!$B$3:$F$170),MATCH(DATEDIF(D55,DATE(2024,7,11),"m"),BMI!$A$3:$A$170,0),0)),BMI!$G$2:$K$2)</f>
        <v>bt</v>
      </c>
      <c r="N55" s="103" t="s">
        <v>3396</v>
      </c>
      <c r="O55" s="103">
        <v>82</v>
      </c>
      <c r="P55" s="106" t="s">
        <v>3380</v>
      </c>
      <c r="Q55" s="103" t="s">
        <v>5</v>
      </c>
      <c r="R55" s="103" t="s">
        <v>5</v>
      </c>
      <c r="S55" s="103" t="s">
        <v>1370</v>
      </c>
      <c r="T55" s="103" t="s">
        <v>5</v>
      </c>
      <c r="U55" s="104" t="str">
        <f t="shared" si="11"/>
        <v>bt; bt; Đa sâu răng; bt</v>
      </c>
      <c r="V55" s="112" t="s">
        <v>1370</v>
      </c>
      <c r="W55" s="191" t="str">
        <f t="shared" si="9"/>
        <v>II</v>
      </c>
      <c r="Y55" s="114"/>
      <c r="Z55" s="114"/>
    </row>
    <row r="56" spans="1:26" s="193" customFormat="1" x14ac:dyDescent="0.25">
      <c r="A56" s="103">
        <f t="shared" si="5"/>
        <v>47</v>
      </c>
      <c r="B56" s="234" t="s">
        <v>1838</v>
      </c>
      <c r="C56" s="235" t="s">
        <v>1283</v>
      </c>
      <c r="D56" s="195" t="s">
        <v>1839</v>
      </c>
      <c r="E56" s="236"/>
      <c r="F56" s="103" t="s">
        <v>1753</v>
      </c>
      <c r="G56" s="106" t="s">
        <v>1879</v>
      </c>
      <c r="H56" s="228">
        <v>45720</v>
      </c>
      <c r="I56" s="103">
        <v>30</v>
      </c>
      <c r="J56" s="103">
        <v>124</v>
      </c>
      <c r="K56" s="105" t="str" cm="1">
        <f t="array" ref="K56">LOOKUP(2,1/(J56&gt;=INDEX(IF(F56="x",CCTT!$F$3:$I$170,CCTT!$B$3:$E$170),MATCH(DATEDIF(D56,DATE(2024,7,11),"m"),CCTT!$A$3:$A$170,0),0)),CCTT!$F$2:$I$2)</f>
        <v>bt</v>
      </c>
      <c r="L56" s="111">
        <f t="shared" si="10"/>
        <v>19.510926118626429</v>
      </c>
      <c r="M56" s="105" t="str" cm="1">
        <f t="array" ref="M56">LOOKUP(2,1/(L56&gt;=INDEX(IF(F56="x",BMI!$G$3:$K$170,BMI!$B$3:$F$170),MATCH(DATEDIF(D56,DATE(2024,7,11),"m"),BMI!$A$3:$A$170,0),0)),BMI!$G$2:$K$2)</f>
        <v>BP</v>
      </c>
      <c r="N56" s="103" t="s">
        <v>3385</v>
      </c>
      <c r="O56" s="103">
        <v>79</v>
      </c>
      <c r="P56" s="106" t="s">
        <v>3380</v>
      </c>
      <c r="Q56" s="103" t="s">
        <v>5</v>
      </c>
      <c r="R56" s="103" t="s">
        <v>5</v>
      </c>
      <c r="S56" s="103" t="s">
        <v>5</v>
      </c>
      <c r="T56" s="103" t="s">
        <v>5</v>
      </c>
      <c r="U56" s="104" t="str">
        <f t="shared" si="11"/>
        <v>bt; bt; bt; bt</v>
      </c>
      <c r="V56" s="112" t="s">
        <v>5</v>
      </c>
      <c r="W56" s="191" t="str">
        <f t="shared" si="9"/>
        <v>III</v>
      </c>
      <c r="Y56" s="114"/>
      <c r="Z56" s="114"/>
    </row>
    <row r="57" spans="1:26" s="193" customFormat="1" x14ac:dyDescent="0.25">
      <c r="A57" s="103">
        <f t="shared" si="5"/>
        <v>48</v>
      </c>
      <c r="B57" s="239" t="s">
        <v>1840</v>
      </c>
      <c r="C57" s="235" t="s">
        <v>1283</v>
      </c>
      <c r="D57" s="240" t="s">
        <v>1626</v>
      </c>
      <c r="E57" s="241" t="s">
        <v>1753</v>
      </c>
      <c r="F57" s="103"/>
      <c r="G57" s="106" t="s">
        <v>1879</v>
      </c>
      <c r="H57" s="228">
        <v>45720</v>
      </c>
      <c r="I57" s="103">
        <v>20</v>
      </c>
      <c r="J57" s="103">
        <v>124</v>
      </c>
      <c r="K57" s="105" t="str" cm="1">
        <f t="array" ref="K57">LOOKUP(2,1/(J57&gt;=INDEX(IF(F57="x",CCTT!$F$3:$I$170,CCTT!$B$3:$E$170),MATCH(DATEDIF(D57,DATE(2024,7,11),"m"),CCTT!$A$3:$A$170,0),0)),CCTT!$F$2:$I$2)</f>
        <v>bt</v>
      </c>
      <c r="L57" s="111">
        <f t="shared" si="10"/>
        <v>13.007284079084288</v>
      </c>
      <c r="M57" s="105" t="str" cm="1">
        <f t="array" ref="M57">LOOKUP(2,1/(L57&gt;=INDEX(IF(F57="x",BMI!$G$3:$K$170,BMI!$B$3:$F$170),MATCH(DATEDIF(D57,DATE(2024,7,11),"m"),BMI!$A$3:$A$170,0),0)),BMI!$G$2:$K$2)</f>
        <v>SDDTGC</v>
      </c>
      <c r="N57" s="103" t="s">
        <v>3410</v>
      </c>
      <c r="O57" s="103">
        <v>82</v>
      </c>
      <c r="P57" s="106" t="s">
        <v>3380</v>
      </c>
      <c r="Q57" s="103" t="s">
        <v>5</v>
      </c>
      <c r="R57" s="103" t="s">
        <v>5</v>
      </c>
      <c r="S57" s="103" t="s">
        <v>1370</v>
      </c>
      <c r="T57" s="103" t="s">
        <v>5</v>
      </c>
      <c r="U57" s="104" t="str">
        <f t="shared" si="11"/>
        <v>bt; bt; Đa sâu răng; bt</v>
      </c>
      <c r="V57" s="112" t="s">
        <v>1370</v>
      </c>
      <c r="W57" s="191" t="str">
        <f t="shared" si="9"/>
        <v>II</v>
      </c>
      <c r="Y57" s="114"/>
      <c r="Z57" s="114"/>
    </row>
    <row r="58" spans="1:26" s="193" customFormat="1" x14ac:dyDescent="0.25">
      <c r="A58" s="103">
        <f t="shared" si="5"/>
        <v>49</v>
      </c>
      <c r="B58" s="234" t="s">
        <v>1841</v>
      </c>
      <c r="C58" s="245" t="s">
        <v>1354</v>
      </c>
      <c r="D58" s="195" t="s">
        <v>1580</v>
      </c>
      <c r="E58" s="236"/>
      <c r="F58" s="103" t="s">
        <v>1753</v>
      </c>
      <c r="G58" s="106" t="s">
        <v>1879</v>
      </c>
      <c r="H58" s="228">
        <v>45720</v>
      </c>
      <c r="I58" s="103">
        <v>27</v>
      </c>
      <c r="J58" s="103">
        <v>125</v>
      </c>
      <c r="K58" s="105" t="str" cm="1">
        <f t="array" ref="K58">LOOKUP(2,1/(J58&gt;=INDEX(IF(F58="x",CCTT!$F$3:$I$170,CCTT!$B$3:$E$170),MATCH(DATEDIF(D58,DATE(2024,7,11),"m"),CCTT!$A$3:$A$170,0),0)),CCTT!$F$2:$I$2)</f>
        <v>bt</v>
      </c>
      <c r="L58" s="111">
        <f t="shared" si="10"/>
        <v>17.279999999999998</v>
      </c>
      <c r="M58" s="105" t="str" cm="1">
        <f t="array" ref="M58">LOOKUP(2,1/(L58&gt;=INDEX(IF(F58="x",BMI!$G$3:$K$170,BMI!$B$3:$F$170),MATCH(DATEDIF(D58,DATE(2024,7,11),"m"),BMI!$A$3:$A$170,0),0)),BMI!$G$2:$K$2)</f>
        <v>TC</v>
      </c>
      <c r="N58" s="103" t="s">
        <v>3399</v>
      </c>
      <c r="O58" s="103">
        <v>83</v>
      </c>
      <c r="P58" s="106" t="s">
        <v>3382</v>
      </c>
      <c r="Q58" s="103" t="s">
        <v>1267</v>
      </c>
      <c r="R58" s="103" t="s">
        <v>5</v>
      </c>
      <c r="S58" s="103" t="s">
        <v>1370</v>
      </c>
      <c r="T58" s="103" t="s">
        <v>5</v>
      </c>
      <c r="U58" s="104" t="str">
        <f t="shared" si="11"/>
        <v>Loạn thị; bt; Đa sâu răng; bt</v>
      </c>
      <c r="V58" s="112" t="s">
        <v>3402</v>
      </c>
      <c r="W58" s="191" t="str">
        <f t="shared" si="9"/>
        <v>II</v>
      </c>
      <c r="Y58" s="114"/>
      <c r="Z58" s="114"/>
    </row>
    <row r="59" spans="1:26" s="193" customFormat="1" x14ac:dyDescent="0.25">
      <c r="A59" s="103">
        <f t="shared" si="5"/>
        <v>50</v>
      </c>
      <c r="B59" s="234" t="s">
        <v>1842</v>
      </c>
      <c r="C59" s="235" t="s">
        <v>1354</v>
      </c>
      <c r="D59" s="194" t="s">
        <v>1595</v>
      </c>
      <c r="E59" s="236"/>
      <c r="F59" s="103" t="s">
        <v>1753</v>
      </c>
      <c r="G59" s="106" t="s">
        <v>1879</v>
      </c>
      <c r="H59" s="228">
        <v>45720</v>
      </c>
      <c r="I59" s="103">
        <v>25</v>
      </c>
      <c r="J59" s="103">
        <v>118</v>
      </c>
      <c r="K59" s="105" t="str" cm="1">
        <f t="array" ref="K59">LOOKUP(2,1/(J59&gt;=INDEX(IF(F59="x",CCTT!$F$3:$I$170,CCTT!$B$3:$E$170),MATCH(DATEDIF(D59,DATE(2024,7,11),"m"),CCTT!$A$3:$A$170,0),0)),CCTT!$F$2:$I$2)</f>
        <v>bt</v>
      </c>
      <c r="L59" s="111">
        <f t="shared" si="10"/>
        <v>17.954610744039069</v>
      </c>
      <c r="M59" s="105" t="str" cm="1">
        <f t="array" ref="M59">LOOKUP(2,1/(L59&gt;=INDEX(IF(F59="x",BMI!$G$3:$K$170,BMI!$B$3:$F$170),MATCH(DATEDIF(D59,DATE(2024,7,11),"m"),BMI!$A$3:$A$170,0),0)),BMI!$G$2:$K$2)</f>
        <v>TC</v>
      </c>
      <c r="N59" s="103" t="s">
        <v>3399</v>
      </c>
      <c r="O59" s="103">
        <v>81</v>
      </c>
      <c r="P59" s="106" t="s">
        <v>3380</v>
      </c>
      <c r="Q59" s="103" t="s">
        <v>5</v>
      </c>
      <c r="R59" s="103" t="s">
        <v>5</v>
      </c>
      <c r="S59" s="103" t="s">
        <v>5</v>
      </c>
      <c r="T59" s="103" t="s">
        <v>5</v>
      </c>
      <c r="U59" s="104" t="str">
        <f t="shared" si="11"/>
        <v>bt; bt; bt; bt</v>
      </c>
      <c r="V59" s="112" t="s">
        <v>5</v>
      </c>
      <c r="W59" s="191" t="s">
        <v>1275</v>
      </c>
      <c r="Y59" s="114"/>
      <c r="Z59" s="114"/>
    </row>
    <row r="60" spans="1:26" s="193" customFormat="1" ht="31.5" x14ac:dyDescent="0.25">
      <c r="A60" s="103">
        <f t="shared" si="5"/>
        <v>51</v>
      </c>
      <c r="B60" s="234" t="s">
        <v>1843</v>
      </c>
      <c r="C60" s="237" t="s">
        <v>1331</v>
      </c>
      <c r="D60" s="194" t="s">
        <v>1844</v>
      </c>
      <c r="E60" s="236"/>
      <c r="F60" s="103" t="s">
        <v>1753</v>
      </c>
      <c r="G60" s="106" t="s">
        <v>1879</v>
      </c>
      <c r="H60" s="228">
        <v>45720</v>
      </c>
      <c r="I60" s="103">
        <v>17</v>
      </c>
      <c r="J60" s="103">
        <v>116</v>
      </c>
      <c r="K60" s="105" t="str" cm="1">
        <f t="array" ref="K60">LOOKUP(2,1/(J60&gt;=INDEX(IF(F60="x",CCTT!$F$3:$I$170,CCTT!$B$3:$E$170),MATCH(DATEDIF(D60,DATE(2024,7,11),"m"),CCTT!$A$3:$A$170,0),0)),CCTT!$F$2:$I$2)</f>
        <v>bt</v>
      </c>
      <c r="L60" s="111">
        <f t="shared" si="10"/>
        <v>12.633769322235434</v>
      </c>
      <c r="M60" s="105" t="str" cm="1">
        <f t="array" ref="M60">LOOKUP(2,1/(L60&gt;=INDEX(IF(F60="x",BMI!$G$3:$K$170,BMI!$B$3:$F$170),MATCH(DATEDIF(D60,DATE(2024,7,11),"m"),BMI!$A$3:$A$170,0),0)),BMI!$G$2:$K$2)</f>
        <v>SDDTGC</v>
      </c>
      <c r="N60" s="103" t="s">
        <v>3399</v>
      </c>
      <c r="O60" s="103">
        <v>81</v>
      </c>
      <c r="P60" s="106" t="s">
        <v>3388</v>
      </c>
      <c r="Q60" s="191" t="s">
        <v>1326</v>
      </c>
      <c r="R60" s="103" t="s">
        <v>5</v>
      </c>
      <c r="S60" s="191" t="s">
        <v>1370</v>
      </c>
      <c r="T60" s="103" t="s">
        <v>5</v>
      </c>
      <c r="U60" s="104" t="str">
        <f>Q60&amp;"; "&amp;R60&amp;"; "&amp;S60&amp;"; "&amp;T60</f>
        <v>2 mắt giảm thị lực; bt; Đa sâu răng; bt</v>
      </c>
      <c r="V60" s="112" t="s">
        <v>3389</v>
      </c>
      <c r="W60" s="191" t="str">
        <f t="shared" si="9"/>
        <v>II</v>
      </c>
      <c r="Y60" s="114"/>
      <c r="Z60" s="114"/>
    </row>
    <row r="61" spans="1:26" s="193" customFormat="1" x14ac:dyDescent="0.25">
      <c r="A61" s="103">
        <f t="shared" si="5"/>
        <v>52</v>
      </c>
      <c r="B61" s="234" t="s">
        <v>1845</v>
      </c>
      <c r="C61" s="237" t="s">
        <v>1461</v>
      </c>
      <c r="D61" s="194" t="s">
        <v>1846</v>
      </c>
      <c r="E61" s="236"/>
      <c r="F61" s="103" t="s">
        <v>1753</v>
      </c>
      <c r="G61" s="106" t="s">
        <v>1879</v>
      </c>
      <c r="H61" s="228">
        <v>45720</v>
      </c>
      <c r="I61" s="103">
        <v>22</v>
      </c>
      <c r="J61" s="103">
        <v>123</v>
      </c>
      <c r="K61" s="105" t="str" cm="1">
        <f t="array" ref="K61">LOOKUP(2,1/(J61&gt;=INDEX(IF(F61="x",CCTT!$F$3:$I$170,CCTT!$B$3:$E$170),MATCH(DATEDIF(D61,DATE(2024,7,11),"m"),CCTT!$A$3:$A$170,0),0)),CCTT!$F$2:$I$2)</f>
        <v>bt</v>
      </c>
      <c r="L61" s="111">
        <f t="shared" si="10"/>
        <v>14.541608830722454</v>
      </c>
      <c r="M61" s="105" t="str" cm="1">
        <f t="array" ref="M61">LOOKUP(2,1/(L61&gt;=INDEX(IF(F61="x",BMI!$G$3:$K$170,BMI!$B$3:$F$170),MATCH(DATEDIF(D61,DATE(2024,7,11),"m"),BMI!$A$3:$A$170,0),0)),BMI!$G$2:$K$2)</f>
        <v>bt</v>
      </c>
      <c r="N61" s="103" t="s">
        <v>3399</v>
      </c>
      <c r="O61" s="103">
        <v>83</v>
      </c>
      <c r="P61" s="106" t="s">
        <v>3380</v>
      </c>
      <c r="Q61" s="103" t="s">
        <v>5</v>
      </c>
      <c r="R61" s="103" t="s">
        <v>5</v>
      </c>
      <c r="S61" s="103" t="s">
        <v>5</v>
      </c>
      <c r="T61" s="103" t="s">
        <v>5</v>
      </c>
      <c r="U61" s="104" t="str">
        <f t="shared" si="11"/>
        <v>bt; bt; bt; bt</v>
      </c>
      <c r="V61" s="112" t="s">
        <v>5</v>
      </c>
      <c r="W61" s="191" t="str">
        <f t="shared" si="9"/>
        <v>I</v>
      </c>
      <c r="Y61" s="114"/>
      <c r="Z61" s="114"/>
    </row>
    <row r="62" spans="1:26" s="193" customFormat="1" x14ac:dyDescent="0.25">
      <c r="A62" s="103">
        <f t="shared" si="5"/>
        <v>53</v>
      </c>
      <c r="B62" s="242" t="s">
        <v>1847</v>
      </c>
      <c r="C62" s="246" t="s">
        <v>1287</v>
      </c>
      <c r="D62" s="240" t="s">
        <v>1621</v>
      </c>
      <c r="E62" s="241" t="s">
        <v>1753</v>
      </c>
      <c r="F62" s="103"/>
      <c r="G62" s="106" t="s">
        <v>1879</v>
      </c>
      <c r="H62" s="228">
        <v>45720</v>
      </c>
      <c r="I62" s="103">
        <v>30</v>
      </c>
      <c r="J62" s="103">
        <v>124</v>
      </c>
      <c r="K62" s="105" t="str" cm="1">
        <f t="array" ref="K62">LOOKUP(2,1/(J62&gt;=INDEX(IF(F62="x",CCTT!$F$3:$I$170,CCTT!$B$3:$E$170),MATCH(DATEDIF(D62,DATE(2024,7,11),"m"),CCTT!$A$3:$A$170,0),0)),CCTT!$F$2:$I$2)</f>
        <v>bt</v>
      </c>
      <c r="L62" s="111">
        <f t="shared" si="10"/>
        <v>19.510926118626429</v>
      </c>
      <c r="M62" s="105" t="str" cm="1">
        <f t="array" ref="M62">LOOKUP(2,1/(L62&gt;=INDEX(IF(F62="x",BMI!$G$3:$K$170,BMI!$B$3:$F$170),MATCH(DATEDIF(D62,DATE(2024,7,11),"m"),BMI!$A$3:$A$170,0),0)),BMI!$G$2:$K$2)</f>
        <v>BP</v>
      </c>
      <c r="N62" s="103" t="s">
        <v>3401</v>
      </c>
      <c r="O62" s="103">
        <v>81</v>
      </c>
      <c r="P62" s="106" t="s">
        <v>3380</v>
      </c>
      <c r="Q62" s="103" t="s">
        <v>5</v>
      </c>
      <c r="R62" s="103" t="s">
        <v>5</v>
      </c>
      <c r="S62" s="103" t="s">
        <v>5</v>
      </c>
      <c r="T62" s="103" t="s">
        <v>5</v>
      </c>
      <c r="U62" s="104" t="str">
        <f t="shared" si="11"/>
        <v>bt; bt; bt; bt</v>
      </c>
      <c r="V62" s="112" t="s">
        <v>5</v>
      </c>
      <c r="W62" s="191" t="str">
        <f t="shared" si="9"/>
        <v>III</v>
      </c>
      <c r="Y62" s="114"/>
      <c r="Z62" s="114"/>
    </row>
    <row r="63" spans="1:26" s="193" customFormat="1" x14ac:dyDescent="0.25">
      <c r="A63" s="103">
        <f t="shared" si="5"/>
        <v>54</v>
      </c>
      <c r="B63" s="234" t="s">
        <v>1848</v>
      </c>
      <c r="C63" s="235" t="s">
        <v>1287</v>
      </c>
      <c r="D63" s="194" t="s">
        <v>1570</v>
      </c>
      <c r="E63" s="236" t="s">
        <v>1753</v>
      </c>
      <c r="F63" s="103"/>
      <c r="G63" s="106" t="s">
        <v>1879</v>
      </c>
      <c r="H63" s="228">
        <v>45720</v>
      </c>
      <c r="I63" s="103">
        <v>22</v>
      </c>
      <c r="J63" s="103">
        <v>122</v>
      </c>
      <c r="K63" s="105" t="str" cm="1">
        <f t="array" ref="K63">LOOKUP(2,1/(J63&gt;=INDEX(IF(F63="x",CCTT!$F$3:$I$170,CCTT!$B$3:$E$170),MATCH(DATEDIF(D63,DATE(2024,7,11),"m"),CCTT!$A$3:$A$170,0),0)),CCTT!$F$2:$I$2)</f>
        <v>bt</v>
      </c>
      <c r="L63" s="111">
        <f t="shared" si="10"/>
        <v>14.780972856758936</v>
      </c>
      <c r="M63" s="105" t="str" cm="1">
        <f t="array" ref="M63">LOOKUP(2,1/(L63&gt;=INDEX(IF(F63="x",BMI!$G$3:$K$170,BMI!$B$3:$F$170),MATCH(DATEDIF(D63,DATE(2024,7,11),"m"),BMI!$A$3:$A$170,0),0)),BMI!$G$2:$K$2)</f>
        <v>bt</v>
      </c>
      <c r="N63" s="103" t="s">
        <v>3397</v>
      </c>
      <c r="O63" s="103">
        <v>81</v>
      </c>
      <c r="P63" s="106" t="s">
        <v>3380</v>
      </c>
      <c r="Q63" s="103" t="s">
        <v>5</v>
      </c>
      <c r="R63" s="103" t="s">
        <v>5</v>
      </c>
      <c r="S63" s="103" t="s">
        <v>5</v>
      </c>
      <c r="T63" s="103" t="s">
        <v>5</v>
      </c>
      <c r="U63" s="104" t="str">
        <f t="shared" si="11"/>
        <v>bt; bt; bt; bt</v>
      </c>
      <c r="V63" s="112" t="s">
        <v>5</v>
      </c>
      <c r="W63" s="191" t="str">
        <f t="shared" si="9"/>
        <v>I</v>
      </c>
      <c r="Y63" s="114"/>
      <c r="Z63" s="114"/>
    </row>
    <row r="64" spans="1:26" s="193" customFormat="1" ht="31.5" x14ac:dyDescent="0.25">
      <c r="A64" s="103">
        <f t="shared" si="5"/>
        <v>55</v>
      </c>
      <c r="B64" s="234" t="s">
        <v>1849</v>
      </c>
      <c r="C64" s="235" t="s">
        <v>1704</v>
      </c>
      <c r="D64" s="194" t="s">
        <v>1850</v>
      </c>
      <c r="E64" s="236"/>
      <c r="F64" s="103" t="s">
        <v>1753</v>
      </c>
      <c r="G64" s="106" t="s">
        <v>1879</v>
      </c>
      <c r="H64" s="228">
        <v>45720</v>
      </c>
      <c r="I64" s="103">
        <v>15</v>
      </c>
      <c r="J64" s="103">
        <v>114</v>
      </c>
      <c r="K64" s="105" t="str" cm="1">
        <f t="array" ref="K64">LOOKUP(2,1/(J64&gt;=INDEX(IF(F64="x",CCTT!$F$3:$I$170,CCTT!$B$3:$E$170),MATCH(DATEDIF(D64,DATE(2024,7,11),"m"),CCTT!$A$3:$A$170,0),0)),CCTT!$F$2:$I$2)</f>
        <v>bt</v>
      </c>
      <c r="L64" s="111">
        <f t="shared" si="10"/>
        <v>11.542012927054479</v>
      </c>
      <c r="M64" s="105" t="str" cm="1">
        <f t="array" ref="M64">LOOKUP(2,1/(L64&gt;=INDEX(IF(F64="x",BMI!$G$3:$K$170,BMI!$B$3:$F$170),MATCH(DATEDIF(D64,DATE(2024,7,11),"m"),BMI!$A$3:$A$170,0),0)),BMI!$G$2:$K$2)</f>
        <v>SDDTGC
MĐN</v>
      </c>
      <c r="N64" s="103" t="s">
        <v>3397</v>
      </c>
      <c r="O64" s="103">
        <v>83</v>
      </c>
      <c r="P64" s="106" t="s">
        <v>3392</v>
      </c>
      <c r="Q64" s="103" t="s">
        <v>1326</v>
      </c>
      <c r="R64" s="103" t="s">
        <v>5</v>
      </c>
      <c r="S64" s="103" t="s">
        <v>5</v>
      </c>
      <c r="T64" s="103" t="s">
        <v>5</v>
      </c>
      <c r="U64" s="104" t="str">
        <f t="shared" ref="U64:U105" si="15">Q64&amp;"; "&amp;R64&amp;"; "&amp;S64&amp;"; "&amp;T64</f>
        <v>2 mắt giảm thị lực; bt; bt; bt</v>
      </c>
      <c r="V64" s="112" t="s">
        <v>1326</v>
      </c>
      <c r="W64" s="191" t="str">
        <f t="shared" ref="W64:W116" si="16">ROMAN(MAX(IF(OR(K64=$Z$8,M64=$AD$8,M64=$AH$8),3,IF(OR(K64=$AA$8,M64=$AE$8,M64=$AG$8),2,1)),IF(V64="bt",1,2)),0)</f>
        <v>III</v>
      </c>
      <c r="Y64" s="114"/>
      <c r="Z64" s="114"/>
    </row>
    <row r="65" spans="1:49" s="193" customFormat="1" x14ac:dyDescent="0.25">
      <c r="A65" s="103">
        <f t="shared" si="5"/>
        <v>56</v>
      </c>
      <c r="B65" s="234" t="s">
        <v>1851</v>
      </c>
      <c r="C65" s="235" t="s">
        <v>1291</v>
      </c>
      <c r="D65" s="194" t="s">
        <v>1528</v>
      </c>
      <c r="E65" s="236"/>
      <c r="F65" s="103" t="s">
        <v>1753</v>
      </c>
      <c r="G65" s="106" t="s">
        <v>1879</v>
      </c>
      <c r="H65" s="228">
        <v>45720</v>
      </c>
      <c r="I65" s="103">
        <v>18</v>
      </c>
      <c r="J65" s="103">
        <v>114</v>
      </c>
      <c r="K65" s="105" t="str" cm="1">
        <f t="array" ref="K65">LOOKUP(2,1/(J65&gt;=INDEX(IF(F65="x",CCTT!$F$3:$I$170,CCTT!$B$3:$E$170),MATCH(DATEDIF(D65,DATE(2024,7,11),"m"),CCTT!$A$3:$A$170,0),0)),CCTT!$F$2:$I$2)</f>
        <v>bt</v>
      </c>
      <c r="L65" s="111">
        <f t="shared" ref="L65:L105" si="17">(I65/J65^2)*10^4</f>
        <v>13.850415512465373</v>
      </c>
      <c r="M65" s="105" t="str" cm="1">
        <f t="array" ref="M65">LOOKUP(2,1/(L65&gt;=INDEX(IF(F65="x",BMI!$G$3:$K$170,BMI!$B$3:$F$170),MATCH(DATEDIF(D65,DATE(2024,7,11),"m"),BMI!$A$3:$A$170,0),0)),BMI!$G$2:$K$2)</f>
        <v>bt</v>
      </c>
      <c r="N65" s="103" t="s">
        <v>3399</v>
      </c>
      <c r="O65" s="103">
        <v>87</v>
      </c>
      <c r="P65" s="106" t="s">
        <v>3380</v>
      </c>
      <c r="Q65" s="103" t="s">
        <v>5</v>
      </c>
      <c r="R65" s="103" t="s">
        <v>5</v>
      </c>
      <c r="S65" s="103" t="s">
        <v>5</v>
      </c>
      <c r="T65" s="103" t="s">
        <v>5</v>
      </c>
      <c r="U65" s="104" t="str">
        <f t="shared" si="15"/>
        <v>bt; bt; bt; bt</v>
      </c>
      <c r="V65" s="112" t="s">
        <v>5</v>
      </c>
      <c r="W65" s="191" t="str">
        <f t="shared" si="16"/>
        <v>I</v>
      </c>
      <c r="Y65" s="114"/>
      <c r="Z65" s="114"/>
    </row>
    <row r="66" spans="1:49" s="193" customFormat="1" x14ac:dyDescent="0.25">
      <c r="A66" s="103">
        <f t="shared" si="5"/>
        <v>57</v>
      </c>
      <c r="B66" s="234" t="s">
        <v>1852</v>
      </c>
      <c r="C66" s="235" t="s">
        <v>1316</v>
      </c>
      <c r="D66" s="194" t="s">
        <v>1853</v>
      </c>
      <c r="E66" s="236"/>
      <c r="F66" s="103" t="s">
        <v>1753</v>
      </c>
      <c r="G66" s="106" t="s">
        <v>1879</v>
      </c>
      <c r="H66" s="228">
        <v>45720</v>
      </c>
      <c r="I66" s="103">
        <v>29</v>
      </c>
      <c r="J66" s="103">
        <v>121</v>
      </c>
      <c r="K66" s="105" t="str" cm="1">
        <f t="array" ref="K66">LOOKUP(2,1/(J66&gt;=INDEX(IF(F66="x",CCTT!$F$3:$I$170,CCTT!$B$3:$E$170),MATCH(DATEDIF(D66,DATE(2024,7,11),"m"),CCTT!$A$3:$A$170,0),0)),CCTT!$F$2:$I$2)</f>
        <v>bt</v>
      </c>
      <c r="L66" s="111">
        <f t="shared" si="17"/>
        <v>19.807390205587048</v>
      </c>
      <c r="M66" s="105" t="str" cm="1">
        <f t="array" ref="M66">LOOKUP(2,1/(L66&gt;=INDEX(IF(F66="x",BMI!$G$3:$K$170,BMI!$B$3:$F$170),MATCH(DATEDIF(D66,DATE(2024,7,11),"m"),BMI!$A$3:$A$170,0),0)),BMI!$G$2:$K$2)</f>
        <v>BP</v>
      </c>
      <c r="N66" s="103" t="s">
        <v>3417</v>
      </c>
      <c r="O66" s="103">
        <v>81</v>
      </c>
      <c r="P66" s="106" t="s">
        <v>3380</v>
      </c>
      <c r="Q66" s="103" t="s">
        <v>5</v>
      </c>
      <c r="R66" s="103" t="s">
        <v>5</v>
      </c>
      <c r="S66" s="191" t="s">
        <v>5</v>
      </c>
      <c r="T66" s="103" t="s">
        <v>5</v>
      </c>
      <c r="U66" s="104" t="str">
        <f t="shared" si="15"/>
        <v>bt; bt; bt; bt</v>
      </c>
      <c r="V66" s="105" t="s">
        <v>5</v>
      </c>
      <c r="W66" s="191" t="str">
        <f t="shared" si="16"/>
        <v>III</v>
      </c>
      <c r="Y66" s="114"/>
      <c r="Z66" s="114"/>
    </row>
    <row r="67" spans="1:49" s="193" customFormat="1" x14ac:dyDescent="0.25">
      <c r="A67" s="103">
        <f t="shared" si="5"/>
        <v>58</v>
      </c>
      <c r="B67" s="234" t="s">
        <v>1854</v>
      </c>
      <c r="C67" s="237" t="s">
        <v>1316</v>
      </c>
      <c r="D67" s="195" t="s">
        <v>1853</v>
      </c>
      <c r="E67" s="236"/>
      <c r="F67" s="103" t="s">
        <v>1753</v>
      </c>
      <c r="G67" s="106" t="s">
        <v>1879</v>
      </c>
      <c r="H67" s="228">
        <v>45720</v>
      </c>
      <c r="I67" s="103">
        <v>21</v>
      </c>
      <c r="J67" s="103">
        <v>121</v>
      </c>
      <c r="K67" s="105" t="str" cm="1">
        <f t="array" ref="K67">LOOKUP(2,1/(J67&gt;=INDEX(IF(F67="x",CCTT!$F$3:$I$170,CCTT!$B$3:$E$170),MATCH(DATEDIF(D67,DATE(2024,7,11),"m"),CCTT!$A$3:$A$170,0),0)),CCTT!$F$2:$I$2)</f>
        <v>bt</v>
      </c>
      <c r="L67" s="111">
        <f t="shared" si="17"/>
        <v>14.343282562666484</v>
      </c>
      <c r="M67" s="105" t="str" cm="1">
        <f t="array" ref="M67">LOOKUP(2,1/(L67&gt;=INDEX(IF(F67="x",BMI!$G$3:$K$170,BMI!$B$3:$F$170),MATCH(DATEDIF(D67,DATE(2024,7,11),"m"),BMI!$A$3:$A$170,0),0)),BMI!$G$2:$K$2)</f>
        <v>bt</v>
      </c>
      <c r="N67" s="103" t="s">
        <v>3397</v>
      </c>
      <c r="O67" s="103">
        <v>83</v>
      </c>
      <c r="P67" s="106" t="s">
        <v>3380</v>
      </c>
      <c r="Q67" s="103" t="s">
        <v>5</v>
      </c>
      <c r="R67" s="103" t="s">
        <v>5</v>
      </c>
      <c r="S67" s="105" t="s">
        <v>5</v>
      </c>
      <c r="T67" s="103" t="s">
        <v>5</v>
      </c>
      <c r="U67" s="104" t="str">
        <f t="shared" si="15"/>
        <v>bt; bt; bt; bt</v>
      </c>
      <c r="V67" s="105" t="s">
        <v>5</v>
      </c>
      <c r="W67" s="191" t="str">
        <f t="shared" si="16"/>
        <v>I</v>
      </c>
      <c r="Y67" s="114"/>
      <c r="Z67" s="114"/>
    </row>
    <row r="68" spans="1:49" s="193" customFormat="1" x14ac:dyDescent="0.25">
      <c r="A68" s="103">
        <f t="shared" si="5"/>
        <v>59</v>
      </c>
      <c r="B68" s="234" t="s">
        <v>1855</v>
      </c>
      <c r="C68" s="235" t="s">
        <v>1316</v>
      </c>
      <c r="D68" s="194" t="s">
        <v>1856</v>
      </c>
      <c r="E68" s="236"/>
      <c r="F68" s="103" t="s">
        <v>1753</v>
      </c>
      <c r="G68" s="106" t="s">
        <v>1879</v>
      </c>
      <c r="H68" s="228">
        <v>45720</v>
      </c>
      <c r="I68" s="103">
        <v>23</v>
      </c>
      <c r="J68" s="103">
        <v>121</v>
      </c>
      <c r="K68" s="105" t="str" cm="1">
        <f t="array" ref="K68">LOOKUP(2,1/(J68&gt;=INDEX(IF(F68="x",CCTT!$F$3:$I$170,CCTT!$B$3:$E$170),MATCH(DATEDIF(D68,DATE(2024,7,11),"m"),CCTT!$A$3:$A$170,0),0)),CCTT!$F$2:$I$2)</f>
        <v>bt</v>
      </c>
      <c r="L68" s="111">
        <f t="shared" si="17"/>
        <v>15.709309473396626</v>
      </c>
      <c r="M68" s="105" t="str" cm="1">
        <f t="array" ref="M68">LOOKUP(2,1/(L68&gt;=INDEX(IF(F68="x",BMI!$G$3:$K$170,BMI!$B$3:$F$170),MATCH(DATEDIF(D68,DATE(2024,7,11),"m"),BMI!$A$3:$A$170,0),0)),BMI!$G$2:$K$2)</f>
        <v>bt</v>
      </c>
      <c r="N68" s="103" t="s">
        <v>3397</v>
      </c>
      <c r="O68" s="103">
        <v>83</v>
      </c>
      <c r="P68" s="106" t="s">
        <v>3380</v>
      </c>
      <c r="Q68" s="103" t="s">
        <v>5</v>
      </c>
      <c r="R68" s="103" t="s">
        <v>5</v>
      </c>
      <c r="S68" s="103" t="s">
        <v>5</v>
      </c>
      <c r="T68" s="103" t="s">
        <v>5</v>
      </c>
      <c r="U68" s="104" t="str">
        <f t="shared" si="15"/>
        <v>bt; bt; bt; bt</v>
      </c>
      <c r="V68" s="112" t="s">
        <v>5</v>
      </c>
      <c r="W68" s="191" t="str">
        <f t="shared" si="16"/>
        <v>I</v>
      </c>
      <c r="Y68" s="114"/>
      <c r="Z68" s="114"/>
    </row>
    <row r="69" spans="1:49" s="193" customFormat="1" x14ac:dyDescent="0.25">
      <c r="A69" s="103">
        <f t="shared" si="5"/>
        <v>60</v>
      </c>
      <c r="B69" s="234" t="s">
        <v>1857</v>
      </c>
      <c r="C69" s="235" t="s">
        <v>1355</v>
      </c>
      <c r="D69" s="194" t="s">
        <v>1858</v>
      </c>
      <c r="E69" s="236"/>
      <c r="F69" s="103" t="s">
        <v>1753</v>
      </c>
      <c r="G69" s="106" t="s">
        <v>1879</v>
      </c>
      <c r="H69" s="228">
        <v>45720</v>
      </c>
      <c r="I69" s="103">
        <v>18</v>
      </c>
      <c r="J69" s="103">
        <v>117</v>
      </c>
      <c r="K69" s="105" t="str" cm="1">
        <f t="array" ref="K69">LOOKUP(2,1/(J69&gt;=INDEX(IF(F69="x",CCTT!$F$3:$I$170,CCTT!$B$3:$E$170),MATCH(DATEDIF(D69,DATE(2024,7,11),"m"),CCTT!$A$3:$A$170,0),0)),CCTT!$F$2:$I$2)</f>
        <v>bt</v>
      </c>
      <c r="L69" s="111">
        <f t="shared" si="17"/>
        <v>13.149243918474689</v>
      </c>
      <c r="M69" s="105" t="str" cm="1">
        <f t="array" ref="M69">LOOKUP(2,1/(L69&gt;=INDEX(IF(F69="x",BMI!$G$3:$K$170,BMI!$B$3:$F$170),MATCH(DATEDIF(D69,DATE(2024,7,11),"m"),BMI!$A$3:$A$170,0),0)),BMI!$G$2:$K$2)</f>
        <v>bt</v>
      </c>
      <c r="N69" s="103" t="s">
        <v>3410</v>
      </c>
      <c r="O69" s="103">
        <v>85</v>
      </c>
      <c r="P69" s="106" t="s">
        <v>3380</v>
      </c>
      <c r="Q69" s="103" t="s">
        <v>5</v>
      </c>
      <c r="R69" s="103" t="s">
        <v>5</v>
      </c>
      <c r="S69" s="103" t="s">
        <v>5</v>
      </c>
      <c r="T69" s="103" t="s">
        <v>5</v>
      </c>
      <c r="U69" s="104" t="str">
        <f t="shared" si="15"/>
        <v>bt; bt; bt; bt</v>
      </c>
      <c r="V69" s="112" t="s">
        <v>5</v>
      </c>
      <c r="W69" s="191" t="str">
        <f t="shared" si="16"/>
        <v>I</v>
      </c>
      <c r="Y69" s="114"/>
      <c r="Z69" s="114"/>
    </row>
    <row r="70" spans="1:49" s="193" customFormat="1" x14ac:dyDescent="0.25">
      <c r="A70" s="103">
        <f t="shared" si="5"/>
        <v>61</v>
      </c>
      <c r="B70" s="247" t="s">
        <v>1859</v>
      </c>
      <c r="C70" s="248" t="s">
        <v>1714</v>
      </c>
      <c r="D70" s="195" t="s">
        <v>1860</v>
      </c>
      <c r="E70" s="249"/>
      <c r="F70" s="103" t="s">
        <v>1753</v>
      </c>
      <c r="G70" s="106" t="s">
        <v>1879</v>
      </c>
      <c r="H70" s="228">
        <v>45720</v>
      </c>
      <c r="I70" s="103">
        <v>20</v>
      </c>
      <c r="J70" s="103">
        <v>121</v>
      </c>
      <c r="K70" s="105" t="str" cm="1">
        <f t="array" ref="K70">LOOKUP(2,1/(J70&gt;=INDEX(IF(F70="x",CCTT!$F$3:$I$170,CCTT!$B$3:$E$170),MATCH(DATEDIF(D70,DATE(2024,7,11),"m"),CCTT!$A$3:$A$170,0),0)),CCTT!$F$2:$I$2)</f>
        <v>bt</v>
      </c>
      <c r="L70" s="111">
        <f t="shared" si="17"/>
        <v>13.660269107301415</v>
      </c>
      <c r="M70" s="105" t="str" cm="1">
        <f t="array" ref="M70">LOOKUP(2,1/(L70&gt;=INDEX(IF(F70="x",BMI!$G$3:$K$170,BMI!$B$3:$F$170),MATCH(DATEDIF(D70,DATE(2024,7,11),"m"),BMI!$A$3:$A$170,0),0)),BMI!$G$2:$K$2)</f>
        <v>bt</v>
      </c>
      <c r="N70" s="103" t="s">
        <v>3399</v>
      </c>
      <c r="O70" s="103">
        <v>79</v>
      </c>
      <c r="P70" s="106" t="s">
        <v>3380</v>
      </c>
      <c r="Q70" s="103" t="s">
        <v>5</v>
      </c>
      <c r="R70" s="103" t="s">
        <v>1532</v>
      </c>
      <c r="S70" s="103" t="s">
        <v>5</v>
      </c>
      <c r="T70" s="103" t="s">
        <v>5</v>
      </c>
      <c r="U70" s="104" t="str">
        <f t="shared" si="15"/>
        <v>bt; Viêm mũi họng; bt; bt</v>
      </c>
      <c r="V70" s="112" t="s">
        <v>1532</v>
      </c>
      <c r="W70" s="191" t="str">
        <f t="shared" si="16"/>
        <v>II</v>
      </c>
      <c r="Y70" s="114"/>
      <c r="Z70" s="114"/>
    </row>
    <row r="71" spans="1:49" s="193" customFormat="1" x14ac:dyDescent="0.25">
      <c r="A71" s="103">
        <f t="shared" si="5"/>
        <v>62</v>
      </c>
      <c r="B71" s="234" t="s">
        <v>1861</v>
      </c>
      <c r="C71" s="235" t="s">
        <v>1296</v>
      </c>
      <c r="D71" s="195" t="s">
        <v>1816</v>
      </c>
      <c r="E71" s="236" t="s">
        <v>1753</v>
      </c>
      <c r="F71" s="103"/>
      <c r="G71" s="106" t="s">
        <v>1879</v>
      </c>
      <c r="H71" s="228">
        <v>45720</v>
      </c>
      <c r="I71" s="103">
        <v>19</v>
      </c>
      <c r="J71" s="103">
        <v>114</v>
      </c>
      <c r="K71" s="105" t="str" cm="1">
        <f t="array" ref="K71">LOOKUP(2,1/(J71&gt;=INDEX(IF(F71="x",CCTT!$F$3:$I$170,CCTT!$B$3:$E$170),MATCH(DATEDIF(D71,DATE(2024,7,11),"m"),CCTT!$A$3:$A$170,0),0)),CCTT!$F$2:$I$2)</f>
        <v>bt</v>
      </c>
      <c r="L71" s="111">
        <f t="shared" si="17"/>
        <v>14.619883040935672</v>
      </c>
      <c r="M71" s="105" t="str" cm="1">
        <f t="array" ref="M71">LOOKUP(2,1/(L71&gt;=INDEX(IF(F71="x",BMI!$G$3:$K$170,BMI!$B$3:$F$170),MATCH(DATEDIF(D71,DATE(2024,7,11),"m"),BMI!$A$3:$A$170,0),0)),BMI!$G$2:$K$2)</f>
        <v>bt</v>
      </c>
      <c r="N71" s="103" t="s">
        <v>3410</v>
      </c>
      <c r="O71" s="103">
        <v>83</v>
      </c>
      <c r="P71" s="106" t="s">
        <v>3380</v>
      </c>
      <c r="Q71" s="103" t="s">
        <v>5</v>
      </c>
      <c r="R71" s="103" t="s">
        <v>5</v>
      </c>
      <c r="S71" s="103" t="s">
        <v>5</v>
      </c>
      <c r="T71" s="103" t="s">
        <v>5</v>
      </c>
      <c r="U71" s="104" t="str">
        <f t="shared" si="15"/>
        <v>bt; bt; bt; bt</v>
      </c>
      <c r="V71" s="112" t="s">
        <v>5</v>
      </c>
      <c r="W71" s="191" t="str">
        <f t="shared" si="16"/>
        <v>I</v>
      </c>
      <c r="X71" s="192"/>
      <c r="Y71" s="231" t="s">
        <v>1275</v>
      </c>
      <c r="Z71" s="110"/>
      <c r="AA71" s="113"/>
      <c r="AB71" s="192"/>
      <c r="AC71" s="192"/>
      <c r="AD71" s="116"/>
      <c r="AE71" s="232"/>
      <c r="AF71" s="192"/>
      <c r="AG71" s="192"/>
      <c r="AH71" s="115"/>
      <c r="AI71" s="233"/>
      <c r="AJ71" s="115"/>
      <c r="AK71" s="192"/>
      <c r="AL71" s="192"/>
      <c r="AM71" s="116"/>
      <c r="AN71" s="110"/>
      <c r="AO71" s="110"/>
      <c r="AP71" s="110"/>
      <c r="AQ71" s="110"/>
      <c r="AR71" s="110"/>
      <c r="AS71" s="115"/>
      <c r="AT71" s="192"/>
      <c r="AV71" s="114"/>
      <c r="AW71" s="114"/>
    </row>
    <row r="72" spans="1:49" s="193" customFormat="1" x14ac:dyDescent="0.25">
      <c r="A72" s="103">
        <f t="shared" si="5"/>
        <v>63</v>
      </c>
      <c r="B72" s="250" t="s">
        <v>1862</v>
      </c>
      <c r="C72" s="251" t="s">
        <v>1317</v>
      </c>
      <c r="D72" s="252" t="s">
        <v>1863</v>
      </c>
      <c r="E72" s="253" t="s">
        <v>1753</v>
      </c>
      <c r="F72" s="103"/>
      <c r="G72" s="106" t="s">
        <v>1879</v>
      </c>
      <c r="H72" s="228">
        <v>45720</v>
      </c>
      <c r="I72" s="103">
        <v>19</v>
      </c>
      <c r="J72" s="103">
        <v>112</v>
      </c>
      <c r="K72" s="105" t="str" cm="1">
        <f t="array" ref="K72">LOOKUP(2,1/(J72&gt;=INDEX(IF(F72="x",CCTT!$F$3:$I$170,CCTT!$B$3:$E$170),MATCH(DATEDIF(D72,DATE(2024,7,11),"m"),CCTT!$A$3:$A$170,0),0)),CCTT!$F$2:$I$2)</f>
        <v>bt</v>
      </c>
      <c r="L72" s="111">
        <f t="shared" si="17"/>
        <v>15.146683673469386</v>
      </c>
      <c r="M72" s="105" t="str" cm="1">
        <f t="array" ref="M72">LOOKUP(2,1/(L72&gt;=INDEX(IF(F72="x",BMI!$G$3:$K$170,BMI!$B$3:$F$170),MATCH(DATEDIF(D72,DATE(2024,7,11),"m"),BMI!$A$3:$A$170,0),0)),BMI!$G$2:$K$2)</f>
        <v>bt</v>
      </c>
      <c r="N72" s="103" t="s">
        <v>3399</v>
      </c>
      <c r="O72" s="103">
        <v>83</v>
      </c>
      <c r="P72" s="106" t="s">
        <v>3380</v>
      </c>
      <c r="Q72" s="103" t="s">
        <v>5</v>
      </c>
      <c r="R72" s="103" t="s">
        <v>5</v>
      </c>
      <c r="S72" s="103" t="s">
        <v>5</v>
      </c>
      <c r="T72" s="103" t="s">
        <v>5</v>
      </c>
      <c r="U72" s="104" t="str">
        <f t="shared" si="15"/>
        <v>bt; bt; bt; bt</v>
      </c>
      <c r="V72" s="112" t="s">
        <v>5</v>
      </c>
      <c r="W72" s="191" t="str">
        <f t="shared" si="16"/>
        <v>I</v>
      </c>
      <c r="Y72" s="114"/>
      <c r="Z72" s="114"/>
    </row>
    <row r="73" spans="1:49" s="193" customFormat="1" x14ac:dyDescent="0.25">
      <c r="A73" s="103">
        <f t="shared" si="5"/>
        <v>64</v>
      </c>
      <c r="B73" s="250" t="s">
        <v>1628</v>
      </c>
      <c r="C73" s="254" t="s">
        <v>1615</v>
      </c>
      <c r="D73" s="252" t="s">
        <v>1864</v>
      </c>
      <c r="E73" s="253" t="s">
        <v>1753</v>
      </c>
      <c r="F73" s="103"/>
      <c r="G73" s="106" t="s">
        <v>1879</v>
      </c>
      <c r="H73" s="228">
        <v>45720</v>
      </c>
      <c r="I73" s="103">
        <v>18</v>
      </c>
      <c r="J73" s="103">
        <v>117</v>
      </c>
      <c r="K73" s="105" t="str" cm="1">
        <f t="array" ref="K73">LOOKUP(2,1/(J73&gt;=INDEX(IF(F73="x",CCTT!$F$3:$I$170,CCTT!$B$3:$E$170),MATCH(DATEDIF(D73,DATE(2024,7,11),"m"),CCTT!$A$3:$A$170,0),0)),CCTT!$F$2:$I$2)</f>
        <v>bt</v>
      </c>
      <c r="L73" s="111">
        <f t="shared" si="17"/>
        <v>13.149243918474689</v>
      </c>
      <c r="M73" s="105" t="str" cm="1">
        <f t="array" ref="M73">LOOKUP(2,1/(L73&gt;=INDEX(IF(F73="x",BMI!$G$3:$K$170,BMI!$B$3:$F$170),MATCH(DATEDIF(D73,DATE(2024,7,11),"m"),BMI!$A$3:$A$170,0),0)),BMI!$G$2:$K$2)</f>
        <v>bt</v>
      </c>
      <c r="N73" s="103" t="s">
        <v>3396</v>
      </c>
      <c r="O73" s="103">
        <v>83</v>
      </c>
      <c r="P73" s="106" t="s">
        <v>3380</v>
      </c>
      <c r="Q73" s="103" t="s">
        <v>5</v>
      </c>
      <c r="R73" s="103" t="s">
        <v>5</v>
      </c>
      <c r="S73" s="103" t="s">
        <v>1370</v>
      </c>
      <c r="T73" s="103" t="s">
        <v>5</v>
      </c>
      <c r="U73" s="104" t="str">
        <f t="shared" si="15"/>
        <v>bt; bt; Đa sâu răng; bt</v>
      </c>
      <c r="V73" s="112" t="s">
        <v>1370</v>
      </c>
      <c r="W73" s="191" t="str">
        <f t="shared" si="16"/>
        <v>II</v>
      </c>
      <c r="Y73" s="114"/>
      <c r="Z73" s="114"/>
    </row>
    <row r="74" spans="1:49" s="193" customFormat="1" x14ac:dyDescent="0.25">
      <c r="A74" s="103">
        <f t="shared" si="5"/>
        <v>65</v>
      </c>
      <c r="B74" s="250" t="s">
        <v>1865</v>
      </c>
      <c r="C74" s="255" t="s">
        <v>1348</v>
      </c>
      <c r="D74" s="252" t="s">
        <v>1866</v>
      </c>
      <c r="E74" s="253"/>
      <c r="F74" s="103" t="s">
        <v>1753</v>
      </c>
      <c r="G74" s="106" t="s">
        <v>1879</v>
      </c>
      <c r="H74" s="228">
        <v>45720</v>
      </c>
      <c r="I74" s="120">
        <v>24</v>
      </c>
      <c r="J74" s="120">
        <v>125</v>
      </c>
      <c r="K74" s="105" t="str" cm="1">
        <f t="array" ref="K74">LOOKUP(2,1/(J74&gt;=INDEX(IF(F74="x",CCTT!$F$3:$I$170,CCTT!$B$3:$E$170),MATCH(DATEDIF(D74,DATE(2024,7,11),"m"),CCTT!$A$3:$A$170,0),0)),CCTT!$F$2:$I$2)</f>
        <v>bt</v>
      </c>
      <c r="L74" s="111">
        <f t="shared" si="17"/>
        <v>15.360000000000001</v>
      </c>
      <c r="M74" s="105" t="str" cm="1">
        <f t="array" ref="M74">LOOKUP(2,1/(L74&gt;=INDEX(IF(F74="x",BMI!$G$3:$K$170,BMI!$B$3:$F$170),MATCH(DATEDIF(D74,DATE(2024,7,11),"m"),BMI!$A$3:$A$170,0),0)),BMI!$G$2:$K$2)</f>
        <v>bt</v>
      </c>
      <c r="N74" s="103" t="s">
        <v>3401</v>
      </c>
      <c r="O74" s="103">
        <v>80</v>
      </c>
      <c r="P74" s="106" t="s">
        <v>3380</v>
      </c>
      <c r="Q74" s="103" t="s">
        <v>5</v>
      </c>
      <c r="R74" s="103" t="s">
        <v>5</v>
      </c>
      <c r="S74" s="103" t="s">
        <v>1370</v>
      </c>
      <c r="T74" s="103" t="s">
        <v>5</v>
      </c>
      <c r="U74" s="104" t="str">
        <f t="shared" si="15"/>
        <v>bt; bt; Đa sâu răng; bt</v>
      </c>
      <c r="V74" s="112" t="s">
        <v>1370</v>
      </c>
      <c r="W74" s="191" t="str">
        <f t="shared" si="16"/>
        <v>II</v>
      </c>
      <c r="Y74" s="114"/>
      <c r="Z74" s="114"/>
    </row>
    <row r="75" spans="1:49" s="193" customFormat="1" x14ac:dyDescent="0.25">
      <c r="A75" s="103">
        <f t="shared" si="5"/>
        <v>66</v>
      </c>
      <c r="B75" s="250" t="s">
        <v>1867</v>
      </c>
      <c r="C75" s="255" t="s">
        <v>1348</v>
      </c>
      <c r="D75" s="252" t="s">
        <v>1868</v>
      </c>
      <c r="E75" s="253"/>
      <c r="F75" s="103" t="s">
        <v>1753</v>
      </c>
      <c r="G75" s="106" t="s">
        <v>1879</v>
      </c>
      <c r="H75" s="228">
        <v>45720</v>
      </c>
      <c r="I75" s="103">
        <v>24</v>
      </c>
      <c r="J75" s="103">
        <v>119</v>
      </c>
      <c r="K75" s="105" t="str" cm="1">
        <f t="array" ref="K75">LOOKUP(2,1/(J75&gt;=INDEX(IF(F75="x",CCTT!$F$3:$I$170,CCTT!$B$3:$E$170),MATCH(DATEDIF(D75,DATE(2024,7,11),"m"),CCTT!$A$3:$A$170,0),0)),CCTT!$F$2:$I$2)</f>
        <v>bt</v>
      </c>
      <c r="L75" s="111">
        <f t="shared" si="17"/>
        <v>16.947955652849377</v>
      </c>
      <c r="M75" s="105" t="str" cm="1">
        <f t="array" ref="M75">LOOKUP(2,1/(L75&gt;=INDEX(IF(F75="x",BMI!$G$3:$K$170,BMI!$B$3:$F$170),MATCH(DATEDIF(D75,DATE(2024,7,11),"m"),BMI!$A$3:$A$170,0),0)),BMI!$G$2:$K$2)</f>
        <v>bt</v>
      </c>
      <c r="N75" s="103" t="s">
        <v>3417</v>
      </c>
      <c r="O75" s="103">
        <v>82</v>
      </c>
      <c r="P75" s="106" t="s">
        <v>3380</v>
      </c>
      <c r="Q75" s="103" t="s">
        <v>5</v>
      </c>
      <c r="R75" s="103" t="s">
        <v>5</v>
      </c>
      <c r="S75" s="105" t="s">
        <v>5</v>
      </c>
      <c r="T75" s="103" t="s">
        <v>5</v>
      </c>
      <c r="U75" s="104" t="str">
        <f t="shared" si="15"/>
        <v>bt; bt; bt; bt</v>
      </c>
      <c r="V75" s="105" t="s">
        <v>5</v>
      </c>
      <c r="W75" s="191" t="str">
        <f t="shared" si="16"/>
        <v>I</v>
      </c>
      <c r="Y75" s="114"/>
      <c r="Z75" s="114"/>
    </row>
    <row r="76" spans="1:49" s="193" customFormat="1" ht="31.5" x14ac:dyDescent="0.25">
      <c r="A76" s="103">
        <f t="shared" ref="A76:A139" si="18">A75+1</f>
        <v>67</v>
      </c>
      <c r="B76" s="250" t="s">
        <v>1869</v>
      </c>
      <c r="C76" s="254" t="s">
        <v>1369</v>
      </c>
      <c r="D76" s="252" t="s">
        <v>1870</v>
      </c>
      <c r="E76" s="253" t="s">
        <v>1753</v>
      </c>
      <c r="F76" s="103"/>
      <c r="G76" s="106" t="s">
        <v>1879</v>
      </c>
      <c r="H76" s="228">
        <v>45720</v>
      </c>
      <c r="I76" s="103"/>
      <c r="J76" s="103"/>
      <c r="K76" s="105" t="str" cm="1">
        <f t="array" ref="K76">LOOKUP(2,1/(J76&gt;=INDEX(IF(F76="x",CCTT!$F$3:$I$170,CCTT!$B$3:$E$170),MATCH(DATEDIF(D76,DATE(2024,7,11),"m"),CCTT!$A$3:$A$170,0),0)),CCTT!$F$2:$I$2)</f>
        <v>SDDTTC
MĐN</v>
      </c>
      <c r="L76" s="111" t="e">
        <f t="shared" si="17"/>
        <v>#DIV/0!</v>
      </c>
      <c r="M76" s="105" t="e" cm="1">
        <f t="array" ref="M76">LOOKUP(2,1/(L76&gt;=INDEX(IF(F76="x",BMI!$G$3:$K$170,BMI!$B$3:$F$170),MATCH(DATEDIF(D76,DATE(2024,7,11),"m"),BMI!$A$3:$A$170,0),0)),BMI!$G$2:$K$2)</f>
        <v>#N/A</v>
      </c>
      <c r="N76" s="103" t="s">
        <v>3381</v>
      </c>
      <c r="O76" s="103">
        <v>79</v>
      </c>
      <c r="P76" s="106" t="s">
        <v>3380</v>
      </c>
      <c r="Q76" s="103" t="s">
        <v>5</v>
      </c>
      <c r="R76" s="103" t="s">
        <v>5</v>
      </c>
      <c r="S76" s="103" t="s">
        <v>1370</v>
      </c>
      <c r="T76" s="103" t="s">
        <v>5</v>
      </c>
      <c r="U76" s="104" t="str">
        <f t="shared" si="15"/>
        <v>bt; bt; Đa sâu răng; bt</v>
      </c>
      <c r="V76" s="112" t="s">
        <v>1370</v>
      </c>
      <c r="W76" s="191" t="e">
        <f t="shared" si="16"/>
        <v>#N/A</v>
      </c>
      <c r="Y76" s="114"/>
      <c r="Z76" s="114"/>
    </row>
    <row r="77" spans="1:49" s="193" customFormat="1" x14ac:dyDescent="0.25">
      <c r="A77" s="103">
        <f t="shared" si="18"/>
        <v>68</v>
      </c>
      <c r="B77" s="250" t="s">
        <v>1871</v>
      </c>
      <c r="C77" s="255" t="s">
        <v>1299</v>
      </c>
      <c r="D77" s="257" t="s">
        <v>1630</v>
      </c>
      <c r="E77" s="253" t="s">
        <v>1753</v>
      </c>
      <c r="F77" s="103"/>
      <c r="G77" s="106" t="s">
        <v>1879</v>
      </c>
      <c r="H77" s="228">
        <v>45720</v>
      </c>
      <c r="I77" s="103">
        <v>24</v>
      </c>
      <c r="J77" s="103">
        <v>115</v>
      </c>
      <c r="K77" s="105" t="str" cm="1">
        <f t="array" ref="K77">LOOKUP(2,1/(J77&gt;=INDEX(IF(F77="x",CCTT!$F$3:$I$170,CCTT!$B$3:$E$170),MATCH(DATEDIF(D77,DATE(2024,7,11),"m"),CCTT!$A$3:$A$170,0),0)),CCTT!$F$2:$I$2)</f>
        <v>bt</v>
      </c>
      <c r="L77" s="111">
        <f t="shared" si="17"/>
        <v>18.147448015122873</v>
      </c>
      <c r="M77" s="105" t="str" cm="1">
        <f t="array" ref="M77">LOOKUP(2,1/(L77&gt;=INDEX(IF(F77="x",BMI!$G$3:$K$170,BMI!$B$3:$F$170),MATCH(DATEDIF(D77,DATE(2024,7,11),"m"),BMI!$A$3:$A$170,0),0)),BMI!$G$2:$K$2)</f>
        <v>TC</v>
      </c>
      <c r="N77" s="103" t="s">
        <v>3399</v>
      </c>
      <c r="O77" s="103">
        <v>78</v>
      </c>
      <c r="P77" s="106" t="s">
        <v>3380</v>
      </c>
      <c r="Q77" s="103" t="s">
        <v>5</v>
      </c>
      <c r="R77" s="103" t="s">
        <v>5</v>
      </c>
      <c r="S77" s="103" t="s">
        <v>5</v>
      </c>
      <c r="T77" s="103" t="s">
        <v>5</v>
      </c>
      <c r="U77" s="104" t="str">
        <f t="shared" si="15"/>
        <v>bt; bt; bt; bt</v>
      </c>
      <c r="V77" s="112" t="s">
        <v>5</v>
      </c>
      <c r="W77" s="191" t="str">
        <f t="shared" si="16"/>
        <v>II</v>
      </c>
      <c r="Y77" s="114"/>
      <c r="Z77" s="114"/>
    </row>
    <row r="78" spans="1:49" s="193" customFormat="1" x14ac:dyDescent="0.25">
      <c r="A78" s="103">
        <f t="shared" si="18"/>
        <v>69</v>
      </c>
      <c r="B78" s="250" t="s">
        <v>1872</v>
      </c>
      <c r="C78" s="255" t="s">
        <v>1304</v>
      </c>
      <c r="D78" s="257" t="s">
        <v>1850</v>
      </c>
      <c r="E78" s="253" t="s">
        <v>1753</v>
      </c>
      <c r="F78" s="103"/>
      <c r="G78" s="106" t="s">
        <v>1879</v>
      </c>
      <c r="H78" s="228">
        <v>45720</v>
      </c>
      <c r="I78" s="103">
        <v>19</v>
      </c>
      <c r="J78" s="103">
        <v>114</v>
      </c>
      <c r="K78" s="105" t="str" cm="1">
        <f t="array" ref="K78">LOOKUP(2,1/(J78&gt;=INDEX(IF(F78="x",CCTT!$F$3:$I$170,CCTT!$B$3:$E$170),MATCH(DATEDIF(D78,DATE(2024,7,11),"m"),CCTT!$A$3:$A$170,0),0)),CCTT!$F$2:$I$2)</f>
        <v>bt</v>
      </c>
      <c r="L78" s="111">
        <f t="shared" si="17"/>
        <v>14.619883040935672</v>
      </c>
      <c r="M78" s="105" t="str" cm="1">
        <f t="array" ref="M78">LOOKUP(2,1/(L78&gt;=INDEX(IF(F78="x",BMI!$G$3:$K$170,BMI!$B$3:$F$170),MATCH(DATEDIF(D78,DATE(2024,7,11),"m"),BMI!$A$3:$A$170,0),0)),BMI!$G$2:$K$2)</f>
        <v>bt</v>
      </c>
      <c r="N78" s="103" t="s">
        <v>3397</v>
      </c>
      <c r="O78" s="103">
        <v>81</v>
      </c>
      <c r="P78" s="106" t="s">
        <v>3380</v>
      </c>
      <c r="Q78" s="103" t="s">
        <v>5</v>
      </c>
      <c r="R78" s="103" t="s">
        <v>5</v>
      </c>
      <c r="S78" s="103" t="s">
        <v>1370</v>
      </c>
      <c r="T78" s="103" t="s">
        <v>5</v>
      </c>
      <c r="U78" s="104" t="str">
        <f t="shared" si="15"/>
        <v>bt; bt; Đa sâu răng; bt</v>
      </c>
      <c r="V78" s="112" t="s">
        <v>1370</v>
      </c>
      <c r="W78" s="191" t="str">
        <f t="shared" si="16"/>
        <v>II</v>
      </c>
      <c r="Y78" s="114"/>
      <c r="Z78" s="114"/>
    </row>
    <row r="79" spans="1:49" s="193" customFormat="1" x14ac:dyDescent="0.25">
      <c r="A79" s="103">
        <f t="shared" si="18"/>
        <v>70</v>
      </c>
      <c r="B79" s="242" t="s">
        <v>1873</v>
      </c>
      <c r="C79" s="246" t="s">
        <v>1350</v>
      </c>
      <c r="D79" s="240" t="s">
        <v>1863</v>
      </c>
      <c r="E79" s="258" t="s">
        <v>1753</v>
      </c>
      <c r="F79" s="103"/>
      <c r="G79" s="106" t="s">
        <v>1879</v>
      </c>
      <c r="H79" s="228">
        <v>45720</v>
      </c>
      <c r="I79" s="103">
        <v>19</v>
      </c>
      <c r="J79" s="103">
        <v>118</v>
      </c>
      <c r="K79" s="105" t="str" cm="1">
        <f t="array" ref="K79">LOOKUP(2,1/(J79&gt;=INDEX(IF(F79="x",CCTT!$F$3:$I$170,CCTT!$B$3:$E$170),MATCH(DATEDIF(D79,DATE(2024,7,11),"m"),CCTT!$A$3:$A$170,0),0)),CCTT!$F$2:$I$2)</f>
        <v>bt</v>
      </c>
      <c r="L79" s="111">
        <f t="shared" si="17"/>
        <v>13.645504165469692</v>
      </c>
      <c r="M79" s="105" t="str" cm="1">
        <f t="array" ref="M79">LOOKUP(2,1/(L79&gt;=INDEX(IF(F79="x",BMI!$G$3:$K$170,BMI!$B$3:$F$170),MATCH(DATEDIF(D79,DATE(2024,7,11),"m"),BMI!$A$3:$A$170,0),0)),BMI!$G$2:$K$2)</f>
        <v>bt</v>
      </c>
      <c r="N79" s="103" t="s">
        <v>3399</v>
      </c>
      <c r="O79" s="103">
        <v>83</v>
      </c>
      <c r="P79" s="106" t="s">
        <v>3380</v>
      </c>
      <c r="Q79" s="103" t="s">
        <v>5</v>
      </c>
      <c r="R79" s="103" t="s">
        <v>5</v>
      </c>
      <c r="S79" s="103" t="s">
        <v>1370</v>
      </c>
      <c r="T79" s="103" t="s">
        <v>5</v>
      </c>
      <c r="U79" s="104" t="str">
        <f t="shared" si="15"/>
        <v>bt; bt; Đa sâu răng; bt</v>
      </c>
      <c r="V79" s="112" t="s">
        <v>1370</v>
      </c>
      <c r="W79" s="191" t="str">
        <f t="shared" si="16"/>
        <v>II</v>
      </c>
      <c r="Y79" s="114"/>
      <c r="Z79" s="114"/>
    </row>
    <row r="80" spans="1:49" s="193" customFormat="1" x14ac:dyDescent="0.25">
      <c r="A80" s="103">
        <f t="shared" si="18"/>
        <v>71</v>
      </c>
      <c r="B80" s="250" t="s">
        <v>1874</v>
      </c>
      <c r="C80" s="255" t="s">
        <v>1324</v>
      </c>
      <c r="D80" s="252" t="s">
        <v>1644</v>
      </c>
      <c r="E80" s="253" t="s">
        <v>1753</v>
      </c>
      <c r="F80" s="103"/>
      <c r="G80" s="106" t="s">
        <v>1879</v>
      </c>
      <c r="H80" s="228">
        <v>45720</v>
      </c>
      <c r="I80" s="103">
        <v>20</v>
      </c>
      <c r="J80" s="103">
        <v>119</v>
      </c>
      <c r="K80" s="105" t="str" cm="1">
        <f t="array" ref="K80">LOOKUP(2,1/(J80&gt;=INDEX(IF(F80="x",CCTT!$F$3:$I$170,CCTT!$B$3:$E$170),MATCH(DATEDIF(D80,DATE(2024,7,11),"m"),CCTT!$A$3:$A$170,0),0)),CCTT!$F$2:$I$2)</f>
        <v>bt</v>
      </c>
      <c r="L80" s="111">
        <f t="shared" si="17"/>
        <v>14.123296377374478</v>
      </c>
      <c r="M80" s="105" t="str" cm="1">
        <f t="array" ref="M80">LOOKUP(2,1/(L80&gt;=INDEX(IF(F80="x",BMI!$G$3:$K$170,BMI!$B$3:$F$170),MATCH(DATEDIF(D80,DATE(2024,7,11),"m"),BMI!$A$3:$A$170,0),0)),BMI!$G$2:$K$2)</f>
        <v>bt</v>
      </c>
      <c r="N80" s="103" t="s">
        <v>3417</v>
      </c>
      <c r="O80" s="103">
        <v>85</v>
      </c>
      <c r="P80" s="106" t="s">
        <v>3380</v>
      </c>
      <c r="Q80" s="103" t="s">
        <v>5</v>
      </c>
      <c r="R80" s="103" t="s">
        <v>5</v>
      </c>
      <c r="S80" s="103" t="s">
        <v>5</v>
      </c>
      <c r="T80" s="103" t="s">
        <v>5</v>
      </c>
      <c r="U80" s="104" t="str">
        <f t="shared" si="15"/>
        <v>bt; bt; bt; bt</v>
      </c>
      <c r="V80" s="112" t="s">
        <v>5</v>
      </c>
      <c r="W80" s="191" t="str">
        <f t="shared" si="16"/>
        <v>I</v>
      </c>
      <c r="Y80" s="114"/>
      <c r="Z80" s="114"/>
    </row>
    <row r="81" spans="1:26" s="193" customFormat="1" x14ac:dyDescent="0.25">
      <c r="A81" s="103">
        <f t="shared" si="18"/>
        <v>72</v>
      </c>
      <c r="B81" s="242" t="s">
        <v>1653</v>
      </c>
      <c r="C81" s="246" t="s">
        <v>1307</v>
      </c>
      <c r="D81" s="240" t="s">
        <v>1597</v>
      </c>
      <c r="E81" s="258"/>
      <c r="F81" s="103" t="s">
        <v>1753</v>
      </c>
      <c r="G81" s="106" t="s">
        <v>1879</v>
      </c>
      <c r="H81" s="228">
        <v>45720</v>
      </c>
      <c r="I81" s="103">
        <v>27</v>
      </c>
      <c r="J81" s="103">
        <v>124</v>
      </c>
      <c r="K81" s="105" t="str" cm="1">
        <f t="array" ref="K81">LOOKUP(2,1/(J81&gt;=INDEX(IF(F81="x",CCTT!$F$3:$I$170,CCTT!$B$3:$E$170),MATCH(DATEDIF(D81,DATE(2024,7,11),"m"),CCTT!$A$3:$A$170,0),0)),CCTT!$F$2:$I$2)</f>
        <v>CHT</v>
      </c>
      <c r="L81" s="111">
        <f t="shared" si="17"/>
        <v>17.559833506763788</v>
      </c>
      <c r="M81" s="105" t="str" cm="1">
        <f t="array" ref="M81">LOOKUP(2,1/(L81&gt;=INDEX(IF(F81="x",BMI!$G$3:$K$170,BMI!$B$3:$F$170),MATCH(DATEDIF(D81,DATE(2024,7,11),"m"),BMI!$A$3:$A$170,0),0)),BMI!$G$2:$K$2)</f>
        <v>TC</v>
      </c>
      <c r="N81" s="103" t="s">
        <v>3397</v>
      </c>
      <c r="O81" s="103">
        <v>83</v>
      </c>
      <c r="P81" s="106" t="s">
        <v>3380</v>
      </c>
      <c r="Q81" s="103" t="s">
        <v>5</v>
      </c>
      <c r="R81" s="103" t="s">
        <v>5</v>
      </c>
      <c r="S81" s="103" t="s">
        <v>5</v>
      </c>
      <c r="T81" s="103" t="s">
        <v>5</v>
      </c>
      <c r="U81" s="104" t="str">
        <f t="shared" si="15"/>
        <v>bt; bt; bt; bt</v>
      </c>
      <c r="V81" s="112" t="s">
        <v>5</v>
      </c>
      <c r="W81" s="191" t="str">
        <f t="shared" si="16"/>
        <v>II</v>
      </c>
      <c r="Y81" s="114"/>
      <c r="Z81" s="114"/>
    </row>
    <row r="82" spans="1:26" s="193" customFormat="1" x14ac:dyDescent="0.25">
      <c r="A82" s="103">
        <f t="shared" si="18"/>
        <v>73</v>
      </c>
      <c r="B82" s="250" t="s">
        <v>1875</v>
      </c>
      <c r="C82" s="255" t="s">
        <v>1752</v>
      </c>
      <c r="D82" s="252" t="s">
        <v>1648</v>
      </c>
      <c r="E82" s="253"/>
      <c r="F82" s="103" t="s">
        <v>1753</v>
      </c>
      <c r="G82" s="106" t="s">
        <v>1879</v>
      </c>
      <c r="H82" s="228">
        <v>45720</v>
      </c>
      <c r="I82" s="103">
        <v>16</v>
      </c>
      <c r="J82" s="103">
        <v>114</v>
      </c>
      <c r="K82" s="105" t="str" cm="1">
        <f t="array" ref="K82">LOOKUP(2,1/(J82&gt;=INDEX(IF(F82="x",CCTT!$F$3:$I$170,CCTT!$B$3:$E$170),MATCH(DATEDIF(D82,DATE(2024,7,11),"m"),CCTT!$A$3:$A$170,0),0)),CCTT!$F$2:$I$2)</f>
        <v>bt</v>
      </c>
      <c r="L82" s="111">
        <f t="shared" si="17"/>
        <v>12.311480455524777</v>
      </c>
      <c r="M82" s="105" t="str" cm="1">
        <f t="array" ref="M82">LOOKUP(2,1/(L82&gt;=INDEX(IF(F82="x",BMI!$G$3:$K$170,BMI!$B$3:$F$170),MATCH(DATEDIF(D82,DATE(2024,7,11),"m"),BMI!$A$3:$A$170,0),0)),BMI!$G$2:$K$2)</f>
        <v>SDDTGC</v>
      </c>
      <c r="N82" s="103" t="s">
        <v>3397</v>
      </c>
      <c r="O82" s="103">
        <v>83</v>
      </c>
      <c r="P82" s="106" t="s">
        <v>3380</v>
      </c>
      <c r="Q82" s="103" t="s">
        <v>5</v>
      </c>
      <c r="R82" s="103" t="s">
        <v>5</v>
      </c>
      <c r="S82" s="103" t="s">
        <v>1370</v>
      </c>
      <c r="T82" s="103" t="s">
        <v>5</v>
      </c>
      <c r="U82" s="104" t="str">
        <f t="shared" si="15"/>
        <v>bt; bt; Đa sâu răng; bt</v>
      </c>
      <c r="V82" s="112" t="s">
        <v>1370</v>
      </c>
      <c r="W82" s="191" t="str">
        <f t="shared" si="16"/>
        <v>II</v>
      </c>
      <c r="Y82" s="114"/>
      <c r="Z82" s="114"/>
    </row>
    <row r="83" spans="1:26" s="193" customFormat="1" x14ac:dyDescent="0.25">
      <c r="A83" s="103">
        <f t="shared" si="18"/>
        <v>74</v>
      </c>
      <c r="B83" s="250" t="s">
        <v>1716</v>
      </c>
      <c r="C83" s="254" t="s">
        <v>1876</v>
      </c>
      <c r="D83" s="252">
        <v>42836</v>
      </c>
      <c r="E83" s="253"/>
      <c r="F83" s="103" t="s">
        <v>1753</v>
      </c>
      <c r="G83" s="106" t="s">
        <v>1879</v>
      </c>
      <c r="H83" s="228">
        <v>45720</v>
      </c>
      <c r="I83" s="103">
        <v>30</v>
      </c>
      <c r="J83" s="103">
        <v>125</v>
      </c>
      <c r="K83" s="105" t="str" cm="1">
        <f t="array" ref="K83">LOOKUP(2,1/(J83&gt;=INDEX(IF(F83="x",CCTT!$F$3:$I$170,CCTT!$B$3:$E$170),MATCH(DATEDIF(D83,DATE(2024,7,11),"m"),CCTT!$A$3:$A$170,0),0)),CCTT!$F$2:$I$2)</f>
        <v>bt</v>
      </c>
      <c r="L83" s="111">
        <f t="shared" si="17"/>
        <v>19.2</v>
      </c>
      <c r="M83" s="105" t="str" cm="1">
        <f t="array" ref="M83">LOOKUP(2,1/(L83&gt;=INDEX(IF(F83="x",BMI!$G$3:$K$170,BMI!$B$3:$F$170),MATCH(DATEDIF(D83,DATE(2024,7,11),"m"),BMI!$A$3:$A$170,0),0)),BMI!$G$2:$K$2)</f>
        <v>TC</v>
      </c>
      <c r="N83" s="103" t="s">
        <v>3410</v>
      </c>
      <c r="O83" s="103">
        <v>81</v>
      </c>
      <c r="P83" s="106" t="s">
        <v>3380</v>
      </c>
      <c r="Q83" s="103" t="s">
        <v>5</v>
      </c>
      <c r="R83" s="103" t="s">
        <v>5</v>
      </c>
      <c r="S83" s="103" t="s">
        <v>5</v>
      </c>
      <c r="T83" s="103" t="s">
        <v>5</v>
      </c>
      <c r="U83" s="104" t="str">
        <f t="shared" si="15"/>
        <v>bt; bt; bt; bt</v>
      </c>
      <c r="V83" s="112" t="s">
        <v>5</v>
      </c>
      <c r="W83" s="191" t="str">
        <f t="shared" si="16"/>
        <v>II</v>
      </c>
      <c r="Y83" s="114"/>
      <c r="Z83" s="114"/>
    </row>
    <row r="84" spans="1:26" s="193" customFormat="1" x14ac:dyDescent="0.25">
      <c r="A84" s="103">
        <f t="shared" si="18"/>
        <v>75</v>
      </c>
      <c r="B84" s="250" t="s">
        <v>1877</v>
      </c>
      <c r="C84" s="251" t="s">
        <v>1354</v>
      </c>
      <c r="D84" s="252" t="s">
        <v>1597</v>
      </c>
      <c r="E84" s="253"/>
      <c r="F84" s="103" t="s">
        <v>1753</v>
      </c>
      <c r="G84" s="106" t="s">
        <v>1879</v>
      </c>
      <c r="H84" s="228">
        <v>45720</v>
      </c>
      <c r="I84" s="103">
        <v>16</v>
      </c>
      <c r="J84" s="103">
        <v>112</v>
      </c>
      <c r="K84" s="105" t="str" cm="1">
        <f t="array" ref="K84">LOOKUP(2,1/(J84&gt;=INDEX(IF(F84="x",CCTT!$F$3:$I$170,CCTT!$B$3:$E$170),MATCH(DATEDIF(D84,DATE(2024,7,11),"m"),CCTT!$A$3:$A$170,0),0)),CCTT!$F$2:$I$2)</f>
        <v>bt</v>
      </c>
      <c r="L84" s="111">
        <f t="shared" si="17"/>
        <v>12.755102040816325</v>
      </c>
      <c r="M84" s="105" t="str" cm="1">
        <f t="array" ref="M84">LOOKUP(2,1/(L84&gt;=INDEX(IF(F84="x",BMI!$G$3:$K$170,BMI!$B$3:$F$170),MATCH(DATEDIF(D84,DATE(2024,7,11),"m"),BMI!$A$3:$A$170,0),0)),BMI!$G$2:$K$2)</f>
        <v>bt</v>
      </c>
      <c r="N84" s="118" t="s">
        <v>3399</v>
      </c>
      <c r="O84" s="103">
        <v>85</v>
      </c>
      <c r="P84" s="106" t="s">
        <v>3380</v>
      </c>
      <c r="Q84" s="103" t="s">
        <v>5</v>
      </c>
      <c r="R84" s="103" t="s">
        <v>5</v>
      </c>
      <c r="S84" s="103" t="s">
        <v>1370</v>
      </c>
      <c r="T84" s="103" t="s">
        <v>5</v>
      </c>
      <c r="U84" s="104" t="str">
        <f t="shared" si="15"/>
        <v>bt; bt; Đa sâu răng; bt</v>
      </c>
      <c r="V84" s="112" t="s">
        <v>1370</v>
      </c>
      <c r="W84" s="191" t="str">
        <f t="shared" si="16"/>
        <v>II</v>
      </c>
      <c r="Y84" s="114"/>
      <c r="Z84" s="114"/>
    </row>
    <row r="85" spans="1:26" s="193" customFormat="1" ht="31.5" x14ac:dyDescent="0.25">
      <c r="A85" s="103">
        <f t="shared" si="18"/>
        <v>76</v>
      </c>
      <c r="B85" s="250" t="s">
        <v>1878</v>
      </c>
      <c r="C85" s="256" t="s">
        <v>1332</v>
      </c>
      <c r="D85" s="252">
        <v>43161</v>
      </c>
      <c r="E85" s="253" t="s">
        <v>1753</v>
      </c>
      <c r="F85" s="103"/>
      <c r="G85" s="106" t="s">
        <v>1879</v>
      </c>
      <c r="H85" s="228">
        <v>45720</v>
      </c>
      <c r="I85" s="103"/>
      <c r="J85" s="103"/>
      <c r="K85" s="105" t="str" cm="1">
        <f t="array" ref="K85">LOOKUP(2,1/(J85&gt;=INDEX(IF(F85="x",CCTT!$F$3:$I$170,CCTT!$B$3:$E$170),MATCH(DATEDIF(D85,DATE(2024,7,11),"m"),CCTT!$A$3:$A$170,0),0)),CCTT!$F$2:$I$2)</f>
        <v>SDDTTC
MĐN</v>
      </c>
      <c r="L85" s="111" t="e">
        <f t="shared" si="17"/>
        <v>#DIV/0!</v>
      </c>
      <c r="M85" s="105" t="e" cm="1">
        <f t="array" ref="M85">LOOKUP(2,1/(L85&gt;=INDEX(IF(F85="x",BMI!$G$3:$K$170,BMI!$B$3:$F$170),MATCH(DATEDIF(D85,DATE(2024,7,11),"m"),BMI!$A$3:$A$170,0),0)),BMI!$G$2:$K$2)</f>
        <v>#N/A</v>
      </c>
      <c r="N85" s="103" t="s">
        <v>61</v>
      </c>
      <c r="O85" s="103">
        <v>81</v>
      </c>
      <c r="P85" s="106" t="s">
        <v>3380</v>
      </c>
      <c r="Q85" s="103" t="s">
        <v>5</v>
      </c>
      <c r="R85" s="103" t="s">
        <v>5</v>
      </c>
      <c r="S85" s="103" t="s">
        <v>1370</v>
      </c>
      <c r="T85" s="103" t="s">
        <v>5</v>
      </c>
      <c r="U85" s="104" t="str">
        <f t="shared" si="15"/>
        <v>bt; bt; Đa sâu răng; bt</v>
      </c>
      <c r="V85" s="112" t="s">
        <v>1370</v>
      </c>
      <c r="W85" s="191" t="e">
        <f t="shared" si="16"/>
        <v>#N/A</v>
      </c>
      <c r="Y85" s="114"/>
      <c r="Z85" s="114"/>
    </row>
    <row r="86" spans="1:26" s="193" customFormat="1" x14ac:dyDescent="0.25">
      <c r="A86" s="103">
        <f t="shared" si="18"/>
        <v>77</v>
      </c>
      <c r="B86" s="242" t="s">
        <v>1884</v>
      </c>
      <c r="C86" s="246" t="s">
        <v>1376</v>
      </c>
      <c r="D86" s="240" t="s">
        <v>1541</v>
      </c>
      <c r="E86" s="258"/>
      <c r="F86" s="103" t="s">
        <v>1753</v>
      </c>
      <c r="G86" s="106" t="s">
        <v>1945</v>
      </c>
      <c r="H86" s="228">
        <v>45720</v>
      </c>
      <c r="I86" s="103">
        <v>23</v>
      </c>
      <c r="J86" s="103">
        <v>121</v>
      </c>
      <c r="K86" s="105" t="str" cm="1">
        <f t="array" ref="K86">LOOKUP(2,1/(J86&gt;=INDEX(IF(F86="x",CCTT!$F$3:$I$170,CCTT!$B$3:$E$170),MATCH(DATEDIF(D86,DATE(2024,7,11),"m"),CCTT!$A$3:$A$170,0),0)),CCTT!$F$2:$I$2)</f>
        <v>bt</v>
      </c>
      <c r="L86" s="111">
        <f t="shared" si="17"/>
        <v>15.709309473396626</v>
      </c>
      <c r="M86" s="105" t="str" cm="1">
        <f t="array" ref="M86">LOOKUP(2,1/(L86&gt;=INDEX(IF(F86="x",BMI!$G$3:$K$170,BMI!$B$3:$F$170),MATCH(DATEDIF(D86,DATE(2024,7,11),"m"),BMI!$A$3:$A$170,0),0)),BMI!$G$2:$K$2)</f>
        <v>bt</v>
      </c>
      <c r="N86" s="103" t="s">
        <v>3396</v>
      </c>
      <c r="O86" s="103">
        <v>83</v>
      </c>
      <c r="P86" s="106" t="s">
        <v>3380</v>
      </c>
      <c r="Q86" s="103" t="s">
        <v>5</v>
      </c>
      <c r="R86" s="103" t="s">
        <v>5</v>
      </c>
      <c r="S86" s="105" t="s">
        <v>5</v>
      </c>
      <c r="T86" s="103" t="s">
        <v>5</v>
      </c>
      <c r="U86" s="104" t="str">
        <f t="shared" si="15"/>
        <v>bt; bt; bt; bt</v>
      </c>
      <c r="V86" s="105" t="s">
        <v>5</v>
      </c>
      <c r="W86" s="191" t="str">
        <f t="shared" si="16"/>
        <v>I</v>
      </c>
      <c r="Y86" s="114"/>
      <c r="Z86" s="114"/>
    </row>
    <row r="87" spans="1:26" s="193" customFormat="1" x14ac:dyDescent="0.25">
      <c r="A87" s="103">
        <f t="shared" si="18"/>
        <v>78</v>
      </c>
      <c r="B87" s="250" t="s">
        <v>1885</v>
      </c>
      <c r="C87" s="251" t="s">
        <v>1262</v>
      </c>
      <c r="D87" s="257" t="s">
        <v>1886</v>
      </c>
      <c r="E87" s="253" t="s">
        <v>1753</v>
      </c>
      <c r="F87" s="103"/>
      <c r="G87" s="106" t="s">
        <v>1945</v>
      </c>
      <c r="H87" s="228">
        <v>45720</v>
      </c>
      <c r="I87" s="103">
        <v>37.5</v>
      </c>
      <c r="J87" s="103">
        <v>123</v>
      </c>
      <c r="K87" s="105" t="str" cm="1">
        <f t="array" ref="K87">LOOKUP(2,1/(J87&gt;=INDEX(IF(F87="x",CCTT!$F$3:$I$170,CCTT!$B$3:$E$170),MATCH(DATEDIF(D87,DATE(2024,7,11),"m"),CCTT!$A$3:$A$170,0),0)),CCTT!$F$2:$I$2)</f>
        <v>bt</v>
      </c>
      <c r="L87" s="111">
        <f t="shared" si="17"/>
        <v>24.786833234186002</v>
      </c>
      <c r="M87" s="105" t="str" cm="1">
        <f t="array" ref="M87">LOOKUP(2,1/(L87&gt;=INDEX(IF(F87="x",BMI!$G$3:$K$170,BMI!$B$3:$F$170),MATCH(DATEDIF(D87,DATE(2024,7,11),"m"),BMI!$A$3:$A$170,0),0)),BMI!$G$2:$K$2)</f>
        <v>BP</v>
      </c>
      <c r="N87" s="103" t="s">
        <v>3381</v>
      </c>
      <c r="O87" s="103">
        <v>84</v>
      </c>
      <c r="P87" s="106" t="s">
        <v>3380</v>
      </c>
      <c r="Q87" s="103" t="s">
        <v>5</v>
      </c>
      <c r="R87" s="103" t="s">
        <v>5</v>
      </c>
      <c r="S87" s="103" t="s">
        <v>5</v>
      </c>
      <c r="T87" s="103" t="s">
        <v>5</v>
      </c>
      <c r="U87" s="104" t="str">
        <f t="shared" si="15"/>
        <v>bt; bt; bt; bt</v>
      </c>
      <c r="V87" s="112" t="s">
        <v>5</v>
      </c>
      <c r="W87" s="191" t="str">
        <f t="shared" si="16"/>
        <v>III</v>
      </c>
      <c r="Y87" s="114"/>
      <c r="Z87" s="114"/>
    </row>
    <row r="88" spans="1:26" s="193" customFormat="1" ht="31.5" x14ac:dyDescent="0.25">
      <c r="A88" s="103">
        <f t="shared" si="18"/>
        <v>79</v>
      </c>
      <c r="B88" s="250" t="s">
        <v>1887</v>
      </c>
      <c r="C88" s="255" t="s">
        <v>1262</v>
      </c>
      <c r="D88" s="252" t="s">
        <v>1537</v>
      </c>
      <c r="E88" s="253"/>
      <c r="F88" s="103" t="s">
        <v>1753</v>
      </c>
      <c r="G88" s="106" t="s">
        <v>1945</v>
      </c>
      <c r="H88" s="228">
        <v>45720</v>
      </c>
      <c r="I88" s="103"/>
      <c r="J88" s="103"/>
      <c r="K88" s="105" t="str" cm="1">
        <f t="array" ref="K88">LOOKUP(2,1/(J88&gt;=INDEX(IF(F88="x",CCTT!$F$3:$I$170,CCTT!$B$3:$E$170),MATCH(DATEDIF(D88,DATE(2024,7,11),"m"),CCTT!$A$3:$A$170,0),0)),CCTT!$F$2:$I$2)</f>
        <v>SDDTTC
MĐN</v>
      </c>
      <c r="L88" s="111" t="e">
        <f t="shared" si="17"/>
        <v>#DIV/0!</v>
      </c>
      <c r="M88" s="105" t="e" cm="1">
        <f t="array" ref="M88">LOOKUP(2,1/(L88&gt;=INDEX(IF(F88="x",BMI!$G$3:$K$170,BMI!$B$3:$F$170),MATCH(DATEDIF(D88,DATE(2024,7,11),"m"),BMI!$A$3:$A$170,0),0)),BMI!$G$2:$K$2)</f>
        <v>#N/A</v>
      </c>
      <c r="N88" s="103" t="s">
        <v>3386</v>
      </c>
      <c r="O88" s="103">
        <v>83</v>
      </c>
      <c r="P88" s="106" t="s">
        <v>3380</v>
      </c>
      <c r="Q88" s="103" t="s">
        <v>5</v>
      </c>
      <c r="R88" s="103" t="s">
        <v>1533</v>
      </c>
      <c r="S88" s="191" t="s">
        <v>5</v>
      </c>
      <c r="T88" s="103" t="s">
        <v>5</v>
      </c>
      <c r="U88" s="104" t="str">
        <f t="shared" si="15"/>
        <v>bt; Viêm mũi xuất tiết; bt; bt</v>
      </c>
      <c r="V88" s="112" t="s">
        <v>1533</v>
      </c>
      <c r="W88" s="191" t="e">
        <f t="shared" si="16"/>
        <v>#N/A</v>
      </c>
      <c r="Y88" s="114"/>
      <c r="Z88" s="114"/>
    </row>
    <row r="89" spans="1:26" s="193" customFormat="1" x14ac:dyDescent="0.25">
      <c r="A89" s="103">
        <f t="shared" si="18"/>
        <v>80</v>
      </c>
      <c r="B89" s="250" t="s">
        <v>1888</v>
      </c>
      <c r="C89" s="255" t="s">
        <v>1264</v>
      </c>
      <c r="D89" s="252" t="s">
        <v>1650</v>
      </c>
      <c r="E89" s="253" t="s">
        <v>1753</v>
      </c>
      <c r="F89" s="103"/>
      <c r="G89" s="106" t="s">
        <v>1945</v>
      </c>
      <c r="H89" s="228">
        <v>45720</v>
      </c>
      <c r="I89" s="103">
        <v>18</v>
      </c>
      <c r="J89" s="103">
        <v>113</v>
      </c>
      <c r="K89" s="105" t="str" cm="1">
        <f t="array" ref="K89">LOOKUP(2,1/(J89&gt;=INDEX(IF(F89="x",CCTT!$F$3:$I$170,CCTT!$B$3:$E$170),MATCH(DATEDIF(D89,DATE(2024,7,11),"m"),CCTT!$A$3:$A$170,0),0)),CCTT!$F$2:$I$2)</f>
        <v>bt</v>
      </c>
      <c r="L89" s="111">
        <f t="shared" si="17"/>
        <v>14.096640300728327</v>
      </c>
      <c r="M89" s="105" t="str" cm="1">
        <f t="array" ref="M89">LOOKUP(2,1/(L89&gt;=INDEX(IF(F89="x",BMI!$G$3:$K$170,BMI!$B$3:$F$170),MATCH(DATEDIF(D89,DATE(2024,7,11),"m"),BMI!$A$3:$A$170,0),0)),BMI!$G$2:$K$2)</f>
        <v>bt</v>
      </c>
      <c r="N89" s="103" t="s">
        <v>3398</v>
      </c>
      <c r="O89" s="103">
        <v>81</v>
      </c>
      <c r="P89" s="106" t="s">
        <v>3380</v>
      </c>
      <c r="Q89" s="103" t="s">
        <v>5</v>
      </c>
      <c r="R89" s="103" t="s">
        <v>5</v>
      </c>
      <c r="S89" s="103" t="s">
        <v>5</v>
      </c>
      <c r="T89" s="103" t="s">
        <v>5</v>
      </c>
      <c r="U89" s="104" t="str">
        <f>Q89&amp;"; "&amp;R89&amp;"; "&amp;S89&amp;"; "&amp;T89</f>
        <v>bt; bt; bt; bt</v>
      </c>
      <c r="V89" s="112" t="s">
        <v>5</v>
      </c>
      <c r="W89" s="191" t="str">
        <f t="shared" si="16"/>
        <v>I</v>
      </c>
      <c r="Y89" s="114"/>
      <c r="Z89" s="114"/>
    </row>
    <row r="90" spans="1:26" s="193" customFormat="1" x14ac:dyDescent="0.25">
      <c r="A90" s="103">
        <f t="shared" si="18"/>
        <v>81</v>
      </c>
      <c r="B90" s="250" t="s">
        <v>1680</v>
      </c>
      <c r="C90" s="255" t="s">
        <v>1338</v>
      </c>
      <c r="D90" s="252" t="s">
        <v>1630</v>
      </c>
      <c r="E90" s="253" t="s">
        <v>1753</v>
      </c>
      <c r="F90" s="103"/>
      <c r="G90" s="106" t="s">
        <v>1945</v>
      </c>
      <c r="H90" s="228">
        <v>45720</v>
      </c>
      <c r="I90" s="103">
        <v>26</v>
      </c>
      <c r="J90" s="103">
        <v>117</v>
      </c>
      <c r="K90" s="105" t="str" cm="1">
        <f t="array" ref="K90">LOOKUP(2,1/(J90&gt;=INDEX(IF(F90="x",CCTT!$F$3:$I$170,CCTT!$B$3:$E$170),MATCH(DATEDIF(D90,DATE(2024,7,11),"m"),CCTT!$A$3:$A$170,0),0)),CCTT!$F$2:$I$2)</f>
        <v>bt</v>
      </c>
      <c r="L90" s="111">
        <f t="shared" si="17"/>
        <v>18.99335232668566</v>
      </c>
      <c r="M90" s="105" t="str" cm="1">
        <f t="array" ref="M90">LOOKUP(2,1/(L90&gt;=INDEX(IF(F90="x",BMI!$G$3:$K$170,BMI!$B$3:$F$170),MATCH(DATEDIF(D90,DATE(2024,7,11),"m"),BMI!$A$3:$A$170,0),0)),BMI!$G$2:$K$2)</f>
        <v>BP</v>
      </c>
      <c r="N90" s="103" t="s">
        <v>3385</v>
      </c>
      <c r="O90" s="103">
        <v>83</v>
      </c>
      <c r="P90" s="106" t="s">
        <v>3380</v>
      </c>
      <c r="Q90" s="103" t="s">
        <v>5</v>
      </c>
      <c r="R90" s="103" t="s">
        <v>5</v>
      </c>
      <c r="S90" s="103" t="s">
        <v>5</v>
      </c>
      <c r="T90" s="103" t="s">
        <v>5</v>
      </c>
      <c r="U90" s="104" t="str">
        <f t="shared" si="15"/>
        <v>bt; bt; bt; bt</v>
      </c>
      <c r="V90" s="112" t="s">
        <v>5</v>
      </c>
      <c r="W90" s="191" t="str">
        <f t="shared" si="16"/>
        <v>III</v>
      </c>
      <c r="Y90" s="114"/>
      <c r="Z90" s="114"/>
    </row>
    <row r="91" spans="1:26" s="193" customFormat="1" x14ac:dyDescent="0.25">
      <c r="A91" s="103">
        <f t="shared" si="18"/>
        <v>82</v>
      </c>
      <c r="B91" s="250" t="s">
        <v>1496</v>
      </c>
      <c r="C91" s="255" t="s">
        <v>1889</v>
      </c>
      <c r="D91" s="252" t="s">
        <v>1890</v>
      </c>
      <c r="E91" s="253" t="s">
        <v>1753</v>
      </c>
      <c r="F91" s="103"/>
      <c r="G91" s="106" t="s">
        <v>1945</v>
      </c>
      <c r="H91" s="228">
        <v>45720</v>
      </c>
      <c r="I91" s="103">
        <v>32</v>
      </c>
      <c r="J91" s="103">
        <v>125</v>
      </c>
      <c r="K91" s="105" t="str" cm="1">
        <f t="array" ref="K91">LOOKUP(2,1/(J91&gt;=INDEX(IF(F91="x",CCTT!$F$3:$I$170,CCTT!$B$3:$E$170),MATCH(DATEDIF(D91,DATE(2024,7,11),"m"),CCTT!$A$3:$A$170,0),0)),CCTT!$F$2:$I$2)</f>
        <v>bt</v>
      </c>
      <c r="L91" s="111">
        <f t="shared" si="17"/>
        <v>20.48</v>
      </c>
      <c r="M91" s="105" t="str" cm="1">
        <f t="array" ref="M91">LOOKUP(2,1/(L91&gt;=INDEX(IF(F91="x",BMI!$G$3:$K$170,BMI!$B$3:$F$170),MATCH(DATEDIF(D91,DATE(2024,7,11),"m"),BMI!$A$3:$A$170,0),0)),BMI!$G$2:$K$2)</f>
        <v>BP</v>
      </c>
      <c r="N91" s="103" t="s">
        <v>3385</v>
      </c>
      <c r="O91" s="103">
        <v>86</v>
      </c>
      <c r="P91" s="106" t="s">
        <v>3380</v>
      </c>
      <c r="Q91" s="103" t="s">
        <v>5</v>
      </c>
      <c r="R91" s="103" t="s">
        <v>5</v>
      </c>
      <c r="S91" s="103" t="s">
        <v>5</v>
      </c>
      <c r="T91" s="103" t="s">
        <v>5</v>
      </c>
      <c r="U91" s="104" t="str">
        <f t="shared" si="15"/>
        <v>bt; bt; bt; bt</v>
      </c>
      <c r="V91" s="112" t="s">
        <v>5</v>
      </c>
      <c r="W91" s="191" t="str">
        <f t="shared" si="16"/>
        <v>III</v>
      </c>
      <c r="Y91" s="114"/>
      <c r="Z91" s="114"/>
    </row>
    <row r="92" spans="1:26" s="193" customFormat="1" x14ac:dyDescent="0.25">
      <c r="A92" s="103">
        <f t="shared" si="18"/>
        <v>83</v>
      </c>
      <c r="B92" s="250" t="s">
        <v>1697</v>
      </c>
      <c r="C92" s="255" t="s">
        <v>1310</v>
      </c>
      <c r="D92" s="252" t="s">
        <v>1891</v>
      </c>
      <c r="E92" s="253"/>
      <c r="F92" s="103" t="s">
        <v>1753</v>
      </c>
      <c r="G92" s="106" t="s">
        <v>1945</v>
      </c>
      <c r="H92" s="228">
        <v>45720</v>
      </c>
      <c r="I92" s="103">
        <v>30</v>
      </c>
      <c r="J92" s="103">
        <v>124</v>
      </c>
      <c r="K92" s="105" t="str" cm="1">
        <f t="array" ref="K92">LOOKUP(2,1/(J92&gt;=INDEX(IF(F92="x",CCTT!$F$3:$I$170,CCTT!$B$3:$E$170),MATCH(DATEDIF(D92,DATE(2024,7,11),"m"),CCTT!$A$3:$A$170,0),0)),CCTT!$F$2:$I$2)</f>
        <v>CHT</v>
      </c>
      <c r="L92" s="111">
        <f t="shared" si="17"/>
        <v>19.510926118626429</v>
      </c>
      <c r="M92" s="105" t="str" cm="1">
        <f t="array" ref="M92">LOOKUP(2,1/(L92&gt;=INDEX(IF(F92="x",BMI!$G$3:$K$170,BMI!$B$3:$F$170),MATCH(DATEDIF(D92,DATE(2024,7,11),"m"),BMI!$A$3:$A$170,0),0)),BMI!$G$2:$K$2)</f>
        <v>BP</v>
      </c>
      <c r="N92" s="103" t="s">
        <v>3385</v>
      </c>
      <c r="O92" s="103">
        <v>86</v>
      </c>
      <c r="P92" s="106" t="s">
        <v>3380</v>
      </c>
      <c r="Q92" s="103" t="s">
        <v>5</v>
      </c>
      <c r="R92" s="103" t="s">
        <v>5</v>
      </c>
      <c r="S92" s="103" t="s">
        <v>1370</v>
      </c>
      <c r="T92" s="103" t="s">
        <v>5</v>
      </c>
      <c r="U92" s="104" t="str">
        <f t="shared" si="15"/>
        <v>bt; bt; Đa sâu răng; bt</v>
      </c>
      <c r="V92" s="112" t="s">
        <v>1370</v>
      </c>
      <c r="W92" s="191" t="str">
        <f t="shared" si="16"/>
        <v>III</v>
      </c>
      <c r="Y92" s="114"/>
      <c r="Z92" s="114"/>
    </row>
    <row r="93" spans="1:26" s="193" customFormat="1" ht="31.5" x14ac:dyDescent="0.25">
      <c r="A93" s="103">
        <f t="shared" si="18"/>
        <v>84</v>
      </c>
      <c r="B93" s="250" t="s">
        <v>1684</v>
      </c>
      <c r="C93" s="254" t="s">
        <v>1892</v>
      </c>
      <c r="D93" s="257" t="s">
        <v>1893</v>
      </c>
      <c r="E93" s="253" t="s">
        <v>1753</v>
      </c>
      <c r="F93" s="103"/>
      <c r="G93" s="106" t="s">
        <v>1945</v>
      </c>
      <c r="H93" s="228">
        <v>45720</v>
      </c>
      <c r="I93" s="103">
        <v>22</v>
      </c>
      <c r="J93" s="103">
        <v>123</v>
      </c>
      <c r="K93" s="105" t="str" cm="1">
        <f t="array" ref="K93">LOOKUP(2,1/(J93&gt;=INDEX(IF(F93="x",CCTT!$F$3:$I$170,CCTT!$B$3:$E$170),MATCH(DATEDIF(D93,DATE(2024,7,11),"m"),CCTT!$A$3:$A$170,0),0)),CCTT!$F$2:$I$2)</f>
        <v>CHT</v>
      </c>
      <c r="L93" s="111">
        <f t="shared" si="17"/>
        <v>14.541608830722454</v>
      </c>
      <c r="M93" s="105" t="str" cm="1">
        <f t="array" ref="M93">LOOKUP(2,1/(L93&gt;=INDEX(IF(F93="x",BMI!$G$3:$K$170,BMI!$B$3:$F$170),MATCH(DATEDIF(D93,DATE(2024,7,11),"m"),BMI!$A$3:$A$170,0),0)),BMI!$G$2:$K$2)</f>
        <v>bt</v>
      </c>
      <c r="N93" s="103" t="s">
        <v>3396</v>
      </c>
      <c r="O93" s="103">
        <v>81</v>
      </c>
      <c r="P93" s="106" t="s">
        <v>3380</v>
      </c>
      <c r="Q93" s="103" t="s">
        <v>5</v>
      </c>
      <c r="R93" s="103" t="s">
        <v>1533</v>
      </c>
      <c r="S93" s="103" t="s">
        <v>1370</v>
      </c>
      <c r="T93" s="103" t="s">
        <v>5</v>
      </c>
      <c r="U93" s="104" t="str">
        <f t="shared" si="15"/>
        <v>bt; Viêm mũi xuất tiết; Đa sâu răng; bt</v>
      </c>
      <c r="V93" s="112" t="s">
        <v>3427</v>
      </c>
      <c r="W93" s="191" t="str">
        <f t="shared" si="16"/>
        <v>II</v>
      </c>
      <c r="Y93" s="114"/>
      <c r="Z93" s="114"/>
    </row>
    <row r="94" spans="1:26" s="193" customFormat="1" x14ac:dyDescent="0.25">
      <c r="A94" s="103">
        <f t="shared" si="18"/>
        <v>85</v>
      </c>
      <c r="B94" s="242" t="s">
        <v>1496</v>
      </c>
      <c r="C94" s="246" t="s">
        <v>1892</v>
      </c>
      <c r="D94" s="259" t="s">
        <v>1603</v>
      </c>
      <c r="E94" s="258" t="s">
        <v>1753</v>
      </c>
      <c r="F94" s="103"/>
      <c r="G94" s="106" t="s">
        <v>1945</v>
      </c>
      <c r="H94" s="228">
        <v>45720</v>
      </c>
      <c r="I94" s="103">
        <v>20.5</v>
      </c>
      <c r="J94" s="103">
        <v>118</v>
      </c>
      <c r="K94" s="105" t="str" cm="1">
        <f t="array" ref="K94">LOOKUP(2,1/(J94&gt;=INDEX(IF(F94="x",CCTT!$F$3:$I$170,CCTT!$B$3:$E$170),MATCH(DATEDIF(D94,DATE(2024,7,11),"m"),CCTT!$A$3:$A$170,0),0)),CCTT!$F$2:$I$2)</f>
        <v>bt</v>
      </c>
      <c r="L94" s="111">
        <f t="shared" si="17"/>
        <v>14.722780810112036</v>
      </c>
      <c r="M94" s="105" t="str" cm="1">
        <f t="array" ref="M94">LOOKUP(2,1/(L94&gt;=INDEX(IF(F94="x",BMI!$G$3:$K$170,BMI!$B$3:$F$170),MATCH(DATEDIF(D94,DATE(2024,7,11),"m"),BMI!$A$3:$A$170,0),0)),BMI!$G$2:$K$2)</f>
        <v>bt</v>
      </c>
      <c r="N94" s="103" t="s">
        <v>3396</v>
      </c>
      <c r="O94" s="103">
        <v>83</v>
      </c>
      <c r="P94" s="106" t="s">
        <v>3380</v>
      </c>
      <c r="Q94" s="103" t="s">
        <v>5</v>
      </c>
      <c r="R94" s="103" t="s">
        <v>5</v>
      </c>
      <c r="S94" s="105" t="s">
        <v>5</v>
      </c>
      <c r="T94" s="103" t="s">
        <v>5</v>
      </c>
      <c r="U94" s="104" t="str">
        <f t="shared" si="15"/>
        <v>bt; bt; bt; bt</v>
      </c>
      <c r="V94" s="105" t="s">
        <v>5</v>
      </c>
      <c r="W94" s="191" t="str">
        <f t="shared" si="16"/>
        <v>I</v>
      </c>
      <c r="Y94" s="114"/>
      <c r="Z94" s="114"/>
    </row>
    <row r="95" spans="1:26" s="193" customFormat="1" x14ac:dyDescent="0.25">
      <c r="A95" s="103">
        <f t="shared" si="18"/>
        <v>86</v>
      </c>
      <c r="B95" s="250" t="s">
        <v>1894</v>
      </c>
      <c r="C95" s="260" t="s">
        <v>1274</v>
      </c>
      <c r="D95" s="259" t="s">
        <v>1646</v>
      </c>
      <c r="E95" s="241"/>
      <c r="F95" s="103" t="s">
        <v>1753</v>
      </c>
      <c r="G95" s="106" t="s">
        <v>1945</v>
      </c>
      <c r="H95" s="228">
        <v>45720</v>
      </c>
      <c r="I95" s="103">
        <v>16</v>
      </c>
      <c r="J95" s="103">
        <v>109</v>
      </c>
      <c r="K95" s="105" t="str" cm="1">
        <f t="array" ref="K95">LOOKUP(2,1/(J95&gt;=INDEX(IF(F95="x",CCTT!$F$3:$I$170,CCTT!$B$3:$E$170),MATCH(DATEDIF(D95,DATE(2024,7,11),"m"),CCTT!$A$3:$A$170,0),0)),CCTT!$F$2:$I$2)</f>
        <v>bt</v>
      </c>
      <c r="L95" s="111">
        <f t="shared" si="17"/>
        <v>13.466879892264961</v>
      </c>
      <c r="M95" s="105" t="str" cm="1">
        <f t="array" ref="M95">LOOKUP(2,1/(L95&gt;=INDEX(IF(F95="x",BMI!$G$3:$K$170,BMI!$B$3:$F$170),MATCH(DATEDIF(D95,DATE(2024,7,11),"m"),BMI!$A$3:$A$170,0),0)),BMI!$G$2:$K$2)</f>
        <v>bt</v>
      </c>
      <c r="N95" s="103" t="s">
        <v>3396</v>
      </c>
      <c r="O95" s="103">
        <v>86</v>
      </c>
      <c r="P95" s="106" t="s">
        <v>3380</v>
      </c>
      <c r="Q95" s="103" t="s">
        <v>5</v>
      </c>
      <c r="R95" s="103" t="s">
        <v>5</v>
      </c>
      <c r="S95" s="103" t="s">
        <v>1370</v>
      </c>
      <c r="T95" s="103" t="s">
        <v>5</v>
      </c>
      <c r="U95" s="104" t="str">
        <f t="shared" si="15"/>
        <v>bt; bt; Đa sâu răng; bt</v>
      </c>
      <c r="V95" s="112" t="s">
        <v>1370</v>
      </c>
      <c r="W95" s="191" t="str">
        <f t="shared" si="16"/>
        <v>II</v>
      </c>
      <c r="Y95" s="114"/>
      <c r="Z95" s="114"/>
    </row>
    <row r="96" spans="1:26" s="193" customFormat="1" ht="15" customHeight="1" x14ac:dyDescent="0.25">
      <c r="A96" s="103">
        <f t="shared" si="18"/>
        <v>87</v>
      </c>
      <c r="B96" s="250" t="s">
        <v>1895</v>
      </c>
      <c r="C96" s="251" t="s">
        <v>1274</v>
      </c>
      <c r="D96" s="252" t="s">
        <v>1594</v>
      </c>
      <c r="E96" s="253"/>
      <c r="F96" s="103" t="s">
        <v>1753</v>
      </c>
      <c r="G96" s="106" t="s">
        <v>1945</v>
      </c>
      <c r="H96" s="228">
        <v>45720</v>
      </c>
      <c r="I96" s="103">
        <v>21.5</v>
      </c>
      <c r="J96" s="103">
        <v>119</v>
      </c>
      <c r="K96" s="105" t="str" cm="1">
        <f t="array" ref="K96">LOOKUP(2,1/(J96&gt;=INDEX(IF(F96="x",CCTT!$F$3:$I$170,CCTT!$B$3:$E$170),MATCH(DATEDIF(D96,DATE(2024,7,11),"m"),CCTT!$A$3:$A$170,0),0)),CCTT!$F$2:$I$2)</f>
        <v>bt</v>
      </c>
      <c r="L96" s="111">
        <f t="shared" si="17"/>
        <v>15.182543605677566</v>
      </c>
      <c r="M96" s="105" t="str" cm="1">
        <f t="array" ref="M96">LOOKUP(2,1/(L96&gt;=INDEX(IF(F96="x",BMI!$G$3:$K$170,BMI!$B$3:$F$170),MATCH(DATEDIF(D96,DATE(2024,7,11),"m"),BMI!$A$3:$A$170,0),0)),BMI!$G$2:$K$2)</f>
        <v>bt</v>
      </c>
      <c r="N96" s="103" t="s">
        <v>3396</v>
      </c>
      <c r="O96" s="103">
        <v>81</v>
      </c>
      <c r="P96" s="106" t="s">
        <v>3380</v>
      </c>
      <c r="Q96" s="103" t="s">
        <v>5</v>
      </c>
      <c r="R96" s="103" t="s">
        <v>5</v>
      </c>
      <c r="S96" s="103" t="s">
        <v>1370</v>
      </c>
      <c r="T96" s="103" t="s">
        <v>5</v>
      </c>
      <c r="U96" s="104" t="str">
        <f t="shared" si="15"/>
        <v>bt; bt; Đa sâu răng; bt</v>
      </c>
      <c r="V96" s="112" t="s">
        <v>1370</v>
      </c>
      <c r="W96" s="191" t="str">
        <f t="shared" si="16"/>
        <v>II</v>
      </c>
      <c r="Y96" s="114"/>
      <c r="Z96" s="114"/>
    </row>
    <row r="97" spans="1:26" s="193" customFormat="1" x14ac:dyDescent="0.25">
      <c r="A97" s="103">
        <f t="shared" si="18"/>
        <v>88</v>
      </c>
      <c r="B97" s="250" t="s">
        <v>1834</v>
      </c>
      <c r="C97" s="255" t="s">
        <v>1274</v>
      </c>
      <c r="D97" s="257" t="s">
        <v>1896</v>
      </c>
      <c r="E97" s="253"/>
      <c r="F97" s="103" t="s">
        <v>1753</v>
      </c>
      <c r="G97" s="106" t="s">
        <v>1945</v>
      </c>
      <c r="H97" s="228">
        <v>45720</v>
      </c>
      <c r="I97" s="103">
        <v>27</v>
      </c>
      <c r="J97" s="103">
        <v>117</v>
      </c>
      <c r="K97" s="105" t="str" cm="1">
        <f t="array" ref="K97">LOOKUP(2,1/(J97&gt;=INDEX(IF(F97="x",CCTT!$F$3:$I$170,CCTT!$B$3:$E$170),MATCH(DATEDIF(D97,DATE(2024,7,11),"m"),CCTT!$A$3:$A$170,0),0)),CCTT!$F$2:$I$2)</f>
        <v>bt</v>
      </c>
      <c r="L97" s="111">
        <f t="shared" si="17"/>
        <v>19.723865877712033</v>
      </c>
      <c r="M97" s="105" t="str" cm="1">
        <f t="array" ref="M97">LOOKUP(2,1/(L97&gt;=INDEX(IF(F97="x",BMI!$G$3:$K$170,BMI!$B$3:$F$170),MATCH(DATEDIF(D97,DATE(2024,7,11),"m"),BMI!$A$3:$A$170,0),0)),BMI!$G$2:$K$2)</f>
        <v>BP</v>
      </c>
      <c r="N97" s="103" t="s">
        <v>3385</v>
      </c>
      <c r="O97" s="103">
        <v>83</v>
      </c>
      <c r="P97" s="106" t="s">
        <v>3380</v>
      </c>
      <c r="Q97" s="103" t="s">
        <v>5</v>
      </c>
      <c r="R97" s="103" t="s">
        <v>1533</v>
      </c>
      <c r="S97" s="191" t="s">
        <v>5</v>
      </c>
      <c r="T97" s="103" t="s">
        <v>5</v>
      </c>
      <c r="U97" s="104" t="str">
        <f t="shared" si="15"/>
        <v>bt; Viêm mũi xuất tiết; bt; bt</v>
      </c>
      <c r="V97" s="112" t="s">
        <v>1533</v>
      </c>
      <c r="W97" s="191" t="str">
        <f t="shared" si="16"/>
        <v>III</v>
      </c>
      <c r="Y97" s="114"/>
      <c r="Z97" s="114"/>
    </row>
    <row r="98" spans="1:26" s="193" customFormat="1" x14ac:dyDescent="0.25">
      <c r="A98" s="103">
        <f t="shared" si="18"/>
        <v>89</v>
      </c>
      <c r="B98" s="250" t="s">
        <v>1897</v>
      </c>
      <c r="C98" s="261" t="s">
        <v>1278</v>
      </c>
      <c r="D98" s="250" t="s">
        <v>1547</v>
      </c>
      <c r="E98" s="250" t="s">
        <v>1753</v>
      </c>
      <c r="F98" s="103"/>
      <c r="G98" s="106" t="s">
        <v>1945</v>
      </c>
      <c r="H98" s="228">
        <v>45720</v>
      </c>
      <c r="I98" s="103">
        <v>19</v>
      </c>
      <c r="J98" s="103">
        <v>116</v>
      </c>
      <c r="K98" s="105" t="str" cm="1">
        <f t="array" ref="K98">LOOKUP(2,1/(J98&gt;=INDEX(IF(F98="x",CCTT!$F$3:$I$170,CCTT!$B$3:$E$170),MATCH(DATEDIF(D98,DATE(2024,7,11),"m"),CCTT!$A$3:$A$170,0),0)),CCTT!$F$2:$I$2)</f>
        <v>bt</v>
      </c>
      <c r="L98" s="111">
        <f t="shared" si="17"/>
        <v>14.120095124851368</v>
      </c>
      <c r="M98" s="105" t="str" cm="1">
        <f t="array" ref="M98">LOOKUP(2,1/(L98&gt;=INDEX(IF(F98="x",BMI!$G$3:$K$170,BMI!$B$3:$F$170),MATCH(DATEDIF(D98,DATE(2024,7,11),"m"),BMI!$A$3:$A$170,0),0)),BMI!$G$2:$K$2)</f>
        <v>bt</v>
      </c>
      <c r="N98" s="103" t="s">
        <v>3396</v>
      </c>
      <c r="O98" s="103">
        <v>81</v>
      </c>
      <c r="P98" s="106" t="s">
        <v>3380</v>
      </c>
      <c r="Q98" s="103" t="s">
        <v>5</v>
      </c>
      <c r="R98" s="103" t="s">
        <v>5</v>
      </c>
      <c r="S98" s="103" t="s">
        <v>1370</v>
      </c>
      <c r="T98" s="103" t="s">
        <v>5</v>
      </c>
      <c r="U98" s="104" t="str">
        <f t="shared" si="15"/>
        <v>bt; bt; Đa sâu răng; bt</v>
      </c>
      <c r="V98" s="112" t="s">
        <v>1370</v>
      </c>
      <c r="W98" s="191" t="str">
        <f t="shared" si="16"/>
        <v>II</v>
      </c>
      <c r="Y98" s="114"/>
      <c r="Z98" s="114"/>
    </row>
    <row r="99" spans="1:26" s="193" customFormat="1" x14ac:dyDescent="0.25">
      <c r="A99" s="103">
        <f t="shared" si="18"/>
        <v>90</v>
      </c>
      <c r="B99" s="250" t="s">
        <v>1898</v>
      </c>
      <c r="C99" s="261" t="s">
        <v>1280</v>
      </c>
      <c r="D99" s="294" t="s">
        <v>1816</v>
      </c>
      <c r="E99" s="250" t="s">
        <v>1753</v>
      </c>
      <c r="F99" s="103"/>
      <c r="G99" s="106" t="s">
        <v>1945</v>
      </c>
      <c r="H99" s="228">
        <v>45720</v>
      </c>
      <c r="I99" s="103">
        <v>20</v>
      </c>
      <c r="J99" s="103">
        <v>112</v>
      </c>
      <c r="K99" s="105" t="str" cm="1">
        <f t="array" ref="K99">LOOKUP(2,1/(J99&gt;=INDEX(IF(F99="x",CCTT!$F$3:$I$170,CCTT!$B$3:$E$170),MATCH(DATEDIF(D99,DATE(2024,7,11),"m"),CCTT!$A$3:$A$170,0),0)),CCTT!$F$2:$I$2)</f>
        <v>bt</v>
      </c>
      <c r="L99" s="111">
        <f t="shared" si="17"/>
        <v>15.943877551020408</v>
      </c>
      <c r="M99" s="105" t="str" cm="1">
        <f t="array" ref="M99">LOOKUP(2,1/(L99&gt;=INDEX(IF(F99="x",BMI!$G$3:$K$170,BMI!$B$3:$F$170),MATCH(DATEDIF(D99,DATE(2024,7,11),"m"),BMI!$A$3:$A$170,0),0)),BMI!$G$2:$K$2)</f>
        <v>bt</v>
      </c>
      <c r="N99" s="103" t="s">
        <v>3398</v>
      </c>
      <c r="O99" s="103">
        <v>82</v>
      </c>
      <c r="P99" s="106" t="s">
        <v>3380</v>
      </c>
      <c r="Q99" s="103" t="s">
        <v>5</v>
      </c>
      <c r="R99" s="103" t="s">
        <v>5</v>
      </c>
      <c r="S99" s="103" t="s">
        <v>1370</v>
      </c>
      <c r="T99" s="103" t="s">
        <v>5</v>
      </c>
      <c r="U99" s="104" t="str">
        <f t="shared" si="15"/>
        <v>bt; bt; Đa sâu răng; bt</v>
      </c>
      <c r="V99" s="112" t="s">
        <v>1370</v>
      </c>
      <c r="W99" s="191" t="str">
        <f t="shared" si="16"/>
        <v>II</v>
      </c>
      <c r="Y99" s="114"/>
      <c r="Z99" s="114"/>
    </row>
    <row r="100" spans="1:26" s="193" customFormat="1" x14ac:dyDescent="0.25">
      <c r="A100" s="103">
        <f t="shared" si="18"/>
        <v>91</v>
      </c>
      <c r="B100" s="250" t="s">
        <v>1899</v>
      </c>
      <c r="C100" s="261" t="s">
        <v>1280</v>
      </c>
      <c r="D100" s="262" t="s">
        <v>1900</v>
      </c>
      <c r="E100" s="250" t="s">
        <v>1753</v>
      </c>
      <c r="F100" s="103"/>
      <c r="G100" s="106" t="s">
        <v>1945</v>
      </c>
      <c r="H100" s="228">
        <v>45720</v>
      </c>
      <c r="I100" s="103">
        <v>24.5</v>
      </c>
      <c r="J100" s="103">
        <v>120</v>
      </c>
      <c r="K100" s="105" t="str" cm="1">
        <f t="array" ref="K100">LOOKUP(2,1/(J100&gt;=INDEX(IF(F100="x",CCTT!$F$3:$I$170,CCTT!$B$3:$E$170),MATCH(DATEDIF(D100,DATE(2024,7,11),"m"),CCTT!$A$3:$A$170,0),0)),CCTT!$F$2:$I$2)</f>
        <v>bt</v>
      </c>
      <c r="L100" s="111">
        <f t="shared" si="17"/>
        <v>17.013888888888889</v>
      </c>
      <c r="M100" s="105" t="str" cm="1">
        <f t="array" ref="M100">LOOKUP(2,1/(L100&gt;=INDEX(IF(F100="x",BMI!$G$3:$K$170,BMI!$B$3:$F$170),MATCH(DATEDIF(D100,DATE(2024,7,11),"m"),BMI!$A$3:$A$170,0),0)),BMI!$G$2:$K$2)</f>
        <v>TC</v>
      </c>
      <c r="N100" s="103" t="s">
        <v>3385</v>
      </c>
      <c r="O100" s="103">
        <v>80</v>
      </c>
      <c r="P100" s="106" t="s">
        <v>3380</v>
      </c>
      <c r="Q100" s="103" t="s">
        <v>5</v>
      </c>
      <c r="R100" s="103" t="s">
        <v>5</v>
      </c>
      <c r="S100" s="103" t="s">
        <v>5</v>
      </c>
      <c r="T100" s="103" t="s">
        <v>5</v>
      </c>
      <c r="U100" s="104" t="str">
        <f t="shared" si="15"/>
        <v>bt; bt; bt; bt</v>
      </c>
      <c r="V100" s="112" t="s">
        <v>5</v>
      </c>
      <c r="W100" s="191" t="str">
        <f t="shared" si="16"/>
        <v>II</v>
      </c>
      <c r="Y100" s="114"/>
      <c r="Z100" s="114"/>
    </row>
    <row r="101" spans="1:26" s="193" customFormat="1" ht="31.5" x14ac:dyDescent="0.25">
      <c r="A101" s="103">
        <f t="shared" si="18"/>
        <v>92</v>
      </c>
      <c r="B101" s="263" t="s">
        <v>1901</v>
      </c>
      <c r="C101" s="264" t="s">
        <v>1281</v>
      </c>
      <c r="D101" s="265" t="s">
        <v>1902</v>
      </c>
      <c r="E101" s="266" t="s">
        <v>1753</v>
      </c>
      <c r="F101" s="103"/>
      <c r="G101" s="106" t="s">
        <v>1945</v>
      </c>
      <c r="H101" s="228">
        <v>45720</v>
      </c>
      <c r="I101" s="103">
        <v>29</v>
      </c>
      <c r="J101" s="103">
        <v>121</v>
      </c>
      <c r="K101" s="105" t="str" cm="1">
        <f t="array" ref="K101">LOOKUP(2,1/(J101&gt;=INDEX(IF(F101="x",CCTT!$F$3:$I$170,CCTT!$B$3:$E$170),MATCH(DATEDIF(D101,DATE(2024,7,11),"m"),CCTT!$A$3:$A$170,0),0)),CCTT!$F$2:$I$2)</f>
        <v>bt</v>
      </c>
      <c r="L101" s="111">
        <f t="shared" si="17"/>
        <v>19.807390205587048</v>
      </c>
      <c r="M101" s="105" t="str" cm="1">
        <f t="array" ref="M101">LOOKUP(2,1/(L101&gt;=INDEX(IF(F101="x",BMI!$G$3:$K$170,BMI!$B$3:$F$170),MATCH(DATEDIF(D101,DATE(2024,7,11),"m"),BMI!$A$3:$A$170,0),0)),BMI!$G$2:$K$2)</f>
        <v>BP</v>
      </c>
      <c r="N101" s="103" t="s">
        <v>3401</v>
      </c>
      <c r="O101" s="103">
        <v>83</v>
      </c>
      <c r="P101" s="106" t="s">
        <v>3380</v>
      </c>
      <c r="Q101" s="103" t="s">
        <v>5</v>
      </c>
      <c r="R101" s="103" t="s">
        <v>1533</v>
      </c>
      <c r="S101" s="103" t="s">
        <v>1370</v>
      </c>
      <c r="T101" s="103" t="s">
        <v>5</v>
      </c>
      <c r="U101" s="104" t="str">
        <f t="shared" si="15"/>
        <v>bt; Viêm mũi xuất tiết; Đa sâu răng; bt</v>
      </c>
      <c r="V101" s="112" t="s">
        <v>3427</v>
      </c>
      <c r="W101" s="191" t="str">
        <f t="shared" si="16"/>
        <v>III</v>
      </c>
      <c r="Y101" s="114"/>
      <c r="Z101" s="114"/>
    </row>
    <row r="102" spans="1:26" s="193" customFormat="1" x14ac:dyDescent="0.25">
      <c r="A102" s="103">
        <f t="shared" si="18"/>
        <v>93</v>
      </c>
      <c r="B102" s="234" t="s">
        <v>1903</v>
      </c>
      <c r="C102" s="235" t="s">
        <v>1283</v>
      </c>
      <c r="D102" s="269" t="s">
        <v>1647</v>
      </c>
      <c r="E102" s="270" t="s">
        <v>1753</v>
      </c>
      <c r="F102" s="103"/>
      <c r="G102" s="106" t="s">
        <v>1945</v>
      </c>
      <c r="H102" s="228">
        <v>45720</v>
      </c>
      <c r="I102" s="103">
        <v>27</v>
      </c>
      <c r="J102" s="103">
        <v>126</v>
      </c>
      <c r="K102" s="105" t="str" cm="1">
        <f t="array" ref="K102">LOOKUP(2,1/(J102&gt;=INDEX(IF(F102="x",CCTT!$F$3:$I$170,CCTT!$B$3:$E$170),MATCH(DATEDIF(D102,DATE(2024,7,11),"m"),CCTT!$A$3:$A$170,0),0)),CCTT!$F$2:$I$2)</f>
        <v>bt</v>
      </c>
      <c r="L102" s="111">
        <f t="shared" si="17"/>
        <v>17.006802721088434</v>
      </c>
      <c r="M102" s="105" t="str" cm="1">
        <f t="array" ref="M102">LOOKUP(2,1/(L102&gt;=INDEX(IF(F102="x",BMI!$G$3:$K$170,BMI!$B$3:$F$170),MATCH(DATEDIF(D102,DATE(2024,7,11),"m"),BMI!$A$3:$A$170,0),0)),BMI!$G$2:$K$2)</f>
        <v>TC</v>
      </c>
      <c r="N102" s="103" t="s">
        <v>3398</v>
      </c>
      <c r="O102" s="103">
        <v>84</v>
      </c>
      <c r="P102" s="106" t="s">
        <v>3380</v>
      </c>
      <c r="Q102" s="103" t="s">
        <v>5</v>
      </c>
      <c r="R102" s="103" t="s">
        <v>1533</v>
      </c>
      <c r="S102" s="103" t="s">
        <v>5</v>
      </c>
      <c r="T102" s="103" t="s">
        <v>5</v>
      </c>
      <c r="U102" s="104" t="str">
        <f t="shared" si="15"/>
        <v>bt; Viêm mũi xuất tiết; bt; bt</v>
      </c>
      <c r="V102" s="112" t="s">
        <v>1533</v>
      </c>
      <c r="W102" s="191" t="str">
        <f t="shared" si="16"/>
        <v>II</v>
      </c>
      <c r="Y102" s="114"/>
      <c r="Z102" s="114"/>
    </row>
    <row r="103" spans="1:26" s="193" customFormat="1" x14ac:dyDescent="0.25">
      <c r="A103" s="103">
        <f t="shared" si="18"/>
        <v>94</v>
      </c>
      <c r="B103" s="234" t="s">
        <v>1904</v>
      </c>
      <c r="C103" s="235" t="s">
        <v>1283</v>
      </c>
      <c r="D103" s="267" t="s">
        <v>1605</v>
      </c>
      <c r="E103" s="268" t="s">
        <v>1753</v>
      </c>
      <c r="F103" s="103"/>
      <c r="G103" s="106" t="s">
        <v>1945</v>
      </c>
      <c r="H103" s="228">
        <v>45720</v>
      </c>
      <c r="I103" s="103">
        <v>29</v>
      </c>
      <c r="J103" s="103">
        <v>128</v>
      </c>
      <c r="K103" s="105" t="str" cm="1">
        <f t="array" ref="K103">LOOKUP(2,1/(J103&gt;=INDEX(IF(F103="x",CCTT!$F$3:$I$170,CCTT!$B$3:$E$170),MATCH(DATEDIF(D103,DATE(2024,7,11),"m"),CCTT!$A$3:$A$170,0),0)),CCTT!$F$2:$I$2)</f>
        <v>CHT</v>
      </c>
      <c r="L103" s="111">
        <f t="shared" si="17"/>
        <v>17.7001953125</v>
      </c>
      <c r="M103" s="105" t="str" cm="1">
        <f t="array" ref="M103">LOOKUP(2,1/(L103&gt;=INDEX(IF(F103="x",BMI!$G$3:$K$170,BMI!$B$3:$F$170),MATCH(DATEDIF(D103,DATE(2024,7,11),"m"),BMI!$A$3:$A$170,0),0)),BMI!$G$2:$K$2)</f>
        <v>TC</v>
      </c>
      <c r="N103" s="103" t="s">
        <v>3398</v>
      </c>
      <c r="O103" s="103">
        <v>81</v>
      </c>
      <c r="P103" s="106" t="s">
        <v>3380</v>
      </c>
      <c r="Q103" s="103" t="s">
        <v>5</v>
      </c>
      <c r="R103" s="103" t="s">
        <v>5</v>
      </c>
      <c r="S103" s="191" t="s">
        <v>5</v>
      </c>
      <c r="T103" s="103" t="s">
        <v>5</v>
      </c>
      <c r="U103" s="104" t="str">
        <f t="shared" si="15"/>
        <v>bt; bt; bt; bt</v>
      </c>
      <c r="V103" s="105" t="s">
        <v>5</v>
      </c>
      <c r="W103" s="191" t="str">
        <f t="shared" si="16"/>
        <v>II</v>
      </c>
      <c r="Y103" s="114"/>
      <c r="Z103" s="114"/>
    </row>
    <row r="104" spans="1:26" s="193" customFormat="1" x14ac:dyDescent="0.25">
      <c r="A104" s="103">
        <f t="shared" si="18"/>
        <v>95</v>
      </c>
      <c r="B104" s="234" t="s">
        <v>1693</v>
      </c>
      <c r="C104" s="237" t="s">
        <v>1283</v>
      </c>
      <c r="D104" s="273" t="s">
        <v>1522</v>
      </c>
      <c r="E104" s="268" t="s">
        <v>1753</v>
      </c>
      <c r="F104" s="103"/>
      <c r="G104" s="106" t="s">
        <v>1945</v>
      </c>
      <c r="H104" s="228">
        <v>45720</v>
      </c>
      <c r="I104" s="103">
        <v>21</v>
      </c>
      <c r="J104" s="103">
        <v>115</v>
      </c>
      <c r="K104" s="105" t="str" cm="1">
        <f t="array" ref="K104">LOOKUP(2,1/(J104&gt;=INDEX(IF(F104="x",CCTT!$F$3:$I$170,CCTT!$B$3:$E$170),MATCH(DATEDIF(D104,DATE(2024,7,11),"m"),CCTT!$A$3:$A$170,0),0)),CCTT!$F$2:$I$2)</f>
        <v>bt</v>
      </c>
      <c r="L104" s="111">
        <f t="shared" si="17"/>
        <v>15.879017013232515</v>
      </c>
      <c r="M104" s="105" t="str" cm="1">
        <f t="array" ref="M104">LOOKUP(2,1/(L104&gt;=INDEX(IF(F104="x",BMI!$G$3:$K$170,BMI!$B$3:$F$170),MATCH(DATEDIF(D104,DATE(2024,7,11),"m"),BMI!$A$3:$A$170,0),0)),BMI!$G$2:$K$2)</f>
        <v>bt</v>
      </c>
      <c r="N104" s="103" t="s">
        <v>3396</v>
      </c>
      <c r="O104" s="103">
        <v>89</v>
      </c>
      <c r="P104" s="106" t="s">
        <v>3380</v>
      </c>
      <c r="Q104" s="103" t="s">
        <v>5</v>
      </c>
      <c r="R104" s="103" t="s">
        <v>5</v>
      </c>
      <c r="S104" s="103" t="s">
        <v>5</v>
      </c>
      <c r="T104" s="103" t="s">
        <v>5</v>
      </c>
      <c r="U104" s="104" t="str">
        <f t="shared" si="15"/>
        <v>bt; bt; bt; bt</v>
      </c>
      <c r="V104" s="112" t="s">
        <v>5</v>
      </c>
      <c r="W104" s="191" t="str">
        <f t="shared" si="16"/>
        <v>I</v>
      </c>
      <c r="Y104" s="114"/>
      <c r="Z104" s="114"/>
    </row>
    <row r="105" spans="1:26" s="193" customFormat="1" x14ac:dyDescent="0.25">
      <c r="A105" s="103">
        <f t="shared" si="18"/>
        <v>96</v>
      </c>
      <c r="B105" s="234" t="s">
        <v>1905</v>
      </c>
      <c r="C105" s="235" t="s">
        <v>1283</v>
      </c>
      <c r="D105" s="273" t="s">
        <v>1906</v>
      </c>
      <c r="E105" s="268" t="s">
        <v>1753</v>
      </c>
      <c r="F105" s="103"/>
      <c r="G105" s="106" t="s">
        <v>1945</v>
      </c>
      <c r="H105" s="228">
        <v>45720</v>
      </c>
      <c r="I105" s="103">
        <v>22</v>
      </c>
      <c r="J105" s="103">
        <v>122</v>
      </c>
      <c r="K105" s="105" t="str" cm="1">
        <f t="array" ref="K105">LOOKUP(2,1/(J105&gt;=INDEX(IF(F105="x",CCTT!$F$3:$I$170,CCTT!$B$3:$E$170),MATCH(DATEDIF(D105,DATE(2024,7,11),"m"),CCTT!$A$3:$A$170,0),0)),CCTT!$F$2:$I$2)</f>
        <v>bt</v>
      </c>
      <c r="L105" s="111">
        <f t="shared" si="17"/>
        <v>14.780972856758936</v>
      </c>
      <c r="M105" s="105" t="str" cm="1">
        <f t="array" ref="M105">LOOKUP(2,1/(L105&gt;=INDEX(IF(F105="x",BMI!$G$3:$K$170,BMI!$B$3:$F$170),MATCH(DATEDIF(D105,DATE(2024,7,11),"m"),BMI!$A$3:$A$170,0),0)),BMI!$G$2:$K$2)</f>
        <v>bt</v>
      </c>
      <c r="N105" s="103" t="s">
        <v>3401</v>
      </c>
      <c r="O105" s="103">
        <v>83</v>
      </c>
      <c r="P105" s="106" t="s">
        <v>3380</v>
      </c>
      <c r="Q105" s="103" t="s">
        <v>5</v>
      </c>
      <c r="R105" s="103" t="s">
        <v>5</v>
      </c>
      <c r="S105" s="105" t="s">
        <v>5</v>
      </c>
      <c r="T105" s="103" t="s">
        <v>5</v>
      </c>
      <c r="U105" s="104" t="str">
        <f t="shared" si="15"/>
        <v>bt; bt; bt; bt</v>
      </c>
      <c r="V105" s="105" t="s">
        <v>5</v>
      </c>
      <c r="W105" s="191" t="str">
        <f t="shared" si="16"/>
        <v>I</v>
      </c>
      <c r="Y105" s="114"/>
      <c r="Z105" s="114"/>
    </row>
    <row r="106" spans="1:26" s="193" customFormat="1" x14ac:dyDescent="0.25">
      <c r="A106" s="103">
        <f t="shared" si="18"/>
        <v>97</v>
      </c>
      <c r="B106" s="234" t="s">
        <v>1907</v>
      </c>
      <c r="C106" s="237" t="s">
        <v>1283</v>
      </c>
      <c r="D106" s="269" t="s">
        <v>1908</v>
      </c>
      <c r="E106" s="268" t="s">
        <v>1753</v>
      </c>
      <c r="F106" s="103"/>
      <c r="G106" s="106" t="s">
        <v>1945</v>
      </c>
      <c r="H106" s="228">
        <v>45720</v>
      </c>
      <c r="I106" s="103">
        <v>20</v>
      </c>
      <c r="J106" s="103">
        <v>117</v>
      </c>
      <c r="K106" s="105" t="str" cm="1">
        <f t="array" ref="K106">LOOKUP(2,1/(J106&gt;=INDEX(IF(F106="x",CCTT!$F$3:$I$170,CCTT!$B$3:$E$170),MATCH(DATEDIF(D106,DATE(2024,7,11),"m"),CCTT!$A$3:$A$170,0),0)),CCTT!$F$2:$I$2)</f>
        <v>bt</v>
      </c>
      <c r="L106" s="111">
        <f t="shared" ref="L106:L119" si="19">(I106/J106^2)*10^4</f>
        <v>14.610271020527431</v>
      </c>
      <c r="M106" s="105" t="str" cm="1">
        <f t="array" ref="M106">LOOKUP(2,1/(L106&gt;=INDEX(IF(F106="x",BMI!$G$3:$K$170,BMI!$B$3:$F$170),MATCH(DATEDIF(D106,DATE(2024,7,11),"m"),BMI!$A$3:$A$170,0),0)),BMI!$G$2:$K$2)</f>
        <v>bt</v>
      </c>
      <c r="N106" s="103" t="s">
        <v>3396</v>
      </c>
      <c r="O106" s="103">
        <v>84</v>
      </c>
      <c r="P106" s="106" t="s">
        <v>3380</v>
      </c>
      <c r="Q106" s="103" t="s">
        <v>5</v>
      </c>
      <c r="R106" s="103" t="s">
        <v>1533</v>
      </c>
      <c r="S106" s="103" t="s">
        <v>5</v>
      </c>
      <c r="T106" s="103" t="s">
        <v>5</v>
      </c>
      <c r="U106" s="104" t="str">
        <f t="shared" ref="U106:U117" si="20">Q106&amp;"; "&amp;R106&amp;"; "&amp;S106&amp;"; "&amp;T106</f>
        <v>bt; Viêm mũi xuất tiết; bt; bt</v>
      </c>
      <c r="V106" s="112" t="s">
        <v>1533</v>
      </c>
      <c r="W106" s="191" t="str">
        <f t="shared" si="16"/>
        <v>II</v>
      </c>
      <c r="X106" s="193" t="s">
        <v>1328</v>
      </c>
      <c r="Y106" s="114"/>
      <c r="Z106" s="114"/>
    </row>
    <row r="107" spans="1:26" s="193" customFormat="1" x14ac:dyDescent="0.25">
      <c r="A107" s="103">
        <f t="shared" si="18"/>
        <v>98</v>
      </c>
      <c r="B107" s="234" t="s">
        <v>1909</v>
      </c>
      <c r="C107" s="235" t="s">
        <v>1384</v>
      </c>
      <c r="D107" s="267" t="s">
        <v>1910</v>
      </c>
      <c r="E107" s="268" t="s">
        <v>1753</v>
      </c>
      <c r="F107" s="103"/>
      <c r="G107" s="106" t="s">
        <v>1945</v>
      </c>
      <c r="H107" s="228">
        <v>45720</v>
      </c>
      <c r="I107" s="103">
        <v>18.5</v>
      </c>
      <c r="J107" s="103">
        <v>116</v>
      </c>
      <c r="K107" s="105" t="str" cm="1">
        <f t="array" ref="K107">LOOKUP(2,1/(J107&gt;=INDEX(IF(F107="x",CCTT!$F$3:$I$170,CCTT!$B$3:$E$170),MATCH(DATEDIF(D107,DATE(2024,7,11),"m"),CCTT!$A$3:$A$170,0),0)),CCTT!$F$2:$I$2)</f>
        <v>bt</v>
      </c>
      <c r="L107" s="111">
        <f t="shared" si="19"/>
        <v>13.748513674197383</v>
      </c>
      <c r="M107" s="105" t="str" cm="1">
        <f t="array" ref="M107">LOOKUP(2,1/(L107&gt;=INDEX(IF(F107="x",BMI!$G$3:$K$170,BMI!$B$3:$F$170),MATCH(DATEDIF(D107,DATE(2024,7,11),"m"),BMI!$A$3:$A$170,0),0)),BMI!$G$2:$K$2)</f>
        <v>bt</v>
      </c>
      <c r="N107" s="119" t="s">
        <v>3401</v>
      </c>
      <c r="O107" s="103">
        <v>87</v>
      </c>
      <c r="P107" s="106" t="s">
        <v>3380</v>
      </c>
      <c r="Q107" s="103" t="s">
        <v>5</v>
      </c>
      <c r="R107" s="103" t="s">
        <v>1533</v>
      </c>
      <c r="S107" s="103" t="s">
        <v>5</v>
      </c>
      <c r="T107" s="103" t="s">
        <v>5</v>
      </c>
      <c r="U107" s="104" t="str">
        <f t="shared" si="20"/>
        <v>bt; Viêm mũi xuất tiết; bt; bt</v>
      </c>
      <c r="V107" s="112" t="s">
        <v>1533</v>
      </c>
      <c r="W107" s="191" t="str">
        <f t="shared" si="16"/>
        <v>II</v>
      </c>
      <c r="Y107" s="114"/>
      <c r="Z107" s="114"/>
    </row>
    <row r="108" spans="1:26" s="193" customFormat="1" x14ac:dyDescent="0.25">
      <c r="A108" s="103">
        <f t="shared" si="18"/>
        <v>99</v>
      </c>
      <c r="B108" s="234" t="s">
        <v>1496</v>
      </c>
      <c r="C108" s="235" t="s">
        <v>1381</v>
      </c>
      <c r="D108" s="267" t="s">
        <v>1911</v>
      </c>
      <c r="E108" s="268"/>
      <c r="F108" s="103" t="s">
        <v>1753</v>
      </c>
      <c r="G108" s="106" t="s">
        <v>1945</v>
      </c>
      <c r="H108" s="228">
        <v>45720</v>
      </c>
      <c r="I108" s="103">
        <v>22</v>
      </c>
      <c r="J108" s="103">
        <v>115</v>
      </c>
      <c r="K108" s="105" t="str" cm="1">
        <f t="array" ref="K108">LOOKUP(2,1/(J108&gt;=INDEX(IF(F108="x",CCTT!$F$3:$I$170,CCTT!$B$3:$E$170),MATCH(DATEDIF(D108,DATE(2024,7,11),"m"),CCTT!$A$3:$A$170,0),0)),CCTT!$F$2:$I$2)</f>
        <v>bt</v>
      </c>
      <c r="L108" s="111">
        <f t="shared" si="19"/>
        <v>16.6351606805293</v>
      </c>
      <c r="M108" s="105" t="str" cm="1">
        <f t="array" ref="M108">LOOKUP(2,1/(L108&gt;=INDEX(IF(F108="x",BMI!$G$3:$K$170,BMI!$B$3:$F$170),MATCH(DATEDIF(D108,DATE(2024,7,11),"m"),BMI!$A$3:$A$170,0),0)),BMI!$G$2:$K$2)</f>
        <v>bt</v>
      </c>
      <c r="N108" s="103" t="s">
        <v>3396</v>
      </c>
      <c r="O108" s="103">
        <v>82</v>
      </c>
      <c r="P108" s="106" t="s">
        <v>3380</v>
      </c>
      <c r="Q108" s="103" t="s">
        <v>5</v>
      </c>
      <c r="R108" s="103" t="s">
        <v>5</v>
      </c>
      <c r="S108" s="103" t="s">
        <v>5</v>
      </c>
      <c r="T108" s="103" t="s">
        <v>5</v>
      </c>
      <c r="U108" s="104" t="str">
        <f t="shared" si="20"/>
        <v>bt; bt; bt; bt</v>
      </c>
      <c r="V108" s="112" t="s">
        <v>5</v>
      </c>
      <c r="W108" s="191" t="str">
        <f t="shared" si="16"/>
        <v>I</v>
      </c>
      <c r="Y108" s="114"/>
      <c r="Z108" s="114"/>
    </row>
    <row r="109" spans="1:26" s="193" customFormat="1" x14ac:dyDescent="0.25">
      <c r="A109" s="103">
        <f t="shared" si="18"/>
        <v>100</v>
      </c>
      <c r="B109" s="234" t="s">
        <v>1912</v>
      </c>
      <c r="C109" s="238" t="s">
        <v>1287</v>
      </c>
      <c r="D109" s="267" t="s">
        <v>1529</v>
      </c>
      <c r="E109" s="268" t="s">
        <v>1753</v>
      </c>
      <c r="F109" s="103"/>
      <c r="G109" s="106" t="s">
        <v>1945</v>
      </c>
      <c r="H109" s="228">
        <v>45720</v>
      </c>
      <c r="I109" s="103">
        <v>22</v>
      </c>
      <c r="J109" s="103">
        <v>119</v>
      </c>
      <c r="K109" s="105" t="str" cm="1">
        <f t="array" ref="K109">LOOKUP(2,1/(J109&gt;=INDEX(IF(F109="x",CCTT!$F$3:$I$170,CCTT!$B$3:$E$170),MATCH(DATEDIF(D109,DATE(2024,7,11),"m"),CCTT!$A$3:$A$170,0),0)),CCTT!$F$2:$I$2)</f>
        <v>bt</v>
      </c>
      <c r="L109" s="111">
        <f t="shared" si="19"/>
        <v>15.535626015111927</v>
      </c>
      <c r="M109" s="105" t="str" cm="1">
        <f t="array" ref="M109">LOOKUP(2,1/(L109&gt;=INDEX(IF(F109="x",BMI!$G$3:$K$170,BMI!$B$3:$F$170),MATCH(DATEDIF(D109,DATE(2024,7,11),"m"),BMI!$A$3:$A$170,0),0)),BMI!$G$2:$K$2)</f>
        <v>bt</v>
      </c>
      <c r="N109" s="103" t="s">
        <v>3385</v>
      </c>
      <c r="O109" s="103">
        <v>83</v>
      </c>
      <c r="P109" s="106" t="s">
        <v>3380</v>
      </c>
      <c r="Q109" s="103" t="s">
        <v>5</v>
      </c>
      <c r="R109" s="103" t="s">
        <v>5</v>
      </c>
      <c r="S109" s="103" t="s">
        <v>5</v>
      </c>
      <c r="T109" s="103" t="s">
        <v>5</v>
      </c>
      <c r="U109" s="104" t="str">
        <f t="shared" si="20"/>
        <v>bt; bt; bt; bt</v>
      </c>
      <c r="V109" s="112" t="s">
        <v>5</v>
      </c>
      <c r="W109" s="191" t="str">
        <f t="shared" si="16"/>
        <v>I</v>
      </c>
      <c r="Y109" s="114"/>
      <c r="Z109" s="114"/>
    </row>
    <row r="110" spans="1:26" s="193" customFormat="1" x14ac:dyDescent="0.25">
      <c r="A110" s="103">
        <f t="shared" si="18"/>
        <v>101</v>
      </c>
      <c r="B110" s="234" t="s">
        <v>1913</v>
      </c>
      <c r="C110" s="235" t="s">
        <v>1287</v>
      </c>
      <c r="D110" s="267" t="s">
        <v>1914</v>
      </c>
      <c r="E110" s="268" t="s">
        <v>1753</v>
      </c>
      <c r="F110" s="103"/>
      <c r="G110" s="106" t="s">
        <v>1945</v>
      </c>
      <c r="H110" s="228">
        <v>45720</v>
      </c>
      <c r="I110" s="103">
        <v>18</v>
      </c>
      <c r="J110" s="103">
        <v>120</v>
      </c>
      <c r="K110" s="105" t="str" cm="1">
        <f t="array" ref="K110">LOOKUP(2,1/(J110&gt;=INDEX(IF(F110="x",CCTT!$F$3:$I$170,CCTT!$B$3:$E$170),MATCH(DATEDIF(D110,DATE(2024,7,11),"m"),CCTT!$A$3:$A$170,0),0)),CCTT!$F$2:$I$2)</f>
        <v>bt</v>
      </c>
      <c r="L110" s="111">
        <f t="shared" si="19"/>
        <v>12.5</v>
      </c>
      <c r="M110" s="105" t="str" cm="1">
        <f t="array" ref="M110">LOOKUP(2,1/(L110&gt;=INDEX(IF(F110="x",BMI!$G$3:$K$170,BMI!$B$3:$F$170),MATCH(DATEDIF(D110,DATE(2024,7,11),"m"),BMI!$A$3:$A$170,0),0)),BMI!$G$2:$K$2)</f>
        <v>SDDTGC</v>
      </c>
      <c r="N110" s="103" t="s">
        <v>3398</v>
      </c>
      <c r="O110" s="103">
        <v>83</v>
      </c>
      <c r="P110" s="106" t="s">
        <v>3380</v>
      </c>
      <c r="Q110" s="103" t="s">
        <v>5</v>
      </c>
      <c r="R110" s="103" t="s">
        <v>1533</v>
      </c>
      <c r="S110" s="105" t="s">
        <v>5</v>
      </c>
      <c r="T110" s="103" t="s">
        <v>5</v>
      </c>
      <c r="U110" s="104" t="str">
        <f t="shared" si="20"/>
        <v>bt; Viêm mũi xuất tiết; bt; bt</v>
      </c>
      <c r="V110" s="112" t="s">
        <v>1533</v>
      </c>
      <c r="W110" s="191" t="str">
        <f t="shared" si="16"/>
        <v>II</v>
      </c>
      <c r="Y110" s="114"/>
      <c r="Z110" s="114"/>
    </row>
    <row r="111" spans="1:26" s="193" customFormat="1" x14ac:dyDescent="0.25">
      <c r="A111" s="103">
        <f t="shared" si="18"/>
        <v>102</v>
      </c>
      <c r="B111" s="271" t="s">
        <v>1916</v>
      </c>
      <c r="C111" s="274" t="s">
        <v>1291</v>
      </c>
      <c r="D111" s="197" t="s">
        <v>1917</v>
      </c>
      <c r="E111" s="275"/>
      <c r="F111" s="103" t="s">
        <v>1753</v>
      </c>
      <c r="G111" s="106" t="s">
        <v>1945</v>
      </c>
      <c r="H111" s="228">
        <v>45720</v>
      </c>
      <c r="I111" s="103">
        <v>34</v>
      </c>
      <c r="J111" s="103">
        <v>119</v>
      </c>
      <c r="K111" s="105" t="str" cm="1">
        <f t="array" ref="K111">LOOKUP(2,1/(J111&gt;=INDEX(IF(F111="x",CCTT!$F$3:$I$170,CCTT!$B$3:$E$170),MATCH(DATEDIF(D111,DATE(2024,7,11),"m"),CCTT!$A$3:$A$170,0),0)),CCTT!$F$2:$I$2)</f>
        <v>bt</v>
      </c>
      <c r="L111" s="111">
        <f t="shared" si="19"/>
        <v>24.009603841536613</v>
      </c>
      <c r="M111" s="105" t="str" cm="1">
        <f t="array" ref="M111">LOOKUP(2,1/(L111&gt;=INDEX(IF(F111="x",BMI!$G$3:$K$170,BMI!$B$3:$F$170),MATCH(DATEDIF(D111,DATE(2024,7,11),"m"),BMI!$A$3:$A$170,0),0)),BMI!$G$2:$K$2)</f>
        <v>BP</v>
      </c>
      <c r="N111" s="103" t="s">
        <v>3385</v>
      </c>
      <c r="O111" s="103">
        <v>84</v>
      </c>
      <c r="P111" s="106" t="s">
        <v>3380</v>
      </c>
      <c r="Q111" s="103" t="s">
        <v>5</v>
      </c>
      <c r="R111" s="103" t="s">
        <v>5</v>
      </c>
      <c r="S111" s="103" t="s">
        <v>5</v>
      </c>
      <c r="T111" s="103" t="s">
        <v>5</v>
      </c>
      <c r="U111" s="104" t="str">
        <f t="shared" si="20"/>
        <v>bt; bt; bt; bt</v>
      </c>
      <c r="V111" s="112" t="s">
        <v>5</v>
      </c>
      <c r="W111" s="191" t="str">
        <f t="shared" si="16"/>
        <v>III</v>
      </c>
      <c r="Y111" s="114"/>
      <c r="Z111" s="114"/>
    </row>
    <row r="112" spans="1:26" s="193" customFormat="1" x14ac:dyDescent="0.25">
      <c r="A112" s="103">
        <f t="shared" si="18"/>
        <v>103</v>
      </c>
      <c r="B112" s="234" t="s">
        <v>1918</v>
      </c>
      <c r="C112" s="235" t="s">
        <v>1343</v>
      </c>
      <c r="D112" s="267" t="s">
        <v>1919</v>
      </c>
      <c r="E112" s="268"/>
      <c r="F112" s="103" t="s">
        <v>1753</v>
      </c>
      <c r="G112" s="106" t="s">
        <v>1945</v>
      </c>
      <c r="H112" s="228">
        <v>45720</v>
      </c>
      <c r="I112" s="103">
        <v>26</v>
      </c>
      <c r="J112" s="103">
        <v>119</v>
      </c>
      <c r="K112" s="105" t="str" cm="1">
        <f t="array" ref="K112">LOOKUP(2,1/(J112&gt;=INDEX(IF(F112="x",CCTT!$F$3:$I$170,CCTT!$B$3:$E$170),MATCH(DATEDIF(D112,DATE(2024,7,11),"m"),CCTT!$A$3:$A$170,0),0)),CCTT!$F$2:$I$2)</f>
        <v>bt</v>
      </c>
      <c r="L112" s="111">
        <f t="shared" si="19"/>
        <v>18.360285290586823</v>
      </c>
      <c r="M112" s="105" t="str" cm="1">
        <f t="array" ref="M112">LOOKUP(2,1/(L112&gt;=INDEX(IF(F112="x",BMI!$G$3:$K$170,BMI!$B$3:$F$170),MATCH(DATEDIF(D112,DATE(2024,7,11),"m"),BMI!$A$3:$A$170,0),0)),BMI!$G$2:$K$2)</f>
        <v>TC</v>
      </c>
      <c r="N112" s="103" t="s">
        <v>3385</v>
      </c>
      <c r="O112" s="103">
        <v>87</v>
      </c>
      <c r="P112" s="106" t="s">
        <v>3380</v>
      </c>
      <c r="Q112" s="103" t="s">
        <v>5</v>
      </c>
      <c r="R112" s="103" t="s">
        <v>5</v>
      </c>
      <c r="S112" s="103" t="s">
        <v>5</v>
      </c>
      <c r="T112" s="103" t="s">
        <v>5</v>
      </c>
      <c r="U112" s="104" t="str">
        <f t="shared" si="20"/>
        <v>bt; bt; bt; bt</v>
      </c>
      <c r="V112" s="112" t="s">
        <v>5</v>
      </c>
      <c r="W112" s="191" t="str">
        <f t="shared" si="16"/>
        <v>II</v>
      </c>
      <c r="Y112" s="114"/>
      <c r="Z112" s="114"/>
    </row>
    <row r="113" spans="1:26" s="193" customFormat="1" x14ac:dyDescent="0.25">
      <c r="A113" s="103">
        <f t="shared" si="18"/>
        <v>104</v>
      </c>
      <c r="B113" s="234" t="s">
        <v>1920</v>
      </c>
      <c r="C113" s="238" t="s">
        <v>1921</v>
      </c>
      <c r="D113" s="267" t="s">
        <v>1815</v>
      </c>
      <c r="E113" s="268" t="s">
        <v>1753</v>
      </c>
      <c r="F113" s="103"/>
      <c r="G113" s="106" t="s">
        <v>1945</v>
      </c>
      <c r="H113" s="228">
        <v>45720</v>
      </c>
      <c r="I113" s="103">
        <v>33</v>
      </c>
      <c r="J113" s="103">
        <v>121</v>
      </c>
      <c r="K113" s="105" t="str" cm="1">
        <f t="array" ref="K113">LOOKUP(2,1/(J113&gt;=INDEX(IF(F113="x",CCTT!$F$3:$I$170,CCTT!$B$3:$E$170),MATCH(DATEDIF(D113,DATE(2024,7,11),"m"),CCTT!$A$3:$A$170,0),0)),CCTT!$F$2:$I$2)</f>
        <v>bt</v>
      </c>
      <c r="L113" s="111">
        <f t="shared" si="19"/>
        <v>22.539444027047331</v>
      </c>
      <c r="M113" s="105" t="str" cm="1">
        <f t="array" ref="M113">LOOKUP(2,1/(L113&gt;=INDEX(IF(F113="x",BMI!$G$3:$K$170,BMI!$B$3:$F$170),MATCH(DATEDIF(D113,DATE(2024,7,11),"m"),BMI!$A$3:$A$170,0),0)),BMI!$G$2:$K$2)</f>
        <v>BP</v>
      </c>
      <c r="N113" s="103" t="s">
        <v>3385</v>
      </c>
      <c r="O113" s="103">
        <v>86</v>
      </c>
      <c r="P113" s="106" t="s">
        <v>3380</v>
      </c>
      <c r="Q113" s="103" t="s">
        <v>5</v>
      </c>
      <c r="R113" s="103" t="s">
        <v>3431</v>
      </c>
      <c r="S113" s="103" t="s">
        <v>5</v>
      </c>
      <c r="T113" s="103" t="s">
        <v>5</v>
      </c>
      <c r="U113" s="104" t="str">
        <f t="shared" si="20"/>
        <v>bt; Viêm amydan; bt; bt</v>
      </c>
      <c r="V113" s="112" t="s">
        <v>3431</v>
      </c>
      <c r="W113" s="191" t="str">
        <f t="shared" si="16"/>
        <v>III</v>
      </c>
      <c r="Y113" s="114"/>
      <c r="Z113" s="114"/>
    </row>
    <row r="114" spans="1:26" s="193" customFormat="1" x14ac:dyDescent="0.25">
      <c r="A114" s="103">
        <f t="shared" si="18"/>
        <v>105</v>
      </c>
      <c r="B114" s="234" t="s">
        <v>1922</v>
      </c>
      <c r="C114" s="235" t="s">
        <v>1294</v>
      </c>
      <c r="D114" s="267" t="s">
        <v>1914</v>
      </c>
      <c r="E114" s="268"/>
      <c r="F114" s="103" t="s">
        <v>1753</v>
      </c>
      <c r="G114" s="106" t="s">
        <v>1945</v>
      </c>
      <c r="H114" s="228">
        <v>45720</v>
      </c>
      <c r="I114" s="103">
        <v>16</v>
      </c>
      <c r="J114" s="103">
        <v>114</v>
      </c>
      <c r="K114" s="105" t="str" cm="1">
        <f t="array" ref="K114">LOOKUP(2,1/(J114&gt;=INDEX(IF(F114="x",CCTT!$F$3:$I$170,CCTT!$B$3:$E$170),MATCH(DATEDIF(D114,DATE(2024,7,11),"m"),CCTT!$A$3:$A$170,0),0)),CCTT!$F$2:$I$2)</f>
        <v>bt</v>
      </c>
      <c r="L114" s="111">
        <f t="shared" si="19"/>
        <v>12.311480455524777</v>
      </c>
      <c r="M114" s="105" t="str" cm="1">
        <f t="array" ref="M114">LOOKUP(2,1/(L114&gt;=INDEX(IF(F114="x",BMI!$G$3:$K$170,BMI!$B$3:$F$170),MATCH(DATEDIF(D114,DATE(2024,7,11),"m"),BMI!$A$3:$A$170,0),0)),BMI!$G$2:$K$2)</f>
        <v>SDDTGC</v>
      </c>
      <c r="N114" s="103" t="s">
        <v>3410</v>
      </c>
      <c r="O114" s="103">
        <v>86</v>
      </c>
      <c r="P114" s="106" t="s">
        <v>3380</v>
      </c>
      <c r="Q114" s="103" t="s">
        <v>5</v>
      </c>
      <c r="R114" s="103" t="s">
        <v>5</v>
      </c>
      <c r="S114" s="103" t="s">
        <v>1370</v>
      </c>
      <c r="T114" s="103" t="s">
        <v>5</v>
      </c>
      <c r="U114" s="104" t="str">
        <f t="shared" si="20"/>
        <v>bt; bt; Đa sâu răng; bt</v>
      </c>
      <c r="V114" s="112" t="s">
        <v>1370</v>
      </c>
      <c r="W114" s="191" t="str">
        <f t="shared" si="16"/>
        <v>II</v>
      </c>
      <c r="Y114" s="114"/>
      <c r="Z114" s="114"/>
    </row>
    <row r="115" spans="1:26" s="193" customFormat="1" x14ac:dyDescent="0.25">
      <c r="A115" s="103">
        <f t="shared" si="18"/>
        <v>106</v>
      </c>
      <c r="B115" s="276" t="s">
        <v>1923</v>
      </c>
      <c r="C115" s="277" t="s">
        <v>1294</v>
      </c>
      <c r="D115" s="197" t="s">
        <v>1541</v>
      </c>
      <c r="E115" s="275" t="s">
        <v>1753</v>
      </c>
      <c r="F115" s="103"/>
      <c r="G115" s="106" t="s">
        <v>1945</v>
      </c>
      <c r="H115" s="228">
        <v>45720</v>
      </c>
      <c r="I115" s="103">
        <v>18</v>
      </c>
      <c r="J115" s="103">
        <v>118</v>
      </c>
      <c r="K115" s="105" t="str" cm="1">
        <f t="array" ref="K115">LOOKUP(2,1/(J115&gt;=INDEX(IF(F115="x",CCTT!$F$3:$I$170,CCTT!$B$3:$E$170),MATCH(DATEDIF(D115,DATE(2024,7,11),"m"),CCTT!$A$3:$A$170,0),0)),CCTT!$F$2:$I$2)</f>
        <v>bt</v>
      </c>
      <c r="L115" s="111">
        <f t="shared" si="19"/>
        <v>12.92731973570813</v>
      </c>
      <c r="M115" s="105" t="str" cm="1">
        <f t="array" ref="M115">LOOKUP(2,1/(L115&gt;=INDEX(IF(F115="x",BMI!$G$3:$K$170,BMI!$B$3:$F$170),MATCH(DATEDIF(D115,DATE(2024,7,11),"m"),BMI!$A$3:$A$170,0),0)),BMI!$G$2:$K$2)</f>
        <v>SDDTGC</v>
      </c>
      <c r="N115" s="103" t="s">
        <v>3401</v>
      </c>
      <c r="O115" s="103">
        <v>86</v>
      </c>
      <c r="P115" s="106" t="s">
        <v>3380</v>
      </c>
      <c r="Q115" s="103" t="s">
        <v>5</v>
      </c>
      <c r="R115" s="103" t="s">
        <v>5</v>
      </c>
      <c r="S115" s="103" t="s">
        <v>5</v>
      </c>
      <c r="T115" s="103" t="s">
        <v>5</v>
      </c>
      <c r="U115" s="104" t="str">
        <f t="shared" si="20"/>
        <v>bt; bt; bt; bt</v>
      </c>
      <c r="V115" s="112" t="s">
        <v>5</v>
      </c>
      <c r="W115" s="191" t="str">
        <f t="shared" si="16"/>
        <v>II</v>
      </c>
      <c r="Y115" s="114"/>
      <c r="Z115" s="114"/>
    </row>
    <row r="116" spans="1:26" s="193" customFormat="1" ht="31.5" x14ac:dyDescent="0.25">
      <c r="A116" s="103">
        <f t="shared" si="18"/>
        <v>107</v>
      </c>
      <c r="B116" s="234" t="s">
        <v>1924</v>
      </c>
      <c r="C116" s="245" t="s">
        <v>1296</v>
      </c>
      <c r="D116" s="267" t="s">
        <v>1814</v>
      </c>
      <c r="E116" s="268" t="s">
        <v>1753</v>
      </c>
      <c r="F116" s="103"/>
      <c r="G116" s="106" t="s">
        <v>1945</v>
      </c>
      <c r="H116" s="228">
        <v>45720</v>
      </c>
      <c r="I116" s="103">
        <v>13</v>
      </c>
      <c r="J116" s="103">
        <v>105</v>
      </c>
      <c r="K116" s="105" t="str" cm="1">
        <f t="array" ref="K116">LOOKUP(2,1/(J116&gt;=INDEX(IF(F116="x",CCTT!$F$3:$I$170,CCTT!$B$3:$E$170),MATCH(DATEDIF(D116,DATE(2024,7,11),"m"),CCTT!$A$3:$A$170,0),0)),CCTT!$F$2:$I$2)</f>
        <v>SDDTTC</v>
      </c>
      <c r="L116" s="111">
        <f t="shared" si="19"/>
        <v>11.79138321995465</v>
      </c>
      <c r="M116" s="105" t="str" cm="1">
        <f t="array" ref="M116">LOOKUP(2,1/(L116&gt;=INDEX(IF(F116="x",BMI!$G$3:$K$170,BMI!$B$3:$F$170),MATCH(DATEDIF(D116,DATE(2024,7,11),"m"),BMI!$A$3:$A$170,0),0)),BMI!$G$2:$K$2)</f>
        <v>SDDTGC
MĐN</v>
      </c>
      <c r="N116" s="103" t="s">
        <v>3396</v>
      </c>
      <c r="O116" s="103">
        <v>84</v>
      </c>
      <c r="P116" s="106" t="s">
        <v>3380</v>
      </c>
      <c r="Q116" s="103" t="s">
        <v>5</v>
      </c>
      <c r="R116" s="103" t="s">
        <v>5</v>
      </c>
      <c r="S116" s="103" t="s">
        <v>5</v>
      </c>
      <c r="T116" s="103" t="s">
        <v>5</v>
      </c>
      <c r="U116" s="104" t="str">
        <f t="shared" si="20"/>
        <v>bt; bt; bt; bt</v>
      </c>
      <c r="V116" s="112" t="s">
        <v>5</v>
      </c>
      <c r="W116" s="191" t="str">
        <f t="shared" si="16"/>
        <v>III</v>
      </c>
      <c r="Y116" s="114"/>
      <c r="Z116" s="114"/>
    </row>
    <row r="117" spans="1:26" s="193" customFormat="1" ht="16.149999999999999" customHeight="1" x14ac:dyDescent="0.25">
      <c r="A117" s="103">
        <f t="shared" si="18"/>
        <v>108</v>
      </c>
      <c r="B117" s="234" t="s">
        <v>1925</v>
      </c>
      <c r="C117" s="235" t="s">
        <v>1319</v>
      </c>
      <c r="D117" s="267" t="s">
        <v>1808</v>
      </c>
      <c r="E117" s="268"/>
      <c r="F117" s="103" t="s">
        <v>1753</v>
      </c>
      <c r="G117" s="106" t="s">
        <v>1945</v>
      </c>
      <c r="H117" s="228">
        <v>45720</v>
      </c>
      <c r="I117" s="103">
        <v>21</v>
      </c>
      <c r="J117" s="103">
        <v>120</v>
      </c>
      <c r="K117" s="105" t="str" cm="1">
        <f t="array" ref="K117">LOOKUP(2,1/(J117&gt;=INDEX(IF(F117="x",CCTT!$F$3:$I$170,CCTT!$B$3:$E$170),MATCH(DATEDIF(D117,DATE(2024,7,11),"m"),CCTT!$A$3:$A$170,0),0)),CCTT!$F$2:$I$2)</f>
        <v>bt</v>
      </c>
      <c r="L117" s="111">
        <f t="shared" si="19"/>
        <v>14.583333333333334</v>
      </c>
      <c r="M117" s="105" t="str" cm="1">
        <f t="array" ref="M117">LOOKUP(2,1/(L117&gt;=INDEX(IF(F117="x",BMI!$G$3:$K$170,BMI!$B$3:$F$170),MATCH(DATEDIF(D117,DATE(2024,7,11),"m"),BMI!$A$3:$A$170,0),0)),BMI!$G$2:$K$2)</f>
        <v>bt</v>
      </c>
      <c r="N117" s="103" t="s">
        <v>3396</v>
      </c>
      <c r="O117" s="103">
        <v>86</v>
      </c>
      <c r="P117" s="106" t="s">
        <v>3380</v>
      </c>
      <c r="Q117" s="103" t="s">
        <v>5</v>
      </c>
      <c r="R117" s="103" t="s">
        <v>1533</v>
      </c>
      <c r="S117" s="103" t="s">
        <v>5</v>
      </c>
      <c r="T117" s="103" t="s">
        <v>5</v>
      </c>
      <c r="U117" s="104" t="str">
        <f t="shared" si="20"/>
        <v>bt; Viêm mũi xuất tiết; bt; bt</v>
      </c>
      <c r="V117" s="112" t="s">
        <v>1533</v>
      </c>
      <c r="W117" s="191" t="str">
        <f t="shared" ref="W117:W147" si="21">ROMAN(MAX(IF(OR(K117=$Z$8,M117=$AD$8,M117=$AH$8),3,IF(OR(K117=$AA$8,M117=$AE$8,M117=$AG$8),2,1)),IF(V117="bt",1,2)),0)</f>
        <v>II</v>
      </c>
      <c r="Y117" s="114"/>
      <c r="Z117" s="114"/>
    </row>
    <row r="118" spans="1:26" s="193" customFormat="1" x14ac:dyDescent="0.25">
      <c r="A118" s="103">
        <f t="shared" si="18"/>
        <v>109</v>
      </c>
      <c r="B118" s="234" t="s">
        <v>1926</v>
      </c>
      <c r="C118" s="238" t="s">
        <v>1356</v>
      </c>
      <c r="D118" s="267" t="s">
        <v>1612</v>
      </c>
      <c r="E118" s="268"/>
      <c r="F118" s="103" t="s">
        <v>1753</v>
      </c>
      <c r="G118" s="106" t="s">
        <v>1945</v>
      </c>
      <c r="H118" s="228">
        <v>45720</v>
      </c>
      <c r="I118" s="103">
        <v>25</v>
      </c>
      <c r="J118" s="103">
        <v>115</v>
      </c>
      <c r="K118" s="105" t="str" cm="1">
        <f t="array" ref="K118">LOOKUP(2,1/(J118&gt;=INDEX(IF(F118="x",CCTT!$F$3:$I$170,CCTT!$B$3:$E$170),MATCH(DATEDIF(D118,DATE(2024,7,11),"m"),CCTT!$A$3:$A$170,0),0)),CCTT!$F$2:$I$2)</f>
        <v>bt</v>
      </c>
      <c r="L118" s="111">
        <f t="shared" si="19"/>
        <v>18.903591682419659</v>
      </c>
      <c r="M118" s="105" t="str" cm="1">
        <f t="array" ref="M118">LOOKUP(2,1/(L118&gt;=INDEX(IF(F118="x",BMI!$G$3:$K$170,BMI!$B$3:$F$170),MATCH(DATEDIF(D118,DATE(2024,7,11),"m"),BMI!$A$3:$A$170,0),0)),BMI!$G$2:$K$2)</f>
        <v>TC</v>
      </c>
      <c r="N118" s="103" t="s">
        <v>3396</v>
      </c>
      <c r="O118" s="103">
        <v>86</v>
      </c>
      <c r="P118" s="106" t="s">
        <v>3380</v>
      </c>
      <c r="Q118" s="103" t="s">
        <v>5</v>
      </c>
      <c r="R118" s="103" t="s">
        <v>5</v>
      </c>
      <c r="S118" s="103" t="s">
        <v>5</v>
      </c>
      <c r="T118" s="103" t="s">
        <v>5</v>
      </c>
      <c r="U118" s="104" t="str">
        <f t="shared" ref="U118:U137" si="22">Q118&amp;"; "&amp;R118&amp;"; "&amp;S118&amp;"; "&amp;T118</f>
        <v>bt; bt; bt; bt</v>
      </c>
      <c r="V118" s="112" t="s">
        <v>5</v>
      </c>
      <c r="W118" s="191" t="str">
        <f t="shared" si="21"/>
        <v>II</v>
      </c>
      <c r="Y118" s="114"/>
      <c r="Z118" s="114"/>
    </row>
    <row r="119" spans="1:26" s="193" customFormat="1" x14ac:dyDescent="0.25">
      <c r="A119" s="103">
        <f t="shared" si="18"/>
        <v>110</v>
      </c>
      <c r="B119" s="234" t="s">
        <v>1377</v>
      </c>
      <c r="C119" s="237" t="s">
        <v>1321</v>
      </c>
      <c r="D119" s="273" t="s">
        <v>1621</v>
      </c>
      <c r="E119" s="268" t="s">
        <v>1753</v>
      </c>
      <c r="F119" s="103"/>
      <c r="G119" s="106" t="s">
        <v>1945</v>
      </c>
      <c r="H119" s="228">
        <v>45720</v>
      </c>
      <c r="I119" s="103">
        <v>26</v>
      </c>
      <c r="J119" s="103">
        <v>116</v>
      </c>
      <c r="K119" s="105" t="str" cm="1">
        <f t="array" ref="K119">LOOKUP(2,1/(J119&gt;=INDEX(IF(F119="x",CCTT!$F$3:$I$170,CCTT!$B$3:$E$170),MATCH(DATEDIF(D119,DATE(2024,7,11),"m"),CCTT!$A$3:$A$170,0),0)),CCTT!$F$2:$I$2)</f>
        <v>bt</v>
      </c>
      <c r="L119" s="111">
        <f t="shared" si="19"/>
        <v>19.322235434007133</v>
      </c>
      <c r="M119" s="105" t="str" cm="1">
        <f t="array" ref="M119">LOOKUP(2,1/(L119&gt;=INDEX(IF(F119="x",BMI!$G$3:$K$170,BMI!$B$3:$F$170),MATCH(DATEDIF(D119,DATE(2024,7,11),"m"),BMI!$A$3:$A$170,0),0)),BMI!$G$2:$K$2)</f>
        <v>BP</v>
      </c>
      <c r="N119" s="103" t="s">
        <v>3398</v>
      </c>
      <c r="O119" s="103">
        <v>82</v>
      </c>
      <c r="P119" s="106" t="s">
        <v>3380</v>
      </c>
      <c r="Q119" s="103" t="s">
        <v>5</v>
      </c>
      <c r="R119" s="103" t="s">
        <v>5</v>
      </c>
      <c r="S119" s="103" t="s">
        <v>1370</v>
      </c>
      <c r="T119" s="103" t="s">
        <v>5</v>
      </c>
      <c r="U119" s="104" t="str">
        <f t="shared" si="22"/>
        <v>bt; bt; Đa sâu răng; bt</v>
      </c>
      <c r="V119" s="112" t="s">
        <v>1370</v>
      </c>
      <c r="W119" s="191" t="str">
        <f t="shared" si="21"/>
        <v>III</v>
      </c>
      <c r="Y119" s="114"/>
      <c r="Z119" s="114"/>
    </row>
    <row r="120" spans="1:26" s="193" customFormat="1" x14ac:dyDescent="0.25">
      <c r="A120" s="103">
        <f t="shared" si="18"/>
        <v>111</v>
      </c>
      <c r="B120" s="234" t="s">
        <v>1927</v>
      </c>
      <c r="C120" s="237" t="s">
        <v>1368</v>
      </c>
      <c r="D120" s="273" t="s">
        <v>1576</v>
      </c>
      <c r="E120" s="268"/>
      <c r="F120" s="103" t="s">
        <v>1753</v>
      </c>
      <c r="G120" s="106" t="s">
        <v>1945</v>
      </c>
      <c r="H120" s="228">
        <v>45720</v>
      </c>
      <c r="I120" s="103">
        <v>19.5</v>
      </c>
      <c r="J120" s="103">
        <v>118</v>
      </c>
      <c r="K120" s="105" t="str" cm="1">
        <f t="array" ref="K120">LOOKUP(2,1/(J120&gt;=INDEX(IF(F120="x",CCTT!$F$3:$I$170,CCTT!$B$3:$E$170),MATCH(DATEDIF(D120,DATE(2024,7,11),"m"),CCTT!$A$3:$A$170,0),0)),CCTT!$F$2:$I$2)</f>
        <v>bt</v>
      </c>
      <c r="L120" s="111">
        <f t="shared" ref="L120:L128" si="23">(I120/J120^2)*10^4</f>
        <v>14.004596380350474</v>
      </c>
      <c r="M120" s="105" t="str" cm="1">
        <f t="array" ref="M120">LOOKUP(2,1/(L120&gt;=INDEX(IF(F120="x",BMI!$G$3:$K$170,BMI!$B$3:$F$170),MATCH(DATEDIF(D120,DATE(2024,7,11),"m"),BMI!$A$3:$A$170,0),0)),BMI!$G$2:$K$2)</f>
        <v>bt</v>
      </c>
      <c r="N120" s="103" t="s">
        <v>3401</v>
      </c>
      <c r="O120" s="103">
        <v>88</v>
      </c>
      <c r="P120" s="106" t="s">
        <v>3380</v>
      </c>
      <c r="Q120" s="103" t="s">
        <v>5</v>
      </c>
      <c r="R120" s="103" t="s">
        <v>5</v>
      </c>
      <c r="S120" s="103" t="s">
        <v>1370</v>
      </c>
      <c r="T120" s="103" t="s">
        <v>5</v>
      </c>
      <c r="U120" s="104" t="str">
        <f t="shared" si="22"/>
        <v>bt; bt; Đa sâu răng; bt</v>
      </c>
      <c r="V120" s="112" t="s">
        <v>1370</v>
      </c>
      <c r="W120" s="191" t="str">
        <f t="shared" si="21"/>
        <v>II</v>
      </c>
      <c r="Y120" s="114"/>
      <c r="Z120" s="114"/>
    </row>
    <row r="121" spans="1:26" s="193" customFormat="1" ht="31.5" x14ac:dyDescent="0.25">
      <c r="A121" s="103">
        <f t="shared" si="18"/>
        <v>112</v>
      </c>
      <c r="B121" s="234" t="s">
        <v>1928</v>
      </c>
      <c r="C121" s="235" t="s">
        <v>1298</v>
      </c>
      <c r="D121" s="267">
        <v>43444</v>
      </c>
      <c r="E121" s="268" t="s">
        <v>1753</v>
      </c>
      <c r="F121" s="103"/>
      <c r="G121" s="106" t="s">
        <v>1945</v>
      </c>
      <c r="H121" s="228">
        <v>45720</v>
      </c>
      <c r="I121" s="103">
        <v>17</v>
      </c>
      <c r="J121" s="103">
        <v>112</v>
      </c>
      <c r="K121" s="105" t="str" cm="1">
        <f t="array" ref="K121">LOOKUP(2,1/(J121&gt;=INDEX(IF(F121="x",CCTT!$F$3:$I$170,CCTT!$B$3:$E$170),MATCH(DATEDIF(D121,DATE(2024,7,11),"m"),CCTT!$A$3:$A$170,0),0)),CCTT!$F$2:$I$2)</f>
        <v>bt</v>
      </c>
      <c r="L121" s="111">
        <f t="shared" si="23"/>
        <v>13.552295918367347</v>
      </c>
      <c r="M121" s="105" t="str" cm="1">
        <f t="array" ref="M121">LOOKUP(2,1/(L121&gt;=INDEX(IF(F121="x",BMI!$G$3:$K$170,BMI!$B$3:$F$170),MATCH(DATEDIF(D121,DATE(2024,7,11),"m"),BMI!$A$3:$A$170,0),0)),BMI!$G$2:$K$2)</f>
        <v>bt</v>
      </c>
      <c r="N121" s="103" t="s">
        <v>3396</v>
      </c>
      <c r="O121" s="103">
        <v>82</v>
      </c>
      <c r="P121" s="106" t="s">
        <v>3380</v>
      </c>
      <c r="Q121" s="103" t="s">
        <v>5</v>
      </c>
      <c r="R121" s="103" t="s">
        <v>1533</v>
      </c>
      <c r="S121" s="103" t="s">
        <v>1370</v>
      </c>
      <c r="T121" s="103" t="s">
        <v>5</v>
      </c>
      <c r="U121" s="104" t="str">
        <f t="shared" si="22"/>
        <v>bt; Viêm mũi xuất tiết; Đa sâu răng; bt</v>
      </c>
      <c r="V121" s="112" t="s">
        <v>3427</v>
      </c>
      <c r="W121" s="191" t="str">
        <f t="shared" si="21"/>
        <v>II</v>
      </c>
      <c r="Y121" s="114"/>
      <c r="Z121" s="114"/>
    </row>
    <row r="122" spans="1:26" s="193" customFormat="1" x14ac:dyDescent="0.25">
      <c r="A122" s="103">
        <f t="shared" si="18"/>
        <v>113</v>
      </c>
      <c r="B122" s="234" t="s">
        <v>1929</v>
      </c>
      <c r="C122" s="235" t="s">
        <v>1299</v>
      </c>
      <c r="D122" s="267" t="s">
        <v>1594</v>
      </c>
      <c r="E122" s="268" t="s">
        <v>1753</v>
      </c>
      <c r="F122" s="103"/>
      <c r="G122" s="106" t="s">
        <v>1945</v>
      </c>
      <c r="H122" s="228">
        <v>45720</v>
      </c>
      <c r="I122" s="103">
        <v>30</v>
      </c>
      <c r="J122" s="103">
        <v>117</v>
      </c>
      <c r="K122" s="105" t="str" cm="1">
        <f t="array" ref="K122">LOOKUP(2,1/(J122&gt;=INDEX(IF(F122="x",CCTT!$F$3:$I$170,CCTT!$B$3:$E$170),MATCH(DATEDIF(D122,DATE(2024,7,11),"m"),CCTT!$A$3:$A$170,0),0)),CCTT!$F$2:$I$2)</f>
        <v>bt</v>
      </c>
      <c r="L122" s="111">
        <f t="shared" si="23"/>
        <v>21.915406530791149</v>
      </c>
      <c r="M122" s="105" t="str" cm="1">
        <f t="array" ref="M122">LOOKUP(2,1/(L122&gt;=INDEX(IF(F122="x",BMI!$G$3:$K$170,BMI!$B$3:$F$170),MATCH(DATEDIF(D122,DATE(2024,7,11),"m"),BMI!$A$3:$A$170,0),0)),BMI!$G$2:$K$2)</f>
        <v>BP</v>
      </c>
      <c r="N122" s="103" t="s">
        <v>3401</v>
      </c>
      <c r="O122" s="103">
        <v>81</v>
      </c>
      <c r="P122" s="106" t="s">
        <v>3380</v>
      </c>
      <c r="Q122" s="103" t="s">
        <v>5</v>
      </c>
      <c r="R122" s="103" t="s">
        <v>5</v>
      </c>
      <c r="S122" s="191" t="s">
        <v>5</v>
      </c>
      <c r="T122" s="103" t="s">
        <v>5</v>
      </c>
      <c r="U122" s="104" t="str">
        <f t="shared" si="22"/>
        <v>bt; bt; bt; bt</v>
      </c>
      <c r="V122" s="105" t="s">
        <v>5</v>
      </c>
      <c r="W122" s="191" t="str">
        <f t="shared" si="21"/>
        <v>III</v>
      </c>
      <c r="Y122" s="114"/>
      <c r="Z122" s="114"/>
    </row>
    <row r="123" spans="1:26" s="193" customFormat="1" ht="31.5" x14ac:dyDescent="0.25">
      <c r="A123" s="103">
        <f t="shared" si="18"/>
        <v>114</v>
      </c>
      <c r="B123" s="234" t="s">
        <v>1930</v>
      </c>
      <c r="C123" s="235" t="s">
        <v>1299</v>
      </c>
      <c r="D123" s="267" t="s">
        <v>1644</v>
      </c>
      <c r="E123" s="268" t="s">
        <v>1753</v>
      </c>
      <c r="F123" s="103"/>
      <c r="G123" s="106" t="s">
        <v>1945</v>
      </c>
      <c r="H123" s="228">
        <v>45720</v>
      </c>
      <c r="I123" s="103">
        <v>17.5</v>
      </c>
      <c r="J123" s="103">
        <v>107</v>
      </c>
      <c r="K123" s="105" t="str" cm="1">
        <f t="array" ref="K123">LOOKUP(2,1/(J123&gt;=INDEX(IF(F123="x",CCTT!$F$3:$I$170,CCTT!$B$3:$E$170),MATCH(DATEDIF(D123,DATE(2024,7,11),"m"),CCTT!$A$3:$A$170,0),0)),CCTT!$F$2:$I$2)</f>
        <v>bt</v>
      </c>
      <c r="L123" s="111">
        <f t="shared" si="23"/>
        <v>15.285177744781203</v>
      </c>
      <c r="M123" s="105" t="str" cm="1">
        <f t="array" ref="M123">LOOKUP(2,1/(L123&gt;=INDEX(IF(F123="x",BMI!$G$3:$K$170,BMI!$B$3:$F$170),MATCH(DATEDIF(D123,DATE(2024,7,11),"m"),BMI!$A$3:$A$170,0),0)),BMI!$G$2:$K$2)</f>
        <v>bt</v>
      </c>
      <c r="N123" s="103" t="s">
        <v>3396</v>
      </c>
      <c r="O123" s="103">
        <v>84</v>
      </c>
      <c r="P123" s="106" t="s">
        <v>3380</v>
      </c>
      <c r="Q123" s="103" t="s">
        <v>5</v>
      </c>
      <c r="R123" s="103" t="s">
        <v>1533</v>
      </c>
      <c r="S123" s="103" t="s">
        <v>1370</v>
      </c>
      <c r="T123" s="103" t="s">
        <v>5</v>
      </c>
      <c r="U123" s="104" t="str">
        <f t="shared" si="22"/>
        <v>bt; Viêm mũi xuất tiết; Đa sâu răng; bt</v>
      </c>
      <c r="V123" s="112" t="s">
        <v>3427</v>
      </c>
      <c r="W123" s="191" t="str">
        <f t="shared" si="21"/>
        <v>II</v>
      </c>
      <c r="Y123" s="114"/>
      <c r="Z123" s="114"/>
    </row>
    <row r="124" spans="1:26" s="193" customFormat="1" x14ac:dyDescent="0.25">
      <c r="A124" s="103">
        <f t="shared" si="18"/>
        <v>115</v>
      </c>
      <c r="B124" s="234" t="s">
        <v>1931</v>
      </c>
      <c r="C124" s="245" t="s">
        <v>1299</v>
      </c>
      <c r="D124" s="267" t="s">
        <v>1605</v>
      </c>
      <c r="E124" s="268" t="s">
        <v>1753</v>
      </c>
      <c r="F124" s="103"/>
      <c r="G124" s="106" t="s">
        <v>1945</v>
      </c>
      <c r="H124" s="228">
        <v>45720</v>
      </c>
      <c r="I124" s="103">
        <v>19.5</v>
      </c>
      <c r="J124" s="103">
        <v>118</v>
      </c>
      <c r="K124" s="105" t="str" cm="1">
        <f t="array" ref="K124">LOOKUP(2,1/(J124&gt;=INDEX(IF(F124="x",CCTT!$F$3:$I$170,CCTT!$B$3:$E$170),MATCH(DATEDIF(D124,DATE(2024,7,11),"m"),CCTT!$A$3:$A$170,0),0)),CCTT!$F$2:$I$2)</f>
        <v>bt</v>
      </c>
      <c r="L124" s="111">
        <f t="shared" si="23"/>
        <v>14.004596380350474</v>
      </c>
      <c r="M124" s="105" t="str" cm="1">
        <f t="array" ref="M124">LOOKUP(2,1/(L124&gt;=INDEX(IF(F124="x",BMI!$G$3:$K$170,BMI!$B$3:$F$170),MATCH(DATEDIF(D124,DATE(2024,7,11),"m"),BMI!$A$3:$A$170,0),0)),BMI!$G$2:$K$2)</f>
        <v>bt</v>
      </c>
      <c r="N124" s="103" t="s">
        <v>3398</v>
      </c>
      <c r="O124" s="103">
        <v>83</v>
      </c>
      <c r="P124" s="106" t="s">
        <v>3380</v>
      </c>
      <c r="Q124" s="103" t="s">
        <v>5</v>
      </c>
      <c r="R124" s="103" t="s">
        <v>5</v>
      </c>
      <c r="S124" s="191" t="s">
        <v>1370</v>
      </c>
      <c r="T124" s="103" t="s">
        <v>5</v>
      </c>
      <c r="U124" s="104" t="str">
        <f t="shared" si="22"/>
        <v>bt; bt; Đa sâu răng; bt</v>
      </c>
      <c r="V124" s="112" t="s">
        <v>1370</v>
      </c>
      <c r="W124" s="191" t="str">
        <f t="shared" si="21"/>
        <v>II</v>
      </c>
      <c r="Y124" s="114"/>
      <c r="Z124" s="114"/>
    </row>
    <row r="125" spans="1:26" s="193" customFormat="1" x14ac:dyDescent="0.25">
      <c r="A125" s="103">
        <f t="shared" si="18"/>
        <v>116</v>
      </c>
      <c r="B125" s="271" t="s">
        <v>1932</v>
      </c>
      <c r="C125" s="274" t="s">
        <v>1596</v>
      </c>
      <c r="D125" s="278" t="s">
        <v>1933</v>
      </c>
      <c r="E125" s="272"/>
      <c r="F125" s="103" t="s">
        <v>1753</v>
      </c>
      <c r="G125" s="106" t="s">
        <v>1945</v>
      </c>
      <c r="H125" s="228">
        <v>45720</v>
      </c>
      <c r="I125" s="103">
        <v>21</v>
      </c>
      <c r="J125" s="103">
        <v>119</v>
      </c>
      <c r="K125" s="105" t="str" cm="1">
        <f t="array" ref="K125">LOOKUP(2,1/(J125&gt;=INDEX(IF(F125="x",CCTT!$F$3:$I$170,CCTT!$B$3:$E$170),MATCH(DATEDIF(D125,DATE(2024,7,11),"m"),CCTT!$A$3:$A$170,0),0)),CCTT!$F$2:$I$2)</f>
        <v>bt</v>
      </c>
      <c r="L125" s="111">
        <f t="shared" si="23"/>
        <v>14.829461196243203</v>
      </c>
      <c r="M125" s="105" t="str" cm="1">
        <f t="array" ref="M125">LOOKUP(2,1/(L125&gt;=INDEX(IF(F125="x",BMI!$G$3:$K$170,BMI!$B$3:$F$170),MATCH(DATEDIF(D125,DATE(2024,7,11),"m"),BMI!$A$3:$A$170,0),0)),BMI!$G$2:$K$2)</f>
        <v>bt</v>
      </c>
      <c r="N125" s="103" t="s">
        <v>3396</v>
      </c>
      <c r="O125" s="103">
        <v>81</v>
      </c>
      <c r="P125" s="106" t="s">
        <v>3380</v>
      </c>
      <c r="Q125" s="103" t="s">
        <v>5</v>
      </c>
      <c r="R125" s="103" t="s">
        <v>1533</v>
      </c>
      <c r="S125" s="103" t="s">
        <v>5</v>
      </c>
      <c r="T125" s="103" t="s">
        <v>5</v>
      </c>
      <c r="U125" s="104" t="str">
        <f t="shared" si="22"/>
        <v>bt; Viêm mũi xuất tiết; bt; bt</v>
      </c>
      <c r="V125" s="112" t="s">
        <v>1533</v>
      </c>
      <c r="W125" s="191" t="str">
        <f t="shared" si="21"/>
        <v>II</v>
      </c>
      <c r="Y125" s="114"/>
      <c r="Z125" s="114"/>
    </row>
    <row r="126" spans="1:26" s="193" customFormat="1" x14ac:dyDescent="0.25">
      <c r="A126" s="103">
        <f t="shared" si="18"/>
        <v>117</v>
      </c>
      <c r="B126" s="234" t="s">
        <v>1934</v>
      </c>
      <c r="C126" s="238" t="s">
        <v>1300</v>
      </c>
      <c r="D126" s="267" t="s">
        <v>1935</v>
      </c>
      <c r="E126" s="268"/>
      <c r="F126" s="103" t="s">
        <v>1753</v>
      </c>
      <c r="G126" s="106" t="s">
        <v>1945</v>
      </c>
      <c r="H126" s="228">
        <v>45720</v>
      </c>
      <c r="I126" s="103">
        <v>19.600000000000001</v>
      </c>
      <c r="J126" s="103">
        <v>113</v>
      </c>
      <c r="K126" s="105" t="str" cm="1">
        <f t="array" ref="K126">LOOKUP(2,1/(J126&gt;=INDEX(IF(F126="x",CCTT!$F$3:$I$170,CCTT!$B$3:$E$170),MATCH(DATEDIF(D126,DATE(2024,7,11),"m"),CCTT!$A$3:$A$170,0),0)),CCTT!$F$2:$I$2)</f>
        <v>bt</v>
      </c>
      <c r="L126" s="111">
        <f t="shared" si="23"/>
        <v>15.349674994126401</v>
      </c>
      <c r="M126" s="105" t="str" cm="1">
        <f t="array" ref="M126">LOOKUP(2,1/(L126&gt;=INDEX(IF(F126="x",BMI!$G$3:$K$170,BMI!$B$3:$F$170),MATCH(DATEDIF(D126,DATE(2024,7,11),"m"),BMI!$A$3:$A$170,0),0)),BMI!$G$2:$K$2)</f>
        <v>bt</v>
      </c>
      <c r="N126" s="103" t="s">
        <v>3396</v>
      </c>
      <c r="O126" s="118">
        <v>82</v>
      </c>
      <c r="P126" s="106" t="s">
        <v>3380</v>
      </c>
      <c r="Q126" s="103" t="s">
        <v>5</v>
      </c>
      <c r="R126" s="103" t="s">
        <v>5</v>
      </c>
      <c r="S126" s="103" t="s">
        <v>1370</v>
      </c>
      <c r="T126" s="103" t="s">
        <v>5</v>
      </c>
      <c r="U126" s="104" t="str">
        <f t="shared" si="22"/>
        <v>bt; bt; Đa sâu răng; bt</v>
      </c>
      <c r="V126" s="112" t="s">
        <v>1370</v>
      </c>
      <c r="W126" s="191" t="str">
        <f t="shared" si="21"/>
        <v>II</v>
      </c>
      <c r="Y126" s="114"/>
      <c r="Z126" s="114"/>
    </row>
    <row r="127" spans="1:26" s="193" customFormat="1" x14ac:dyDescent="0.25">
      <c r="A127" s="103">
        <f t="shared" si="18"/>
        <v>118</v>
      </c>
      <c r="B127" s="234" t="s">
        <v>1936</v>
      </c>
      <c r="C127" s="245" t="s">
        <v>1304</v>
      </c>
      <c r="D127" s="267" t="s">
        <v>1638</v>
      </c>
      <c r="E127" s="268" t="s">
        <v>1753</v>
      </c>
      <c r="F127" s="103"/>
      <c r="G127" s="106" t="s">
        <v>1945</v>
      </c>
      <c r="H127" s="228">
        <v>45720</v>
      </c>
      <c r="I127" s="103">
        <v>33</v>
      </c>
      <c r="J127" s="103">
        <v>116</v>
      </c>
      <c r="K127" s="105" t="str" cm="1">
        <f t="array" ref="K127">LOOKUP(2,1/(J127&gt;=INDEX(IF(F127="x",CCTT!$F$3:$I$170,CCTT!$B$3:$E$170),MATCH(DATEDIF(D127,DATE(2024,7,11),"m"),CCTT!$A$3:$A$170,0),0)),CCTT!$F$2:$I$2)</f>
        <v>bt</v>
      </c>
      <c r="L127" s="111">
        <f t="shared" si="23"/>
        <v>24.524375743162903</v>
      </c>
      <c r="M127" s="105" t="str" cm="1">
        <f t="array" ref="M127">LOOKUP(2,1/(L127&gt;=INDEX(IF(F127="x",BMI!$G$3:$K$170,BMI!$B$3:$F$170),MATCH(DATEDIF(D127,DATE(2024,7,11),"m"),BMI!$A$3:$A$170,0),0)),BMI!$G$2:$K$2)</f>
        <v>BP</v>
      </c>
      <c r="N127" s="103" t="s">
        <v>3396</v>
      </c>
      <c r="O127" s="103">
        <v>89</v>
      </c>
      <c r="P127" s="106" t="s">
        <v>3380</v>
      </c>
      <c r="Q127" s="103" t="s">
        <v>5</v>
      </c>
      <c r="R127" s="103" t="s">
        <v>5</v>
      </c>
      <c r="S127" s="103" t="s">
        <v>5</v>
      </c>
      <c r="T127" s="103" t="s">
        <v>5</v>
      </c>
      <c r="U127" s="104" t="str">
        <f t="shared" si="22"/>
        <v>bt; bt; bt; bt</v>
      </c>
      <c r="V127" s="112" t="s">
        <v>5</v>
      </c>
      <c r="W127" s="191" t="str">
        <f t="shared" si="21"/>
        <v>III</v>
      </c>
      <c r="Y127" s="114"/>
      <c r="Z127" s="114"/>
    </row>
    <row r="128" spans="1:26" s="193" customFormat="1" x14ac:dyDescent="0.25">
      <c r="A128" s="103">
        <f t="shared" si="18"/>
        <v>119</v>
      </c>
      <c r="B128" s="234" t="s">
        <v>1937</v>
      </c>
      <c r="C128" s="245" t="s">
        <v>1324</v>
      </c>
      <c r="D128" s="273" t="s">
        <v>1914</v>
      </c>
      <c r="E128" s="268" t="s">
        <v>1753</v>
      </c>
      <c r="F128" s="103"/>
      <c r="G128" s="106" t="s">
        <v>1945</v>
      </c>
      <c r="H128" s="228">
        <v>45720</v>
      </c>
      <c r="I128" s="103">
        <v>21</v>
      </c>
      <c r="J128" s="103">
        <v>110</v>
      </c>
      <c r="K128" s="105" t="str" cm="1">
        <f t="array" ref="K128">LOOKUP(2,1/(J128&gt;=INDEX(IF(F128="x",CCTT!$F$3:$I$170,CCTT!$B$3:$E$170),MATCH(DATEDIF(D128,DATE(2024,7,11),"m"),CCTT!$A$3:$A$170,0),0)),CCTT!$F$2:$I$2)</f>
        <v>bt</v>
      </c>
      <c r="L128" s="111">
        <f t="shared" si="23"/>
        <v>17.355371900826444</v>
      </c>
      <c r="M128" s="105" t="str" cm="1">
        <f t="array" ref="M128">LOOKUP(2,1/(L128&gt;=INDEX(IF(F128="x",BMI!$G$3:$K$170,BMI!$B$3:$F$170),MATCH(DATEDIF(D128,DATE(2024,7,11),"m"),BMI!$A$3:$A$170,0),0)),BMI!$G$2:$K$2)</f>
        <v>TC</v>
      </c>
      <c r="N128" s="103" t="s">
        <v>3396</v>
      </c>
      <c r="O128" s="103">
        <v>87</v>
      </c>
      <c r="P128" s="106" t="s">
        <v>3380</v>
      </c>
      <c r="Q128" s="103" t="s">
        <v>5</v>
      </c>
      <c r="R128" s="103" t="s">
        <v>5</v>
      </c>
      <c r="S128" s="105" t="s">
        <v>5</v>
      </c>
      <c r="T128" s="103" t="s">
        <v>5</v>
      </c>
      <c r="U128" s="104" t="str">
        <f>Q128&amp;"; "&amp;R128&amp;"; "&amp;S128&amp;"; "&amp;T128</f>
        <v>bt; bt; bt; bt</v>
      </c>
      <c r="V128" s="105" t="s">
        <v>5</v>
      </c>
      <c r="W128" s="191" t="str">
        <f t="shared" si="21"/>
        <v>II</v>
      </c>
      <c r="Y128" s="114"/>
      <c r="Z128" s="114"/>
    </row>
    <row r="129" spans="1:26" s="193" customFormat="1" x14ac:dyDescent="0.25">
      <c r="A129" s="103">
        <f t="shared" si="18"/>
        <v>120</v>
      </c>
      <c r="B129" s="234" t="s">
        <v>1938</v>
      </c>
      <c r="C129" s="237" t="s">
        <v>1324</v>
      </c>
      <c r="D129" s="269" t="s">
        <v>1939</v>
      </c>
      <c r="E129" s="268" t="s">
        <v>1753</v>
      </c>
      <c r="F129" s="103"/>
      <c r="G129" s="106" t="s">
        <v>1945</v>
      </c>
      <c r="H129" s="228">
        <v>45720</v>
      </c>
      <c r="I129" s="103">
        <v>23</v>
      </c>
      <c r="J129" s="103">
        <v>121</v>
      </c>
      <c r="K129" s="105" t="str" cm="1">
        <f t="array" ref="K129">LOOKUP(2,1/(J129&gt;=INDEX(IF(F129="x",CCTT!$F$3:$I$170,CCTT!$B$3:$E$170),MATCH(DATEDIF(D129,DATE(2024,7,11),"m"),CCTT!$A$3:$A$170,0),0)),CCTT!$F$2:$I$2)</f>
        <v>bt</v>
      </c>
      <c r="L129" s="111">
        <f t="shared" ref="L129:L181" si="24">(I129/J129^2)*10^4</f>
        <v>15.709309473396626</v>
      </c>
      <c r="M129" s="105" t="str" cm="1">
        <f t="array" ref="M129">LOOKUP(2,1/(L129&gt;=INDEX(IF(F129="x",BMI!$G$3:$K$170,BMI!$B$3:$F$170),MATCH(DATEDIF(D129,DATE(2024,7,11),"m"),BMI!$A$3:$A$170,0),0)),BMI!$G$2:$K$2)</f>
        <v>bt</v>
      </c>
      <c r="N129" s="103" t="s">
        <v>3401</v>
      </c>
      <c r="O129" s="103">
        <v>83</v>
      </c>
      <c r="P129" s="106" t="s">
        <v>3380</v>
      </c>
      <c r="Q129" s="103" t="s">
        <v>5</v>
      </c>
      <c r="R129" s="103" t="s">
        <v>1533</v>
      </c>
      <c r="S129" s="103" t="s">
        <v>5</v>
      </c>
      <c r="T129" s="103" t="s">
        <v>5</v>
      </c>
      <c r="U129" s="104" t="str">
        <f t="shared" si="22"/>
        <v>bt; Viêm mũi xuất tiết; bt; bt</v>
      </c>
      <c r="V129" s="112" t="s">
        <v>1533</v>
      </c>
      <c r="W129" s="191" t="str">
        <f t="shared" si="21"/>
        <v>II</v>
      </c>
      <c r="Y129" s="114"/>
      <c r="Z129" s="114"/>
    </row>
    <row r="130" spans="1:26" s="193" customFormat="1" x14ac:dyDescent="0.25">
      <c r="A130" s="103">
        <f t="shared" si="18"/>
        <v>121</v>
      </c>
      <c r="B130" s="271" t="s">
        <v>1775</v>
      </c>
      <c r="C130" s="274" t="s">
        <v>1307</v>
      </c>
      <c r="D130" s="197" t="s">
        <v>1940</v>
      </c>
      <c r="E130" s="272"/>
      <c r="F130" s="103" t="s">
        <v>1753</v>
      </c>
      <c r="G130" s="106" t="s">
        <v>1945</v>
      </c>
      <c r="H130" s="228">
        <v>45720</v>
      </c>
      <c r="I130" s="103">
        <v>24.5</v>
      </c>
      <c r="J130" s="103">
        <v>125</v>
      </c>
      <c r="K130" s="105" t="str" cm="1">
        <f t="array" ref="K130">LOOKUP(2,1/(J130&gt;=INDEX(IF(F130="x",CCTT!$F$3:$I$170,CCTT!$B$3:$E$170),MATCH(DATEDIF(D130,DATE(2024,7,11),"m"),CCTT!$A$3:$A$170,0),0)),CCTT!$F$2:$I$2)</f>
        <v>bt</v>
      </c>
      <c r="L130" s="111">
        <f t="shared" si="24"/>
        <v>15.68</v>
      </c>
      <c r="M130" s="105" t="str" cm="1">
        <f t="array" ref="M130">LOOKUP(2,1/(L130&gt;=INDEX(IF(F130="x",BMI!$G$3:$K$170,BMI!$B$3:$F$170),MATCH(DATEDIF(D130,DATE(2024,7,11),"m"),BMI!$A$3:$A$170,0),0)),BMI!$G$2:$K$2)</f>
        <v>bt</v>
      </c>
      <c r="N130" s="103" t="s">
        <v>3396</v>
      </c>
      <c r="O130" s="103">
        <v>86</v>
      </c>
      <c r="P130" s="106" t="s">
        <v>3380</v>
      </c>
      <c r="Q130" s="103" t="s">
        <v>5</v>
      </c>
      <c r="R130" s="103" t="s">
        <v>5</v>
      </c>
      <c r="S130" s="103" t="s">
        <v>5</v>
      </c>
      <c r="T130" s="103" t="s">
        <v>5</v>
      </c>
      <c r="U130" s="104" t="str">
        <f t="shared" si="22"/>
        <v>bt; bt; bt; bt</v>
      </c>
      <c r="V130" s="112" t="s">
        <v>5</v>
      </c>
      <c r="W130" s="191" t="str">
        <f t="shared" si="21"/>
        <v>I</v>
      </c>
      <c r="Y130" s="114"/>
      <c r="Z130" s="114"/>
    </row>
    <row r="131" spans="1:26" s="193" customFormat="1" ht="31.5" x14ac:dyDescent="0.25">
      <c r="A131" s="103">
        <f t="shared" si="18"/>
        <v>122</v>
      </c>
      <c r="B131" s="234" t="s">
        <v>1941</v>
      </c>
      <c r="C131" s="235" t="s">
        <v>1329</v>
      </c>
      <c r="D131" s="267"/>
      <c r="E131" s="268" t="s">
        <v>1753</v>
      </c>
      <c r="F131" s="103"/>
      <c r="G131" s="106" t="s">
        <v>1945</v>
      </c>
      <c r="H131" s="228">
        <v>45720</v>
      </c>
      <c r="I131" s="103"/>
      <c r="J131" s="103"/>
      <c r="K131" s="105" t="e" cm="1">
        <f t="array" ref="K131">LOOKUP(2,1/(J131&gt;=INDEX(IF(F131="x",CCTT!$F$3:$I$170,CCTT!$B$3:$E$170),MATCH(DATEDIF(D131,DATE(2024,7,11),"m"),CCTT!$A$3:$A$170,0),0)),CCTT!$F$2:$I$2)</f>
        <v>#N/A</v>
      </c>
      <c r="L131" s="111" t="e">
        <f t="shared" si="24"/>
        <v>#DIV/0!</v>
      </c>
      <c r="M131" s="105" t="e" cm="1">
        <f t="array" ref="M131">LOOKUP(2,1/(L131&gt;=INDEX(IF(F131="x",BMI!$G$3:$K$170,BMI!$B$3:$F$170),MATCH(DATEDIF(D131,DATE(2024,7,11),"m"),BMI!$A$3:$A$170,0),0)),BMI!$G$2:$K$2)</f>
        <v>#DIV/0!</v>
      </c>
      <c r="N131" s="118" t="s">
        <v>3381</v>
      </c>
      <c r="O131" s="103">
        <v>80</v>
      </c>
      <c r="P131" s="106" t="s">
        <v>3380</v>
      </c>
      <c r="Q131" s="103" t="s">
        <v>5</v>
      </c>
      <c r="R131" s="103" t="s">
        <v>1533</v>
      </c>
      <c r="S131" s="103" t="s">
        <v>1370</v>
      </c>
      <c r="T131" s="103" t="s">
        <v>5</v>
      </c>
      <c r="U131" s="104" t="str">
        <f t="shared" si="22"/>
        <v>bt; Viêm mũi xuất tiết; Đa sâu răng; bt</v>
      </c>
      <c r="V131" s="112" t="s">
        <v>3427</v>
      </c>
      <c r="W131" s="191" t="e">
        <f t="shared" si="21"/>
        <v>#N/A</v>
      </c>
      <c r="Y131" s="114"/>
      <c r="Z131" s="114"/>
    </row>
    <row r="132" spans="1:26" s="193" customFormat="1" x14ac:dyDescent="0.25">
      <c r="A132" s="103">
        <f t="shared" si="18"/>
        <v>123</v>
      </c>
      <c r="B132" s="234" t="s">
        <v>1942</v>
      </c>
      <c r="C132" s="245" t="s">
        <v>1329</v>
      </c>
      <c r="D132" s="273" t="s">
        <v>1943</v>
      </c>
      <c r="E132" s="268" t="s">
        <v>1753</v>
      </c>
      <c r="F132" s="103"/>
      <c r="G132" s="106" t="s">
        <v>1945</v>
      </c>
      <c r="H132" s="228">
        <v>45720</v>
      </c>
      <c r="I132" s="103">
        <v>22</v>
      </c>
      <c r="J132" s="103">
        <v>120</v>
      </c>
      <c r="K132" s="105" t="str" cm="1">
        <f t="array" ref="K132">LOOKUP(2,1/(J132&gt;=INDEX(IF(F132="x",CCTT!$F$3:$I$170,CCTT!$B$3:$E$170),MATCH(DATEDIF(D132,DATE(2024,7,11),"m"),CCTT!$A$3:$A$170,0),0)),CCTT!$F$2:$I$2)</f>
        <v>bt</v>
      </c>
      <c r="L132" s="111">
        <f t="shared" si="24"/>
        <v>15.277777777777779</v>
      </c>
      <c r="M132" s="105" t="str" cm="1">
        <f t="array" ref="M132">LOOKUP(2,1/(L132&gt;=INDEX(IF(F132="x",BMI!$G$3:$K$170,BMI!$B$3:$F$170),MATCH(DATEDIF(D132,DATE(2024,7,11),"m"),BMI!$A$3:$A$170,0),0)),BMI!$G$2:$K$2)</f>
        <v>bt</v>
      </c>
      <c r="N132" s="103" t="s">
        <v>3396</v>
      </c>
      <c r="O132" s="103">
        <v>84</v>
      </c>
      <c r="P132" s="106" t="s">
        <v>3380</v>
      </c>
      <c r="Q132" s="103" t="s">
        <v>5</v>
      </c>
      <c r="R132" s="103" t="s">
        <v>5</v>
      </c>
      <c r="S132" s="103" t="s">
        <v>1370</v>
      </c>
      <c r="T132" s="103" t="s">
        <v>5</v>
      </c>
      <c r="U132" s="104" t="str">
        <f t="shared" si="22"/>
        <v>bt; bt; Đa sâu răng; bt</v>
      </c>
      <c r="V132" s="112" t="s">
        <v>1370</v>
      </c>
      <c r="W132" s="191" t="str">
        <f t="shared" si="21"/>
        <v>II</v>
      </c>
      <c r="Y132" s="114"/>
      <c r="Z132" s="114"/>
    </row>
    <row r="133" spans="1:26" s="193" customFormat="1" x14ac:dyDescent="0.25">
      <c r="A133" s="103">
        <f t="shared" si="18"/>
        <v>124</v>
      </c>
      <c r="B133" s="234" t="s">
        <v>1944</v>
      </c>
      <c r="C133" s="237" t="s">
        <v>1274</v>
      </c>
      <c r="D133" s="273"/>
      <c r="E133" s="268"/>
      <c r="F133" s="103" t="s">
        <v>1753</v>
      </c>
      <c r="G133" s="106" t="s">
        <v>1945</v>
      </c>
      <c r="H133" s="228">
        <v>45720</v>
      </c>
      <c r="I133" s="103"/>
      <c r="J133" s="103"/>
      <c r="K133" s="105" t="e" cm="1">
        <f t="array" ref="K133">LOOKUP(2,1/(J133&gt;=INDEX(IF(F133="x",CCTT!$F$3:$I$170,CCTT!$B$3:$E$170),MATCH(DATEDIF(D133,DATE(2024,7,11),"m"),CCTT!$A$3:$A$170,0),0)),CCTT!$F$2:$I$2)</f>
        <v>#N/A</v>
      </c>
      <c r="L133" s="111" t="e">
        <f t="shared" si="24"/>
        <v>#DIV/0!</v>
      </c>
      <c r="M133" s="105" t="e" cm="1">
        <f t="array" ref="M133">LOOKUP(2,1/(L133&gt;=INDEX(IF(F133="x",BMI!$G$3:$K$170,BMI!$B$3:$F$170),MATCH(DATEDIF(D133,DATE(2024,7,11),"m"),BMI!$A$3:$A$170,0),0)),BMI!$G$2:$K$2)</f>
        <v>#DIV/0!</v>
      </c>
      <c r="N133" s="103" t="s">
        <v>3381</v>
      </c>
      <c r="O133" s="103">
        <v>80</v>
      </c>
      <c r="P133" s="106" t="s">
        <v>3380</v>
      </c>
      <c r="Q133" s="103" t="s">
        <v>5</v>
      </c>
      <c r="R133" s="103" t="s">
        <v>5</v>
      </c>
      <c r="S133" s="103" t="s">
        <v>1370</v>
      </c>
      <c r="T133" s="103" t="s">
        <v>5</v>
      </c>
      <c r="U133" s="104" t="str">
        <f t="shared" si="22"/>
        <v>bt; bt; Đa sâu răng; bt</v>
      </c>
      <c r="V133" s="112" t="s">
        <v>1370</v>
      </c>
      <c r="W133" s="191" t="e">
        <f t="shared" si="21"/>
        <v>#N/A</v>
      </c>
      <c r="Y133" s="114"/>
      <c r="Z133" s="114"/>
    </row>
    <row r="134" spans="1:26" s="193" customFormat="1" x14ac:dyDescent="0.25">
      <c r="A134" s="103">
        <f t="shared" si="18"/>
        <v>125</v>
      </c>
      <c r="B134" s="226" t="s">
        <v>1950</v>
      </c>
      <c r="C134" s="227" t="s">
        <v>1261</v>
      </c>
      <c r="D134" s="279" t="s">
        <v>1951</v>
      </c>
      <c r="E134" s="103"/>
      <c r="F134" s="103" t="s">
        <v>1753</v>
      </c>
      <c r="G134" s="106" t="s">
        <v>1948</v>
      </c>
      <c r="H134" s="228">
        <v>45720</v>
      </c>
      <c r="I134" s="103">
        <v>23</v>
      </c>
      <c r="J134" s="103">
        <v>123</v>
      </c>
      <c r="K134" s="105" t="str" cm="1">
        <f t="array" ref="K134">LOOKUP(2,1/(J134&gt;=INDEX(IF(F134="x",CCTT!$F$3:$I$170,CCTT!$B$3:$E$170),MATCH(DATEDIF(D134,DATE(2024,7,11),"m"),CCTT!$A$3:$A$170,0),0)),CCTT!$F$2:$I$2)</f>
        <v>bt</v>
      </c>
      <c r="L134" s="111">
        <f t="shared" si="24"/>
        <v>15.202591050300747</v>
      </c>
      <c r="M134" s="105" t="str" cm="1">
        <f t="array" ref="M134">LOOKUP(2,1/(L134&gt;=INDEX(IF(F134="x",BMI!$G$3:$K$170,BMI!$B$3:$F$170),MATCH(DATEDIF(D134,DATE(2024,7,11),"m"),BMI!$A$3:$A$170,0),0)),BMI!$G$2:$K$2)</f>
        <v>bt</v>
      </c>
      <c r="N134" s="103" t="s">
        <v>3398</v>
      </c>
      <c r="O134" s="103">
        <v>81</v>
      </c>
      <c r="P134" s="106" t="s">
        <v>3380</v>
      </c>
      <c r="Q134" s="103" t="s">
        <v>5</v>
      </c>
      <c r="R134" s="103" t="s">
        <v>5</v>
      </c>
      <c r="S134" s="103" t="s">
        <v>5</v>
      </c>
      <c r="T134" s="103" t="s">
        <v>5</v>
      </c>
      <c r="U134" s="104" t="str">
        <f t="shared" si="22"/>
        <v>bt; bt; bt; bt</v>
      </c>
      <c r="V134" s="112" t="s">
        <v>5</v>
      </c>
      <c r="W134" s="191" t="str">
        <f t="shared" si="21"/>
        <v>I</v>
      </c>
      <c r="Y134" s="114"/>
      <c r="Z134" s="114"/>
    </row>
    <row r="135" spans="1:26" s="193" customFormat="1" x14ac:dyDescent="0.25">
      <c r="A135" s="103">
        <f t="shared" si="18"/>
        <v>126</v>
      </c>
      <c r="B135" s="226" t="s">
        <v>1952</v>
      </c>
      <c r="C135" s="227" t="s">
        <v>1262</v>
      </c>
      <c r="D135" s="279" t="s">
        <v>1807</v>
      </c>
      <c r="E135" s="103"/>
      <c r="F135" s="103" t="s">
        <v>1753</v>
      </c>
      <c r="G135" s="106" t="s">
        <v>1948</v>
      </c>
      <c r="H135" s="228">
        <v>45720</v>
      </c>
      <c r="I135" s="103">
        <v>23</v>
      </c>
      <c r="J135" s="103">
        <v>122</v>
      </c>
      <c r="K135" s="105" t="str" cm="1">
        <f t="array" ref="K135">LOOKUP(2,1/(J135&gt;=INDEX(IF(F135="x",CCTT!$F$3:$I$170,CCTT!$B$3:$E$170),MATCH(DATEDIF(D135,DATE(2024,7,11),"m"),CCTT!$A$3:$A$170,0),0)),CCTT!$F$2:$I$2)</f>
        <v>bt</v>
      </c>
      <c r="L135" s="111">
        <f t="shared" si="24"/>
        <v>15.452835259338888</v>
      </c>
      <c r="M135" s="105" t="str" cm="1">
        <f t="array" ref="M135">LOOKUP(2,1/(L135&gt;=INDEX(IF(F135="x",BMI!$G$3:$K$170,BMI!$B$3:$F$170),MATCH(DATEDIF(D135,DATE(2024,7,11),"m"),BMI!$A$3:$A$170,0),0)),BMI!$G$2:$K$2)</f>
        <v>bt</v>
      </c>
      <c r="N135" s="103" t="s">
        <v>3398</v>
      </c>
      <c r="O135" s="103">
        <v>83</v>
      </c>
      <c r="P135" s="106" t="s">
        <v>3380</v>
      </c>
      <c r="Q135" s="103" t="s">
        <v>5</v>
      </c>
      <c r="R135" s="103" t="s">
        <v>5</v>
      </c>
      <c r="S135" s="103" t="s">
        <v>5</v>
      </c>
      <c r="T135" s="103" t="s">
        <v>5</v>
      </c>
      <c r="U135" s="104" t="str">
        <f t="shared" si="22"/>
        <v>bt; bt; bt; bt</v>
      </c>
      <c r="V135" s="112" t="s">
        <v>5</v>
      </c>
      <c r="W135" s="191" t="str">
        <f t="shared" si="21"/>
        <v>I</v>
      </c>
      <c r="Y135" s="114"/>
      <c r="Z135" s="114"/>
    </row>
    <row r="136" spans="1:26" s="193" customFormat="1" ht="31.5" x14ac:dyDescent="0.25">
      <c r="A136" s="103">
        <f t="shared" si="18"/>
        <v>127</v>
      </c>
      <c r="B136" s="226" t="s">
        <v>1953</v>
      </c>
      <c r="C136" s="227" t="s">
        <v>1262</v>
      </c>
      <c r="D136" s="279" t="s">
        <v>1853</v>
      </c>
      <c r="E136" s="103"/>
      <c r="F136" s="103" t="s">
        <v>1753</v>
      </c>
      <c r="G136" s="106" t="s">
        <v>1948</v>
      </c>
      <c r="H136" s="228">
        <v>45720</v>
      </c>
      <c r="I136" s="103">
        <v>30</v>
      </c>
      <c r="J136" s="103">
        <v>124</v>
      </c>
      <c r="K136" s="105" t="str" cm="1">
        <f t="array" ref="K136">LOOKUP(2,1/(J136&gt;=INDEX(IF(F136="x",CCTT!$F$3:$I$170,CCTT!$B$3:$E$170),MATCH(DATEDIF(D136,DATE(2024,7,11),"m"),CCTT!$A$3:$A$170,0),0)),CCTT!$F$2:$I$2)</f>
        <v>bt</v>
      </c>
      <c r="L136" s="111">
        <f t="shared" si="24"/>
        <v>19.510926118626429</v>
      </c>
      <c r="M136" s="105" t="str" cm="1">
        <f t="array" ref="M136">LOOKUP(2,1/(L136&gt;=INDEX(IF(F136="x",BMI!$G$3:$K$170,BMI!$B$3:$F$170),MATCH(DATEDIF(D136,DATE(2024,7,11),"m"),BMI!$A$3:$A$170,0),0)),BMI!$G$2:$K$2)</f>
        <v>BP</v>
      </c>
      <c r="N136" s="103" t="s">
        <v>3385</v>
      </c>
      <c r="O136" s="103">
        <v>87</v>
      </c>
      <c r="P136" s="106" t="s">
        <v>3380</v>
      </c>
      <c r="Q136" s="103" t="s">
        <v>5</v>
      </c>
      <c r="R136" s="103" t="s">
        <v>1533</v>
      </c>
      <c r="S136" s="103" t="s">
        <v>1370</v>
      </c>
      <c r="T136" s="103" t="s">
        <v>5</v>
      </c>
      <c r="U136" s="104" t="str">
        <f t="shared" si="22"/>
        <v>bt; Viêm mũi xuất tiết; Đa sâu răng; bt</v>
      </c>
      <c r="V136" s="112" t="s">
        <v>3427</v>
      </c>
      <c r="W136" s="191" t="str">
        <f t="shared" si="21"/>
        <v>III</v>
      </c>
      <c r="Y136" s="114"/>
      <c r="Z136" s="114"/>
    </row>
    <row r="137" spans="1:26" s="193" customFormat="1" x14ac:dyDescent="0.25">
      <c r="A137" s="103">
        <f t="shared" si="18"/>
        <v>128</v>
      </c>
      <c r="B137" s="226" t="s">
        <v>1954</v>
      </c>
      <c r="C137" s="227" t="s">
        <v>1262</v>
      </c>
      <c r="D137" s="117" t="s">
        <v>1651</v>
      </c>
      <c r="E137" s="103"/>
      <c r="F137" s="103" t="s">
        <v>1753</v>
      </c>
      <c r="G137" s="106" t="s">
        <v>1948</v>
      </c>
      <c r="H137" s="228">
        <v>45720</v>
      </c>
      <c r="I137" s="103">
        <v>28</v>
      </c>
      <c r="J137" s="103">
        <v>121</v>
      </c>
      <c r="K137" s="105" t="str" cm="1">
        <f t="array" ref="K137">LOOKUP(2,1/(J137&gt;=INDEX(IF(F137="x",CCTT!$F$3:$I$170,CCTT!$B$3:$E$170),MATCH(DATEDIF(D137,DATE(2024,7,11),"m"),CCTT!$A$3:$A$170,0),0)),CCTT!$F$2:$I$2)</f>
        <v>bt</v>
      </c>
      <c r="L137" s="111">
        <f t="shared" si="24"/>
        <v>19.12437675022198</v>
      </c>
      <c r="M137" s="105" t="str" cm="1">
        <f t="array" ref="M137">LOOKUP(2,1/(L137&gt;=INDEX(IF(F137="x",BMI!$G$3:$K$170,BMI!$B$3:$F$170),MATCH(DATEDIF(D137,DATE(2024,7,11),"m"),BMI!$A$3:$A$170,0),0)),BMI!$G$2:$K$2)</f>
        <v>TC</v>
      </c>
      <c r="N137" s="103" t="s">
        <v>3385</v>
      </c>
      <c r="O137" s="103">
        <v>86</v>
      </c>
      <c r="P137" s="106" t="s">
        <v>3380</v>
      </c>
      <c r="Q137" s="103" t="s">
        <v>5</v>
      </c>
      <c r="R137" s="103" t="s">
        <v>5</v>
      </c>
      <c r="S137" s="103" t="s">
        <v>5</v>
      </c>
      <c r="T137" s="103" t="s">
        <v>5</v>
      </c>
      <c r="U137" s="104" t="str">
        <f t="shared" si="22"/>
        <v>bt; bt; bt; bt</v>
      </c>
      <c r="V137" s="112" t="s">
        <v>5</v>
      </c>
      <c r="W137" s="191" t="str">
        <f t="shared" si="21"/>
        <v>II</v>
      </c>
      <c r="Y137" s="114"/>
      <c r="Z137" s="114"/>
    </row>
    <row r="138" spans="1:26" s="193" customFormat="1" x14ac:dyDescent="0.25">
      <c r="A138" s="103">
        <f t="shared" si="18"/>
        <v>129</v>
      </c>
      <c r="B138" s="226" t="s">
        <v>1475</v>
      </c>
      <c r="C138" s="227" t="s">
        <v>1264</v>
      </c>
      <c r="D138" s="279" t="s">
        <v>1594</v>
      </c>
      <c r="E138" s="103" t="s">
        <v>1753</v>
      </c>
      <c r="F138" s="103"/>
      <c r="G138" s="106" t="s">
        <v>1948</v>
      </c>
      <c r="H138" s="228">
        <v>45720</v>
      </c>
      <c r="I138" s="103">
        <v>31</v>
      </c>
      <c r="J138" s="103">
        <v>127</v>
      </c>
      <c r="K138" s="105" t="str" cm="1">
        <f t="array" ref="K138">LOOKUP(2,1/(J138&gt;=INDEX(IF(F138="x",CCTT!$F$3:$I$170,CCTT!$B$3:$E$170),MATCH(DATEDIF(D138,DATE(2024,7,11),"m"),CCTT!$A$3:$A$170,0),0)),CCTT!$F$2:$I$2)</f>
        <v>CHT</v>
      </c>
      <c r="L138" s="111">
        <f t="shared" si="24"/>
        <v>19.22003844007688</v>
      </c>
      <c r="M138" s="105" t="str" cm="1">
        <f t="array" ref="M138">LOOKUP(2,1/(L138&gt;=INDEX(IF(F138="x",BMI!$G$3:$K$170,BMI!$B$3:$F$170),MATCH(DATEDIF(D138,DATE(2024,7,11),"m"),BMI!$A$3:$A$170,0),0)),BMI!$G$2:$K$2)</f>
        <v>BP</v>
      </c>
      <c r="N138" s="103" t="s">
        <v>3385</v>
      </c>
      <c r="O138" s="103">
        <v>86</v>
      </c>
      <c r="P138" s="106" t="s">
        <v>3380</v>
      </c>
      <c r="Q138" s="103" t="s">
        <v>5</v>
      </c>
      <c r="R138" s="103" t="s">
        <v>1533</v>
      </c>
      <c r="S138" s="103" t="s">
        <v>5</v>
      </c>
      <c r="T138" s="103" t="s">
        <v>5</v>
      </c>
      <c r="U138" s="104" t="str">
        <f t="shared" ref="U138:U176" si="25">Q138&amp;"; "&amp;R138&amp;"; "&amp;S138&amp;"; "&amp;T138</f>
        <v>bt; Viêm mũi xuất tiết; bt; bt</v>
      </c>
      <c r="V138" s="112" t="s">
        <v>1533</v>
      </c>
      <c r="W138" s="191" t="str">
        <f t="shared" si="21"/>
        <v>III</v>
      </c>
      <c r="Y138" s="114"/>
      <c r="Z138" s="114"/>
    </row>
    <row r="139" spans="1:26" s="193" customFormat="1" x14ac:dyDescent="0.25">
      <c r="A139" s="103">
        <f t="shared" si="18"/>
        <v>130</v>
      </c>
      <c r="B139" s="226" t="s">
        <v>1955</v>
      </c>
      <c r="C139" s="227" t="s">
        <v>1325</v>
      </c>
      <c r="D139" s="279" t="s">
        <v>1523</v>
      </c>
      <c r="E139" s="103"/>
      <c r="F139" s="103" t="s">
        <v>1753</v>
      </c>
      <c r="G139" s="106" t="s">
        <v>1948</v>
      </c>
      <c r="H139" s="228">
        <v>45720</v>
      </c>
      <c r="I139" s="103">
        <v>28</v>
      </c>
      <c r="J139" s="103">
        <v>125</v>
      </c>
      <c r="K139" s="105" t="str" cm="1">
        <f t="array" ref="K139">LOOKUP(2,1/(J139&gt;=INDEX(IF(F139="x",CCTT!$F$3:$I$170,CCTT!$B$3:$E$170),MATCH(DATEDIF(D139,DATE(2024,7,11),"m"),CCTT!$A$3:$A$170,0),0)),CCTT!$F$2:$I$2)</f>
        <v>bt</v>
      </c>
      <c r="L139" s="111">
        <f t="shared" si="24"/>
        <v>17.919999999999998</v>
      </c>
      <c r="M139" s="105" t="str" cm="1">
        <f t="array" ref="M139">LOOKUP(2,1/(L139&gt;=INDEX(IF(F139="x",BMI!$G$3:$K$170,BMI!$B$3:$F$170),MATCH(DATEDIF(D139,DATE(2024,7,11),"m"),BMI!$A$3:$A$170,0),0)),BMI!$G$2:$K$2)</f>
        <v>TC</v>
      </c>
      <c r="N139" s="103" t="s">
        <v>3385</v>
      </c>
      <c r="O139" s="103">
        <v>86</v>
      </c>
      <c r="P139" s="106" t="s">
        <v>3380</v>
      </c>
      <c r="Q139" s="103" t="s">
        <v>5</v>
      </c>
      <c r="R139" s="103" t="s">
        <v>5</v>
      </c>
      <c r="S139" s="103" t="s">
        <v>1370</v>
      </c>
      <c r="T139" s="103" t="s">
        <v>5</v>
      </c>
      <c r="U139" s="104" t="str">
        <f t="shared" si="25"/>
        <v>bt; bt; Đa sâu răng; bt</v>
      </c>
      <c r="V139" s="112" t="s">
        <v>1370</v>
      </c>
      <c r="W139" s="191" t="str">
        <f t="shared" si="21"/>
        <v>II</v>
      </c>
      <c r="Y139" s="114"/>
      <c r="Z139" s="114"/>
    </row>
    <row r="140" spans="1:26" s="193" customFormat="1" x14ac:dyDescent="0.25">
      <c r="A140" s="103">
        <f t="shared" ref="A140:A203" si="26">A139+1</f>
        <v>131</v>
      </c>
      <c r="B140" s="226" t="s">
        <v>1481</v>
      </c>
      <c r="C140" s="227" t="s">
        <v>1956</v>
      </c>
      <c r="D140" s="279" t="s">
        <v>1957</v>
      </c>
      <c r="E140" s="103" t="s">
        <v>1753</v>
      </c>
      <c r="F140" s="103"/>
      <c r="G140" s="106" t="s">
        <v>1948</v>
      </c>
      <c r="H140" s="228">
        <v>45720</v>
      </c>
      <c r="I140" s="103">
        <v>32</v>
      </c>
      <c r="J140" s="103">
        <v>130</v>
      </c>
      <c r="K140" s="105" t="str" cm="1">
        <f t="array" ref="K140">LOOKUP(2,1/(J140&gt;=INDEX(IF(F140="x",CCTT!$F$3:$I$170,CCTT!$B$3:$E$170),MATCH(DATEDIF(D140,DATE(2024,7,11),"m"),CCTT!$A$3:$A$170,0),0)),CCTT!$F$2:$I$2)</f>
        <v>CHT</v>
      </c>
      <c r="L140" s="111">
        <f t="shared" si="24"/>
        <v>18.934911242603551</v>
      </c>
      <c r="M140" s="105" t="str" cm="1">
        <f t="array" ref="M140">LOOKUP(2,1/(L140&gt;=INDEX(IF(F140="x",BMI!$G$3:$K$170,BMI!$B$3:$F$170),MATCH(DATEDIF(D140,DATE(2024,7,11),"m"),BMI!$A$3:$A$170,0),0)),BMI!$G$2:$K$2)</f>
        <v>BP</v>
      </c>
      <c r="N140" s="103" t="s">
        <v>3385</v>
      </c>
      <c r="O140" s="103">
        <v>86</v>
      </c>
      <c r="P140" s="106" t="s">
        <v>3380</v>
      </c>
      <c r="Q140" s="103" t="s">
        <v>5</v>
      </c>
      <c r="R140" s="103" t="s">
        <v>1533</v>
      </c>
      <c r="S140" s="103" t="s">
        <v>5</v>
      </c>
      <c r="T140" s="103" t="s">
        <v>5</v>
      </c>
      <c r="U140" s="104" t="str">
        <f t="shared" si="25"/>
        <v>bt; Viêm mũi xuất tiết; bt; bt</v>
      </c>
      <c r="V140" s="112" t="s">
        <v>1533</v>
      </c>
      <c r="W140" s="191" t="str">
        <f t="shared" si="21"/>
        <v>III</v>
      </c>
      <c r="Y140" s="114"/>
      <c r="Z140" s="114"/>
    </row>
    <row r="141" spans="1:26" s="193" customFormat="1" x14ac:dyDescent="0.25">
      <c r="A141" s="103">
        <f t="shared" si="26"/>
        <v>132</v>
      </c>
      <c r="B141" s="226" t="s">
        <v>1958</v>
      </c>
      <c r="C141" s="227" t="s">
        <v>1956</v>
      </c>
      <c r="D141" s="279" t="s">
        <v>1627</v>
      </c>
      <c r="E141" s="103" t="s">
        <v>1753</v>
      </c>
      <c r="F141" s="103"/>
      <c r="G141" s="106" t="s">
        <v>1948</v>
      </c>
      <c r="H141" s="228">
        <v>45720</v>
      </c>
      <c r="I141" s="103">
        <v>23</v>
      </c>
      <c r="J141" s="103">
        <v>118</v>
      </c>
      <c r="K141" s="105" t="str" cm="1">
        <f t="array" ref="K141">LOOKUP(2,1/(J141&gt;=INDEX(IF(F141="x",CCTT!$F$3:$I$170,CCTT!$B$3:$E$170),MATCH(DATEDIF(D141,DATE(2024,7,11),"m"),CCTT!$A$3:$A$170,0),0)),CCTT!$F$2:$I$2)</f>
        <v>bt</v>
      </c>
      <c r="L141" s="111">
        <f t="shared" si="24"/>
        <v>16.518241884515945</v>
      </c>
      <c r="M141" s="105" t="str" cm="1">
        <f t="array" ref="M141">LOOKUP(2,1/(L141&gt;=INDEX(IF(F141="x",BMI!$G$3:$K$170,BMI!$B$3:$F$170),MATCH(DATEDIF(D141,DATE(2024,7,11),"m"),BMI!$A$3:$A$170,0),0)),BMI!$G$2:$K$2)</f>
        <v>bt</v>
      </c>
      <c r="N141" s="103" t="s">
        <v>3385</v>
      </c>
      <c r="O141" s="103">
        <v>86</v>
      </c>
      <c r="P141" s="106" t="s">
        <v>3380</v>
      </c>
      <c r="Q141" s="103" t="s">
        <v>5</v>
      </c>
      <c r="R141" s="103" t="s">
        <v>5</v>
      </c>
      <c r="S141" s="103" t="s">
        <v>5</v>
      </c>
      <c r="T141" s="103" t="s">
        <v>5</v>
      </c>
      <c r="U141" s="104" t="str">
        <f t="shared" si="25"/>
        <v>bt; bt; bt; bt</v>
      </c>
      <c r="V141" s="112" t="s">
        <v>5</v>
      </c>
      <c r="W141" s="191" t="str">
        <f t="shared" si="21"/>
        <v>I</v>
      </c>
      <c r="Y141" s="114"/>
      <c r="Z141" s="114"/>
    </row>
    <row r="142" spans="1:26" s="193" customFormat="1" ht="31.5" x14ac:dyDescent="0.25">
      <c r="A142" s="103">
        <f t="shared" si="26"/>
        <v>133</v>
      </c>
      <c r="B142" s="226" t="s">
        <v>1959</v>
      </c>
      <c r="C142" s="227" t="s">
        <v>1351</v>
      </c>
      <c r="D142" s="279" t="s">
        <v>1960</v>
      </c>
      <c r="E142" s="103" t="s">
        <v>1753</v>
      </c>
      <c r="F142" s="103"/>
      <c r="G142" s="106" t="s">
        <v>1948</v>
      </c>
      <c r="H142" s="228">
        <v>45720</v>
      </c>
      <c r="I142" s="103">
        <v>13</v>
      </c>
      <c r="J142" s="103">
        <v>106</v>
      </c>
      <c r="K142" s="105" t="str" cm="1">
        <f t="array" ref="K142">LOOKUP(2,1/(J142&gt;=INDEX(IF(F142="x",CCTT!$F$3:$I$170,CCTT!$B$3:$E$170),MATCH(DATEDIF(D142,DATE(2024,7,11),"m"),CCTT!$A$3:$A$170,0),0)),CCTT!$F$2:$I$2)</f>
        <v>bt</v>
      </c>
      <c r="L142" s="111">
        <f t="shared" si="24"/>
        <v>11.56995372018512</v>
      </c>
      <c r="M142" s="105" t="str" cm="1">
        <f t="array" ref="M142">LOOKUP(2,1/(L142&gt;=INDEX(IF(F142="x",BMI!$G$3:$K$170,BMI!$B$3:$F$170),MATCH(DATEDIF(D142,DATE(2024,7,11),"m"),BMI!$A$3:$A$170,0),0)),BMI!$G$2:$K$2)</f>
        <v>SDDTGC
MĐN</v>
      </c>
      <c r="N142" s="118" t="s">
        <v>3396</v>
      </c>
      <c r="O142" s="103">
        <v>84</v>
      </c>
      <c r="P142" s="106" t="s">
        <v>3380</v>
      </c>
      <c r="Q142" s="103" t="s">
        <v>5</v>
      </c>
      <c r="R142" s="103" t="s">
        <v>5</v>
      </c>
      <c r="S142" s="103" t="s">
        <v>1370</v>
      </c>
      <c r="T142" s="103" t="s">
        <v>5</v>
      </c>
      <c r="U142" s="104" t="str">
        <f t="shared" si="25"/>
        <v>bt; bt; Đa sâu răng; bt</v>
      </c>
      <c r="V142" s="112" t="s">
        <v>1370</v>
      </c>
      <c r="W142" s="191" t="str">
        <f t="shared" si="21"/>
        <v>III</v>
      </c>
      <c r="Y142" s="114"/>
      <c r="Z142" s="114"/>
    </row>
    <row r="143" spans="1:26" s="193" customFormat="1" ht="31.5" x14ac:dyDescent="0.25">
      <c r="A143" s="103">
        <f t="shared" si="26"/>
        <v>134</v>
      </c>
      <c r="B143" s="226" t="s">
        <v>1961</v>
      </c>
      <c r="C143" s="227" t="s">
        <v>1265</v>
      </c>
      <c r="D143" s="289" t="s">
        <v>1523</v>
      </c>
      <c r="E143" s="103" t="s">
        <v>1753</v>
      </c>
      <c r="F143" s="103"/>
      <c r="G143" s="106" t="s">
        <v>1948</v>
      </c>
      <c r="H143" s="228">
        <v>45720</v>
      </c>
      <c r="I143" s="103">
        <v>30</v>
      </c>
      <c r="J143" s="103">
        <v>122</v>
      </c>
      <c r="K143" s="105" t="str" cm="1">
        <f t="array" ref="K143">LOOKUP(2,1/(J143&gt;=INDEX(IF(F143="x",CCTT!$F$3:$I$170,CCTT!$B$3:$E$170),MATCH(DATEDIF(D143,DATE(2024,7,11),"m"),CCTT!$A$3:$A$170,0),0)),CCTT!$F$2:$I$2)</f>
        <v>bt</v>
      </c>
      <c r="L143" s="111">
        <f t="shared" si="24"/>
        <v>20.155872077398548</v>
      </c>
      <c r="M143" s="105" t="str" cm="1">
        <f t="array" ref="M143">LOOKUP(2,1/(L143&gt;=INDEX(IF(F143="x",BMI!$G$3:$K$170,BMI!$B$3:$F$170),MATCH(DATEDIF(D143,DATE(2024,7,11),"m"),BMI!$A$3:$A$170,0),0)),BMI!$G$2:$K$2)</f>
        <v>BP</v>
      </c>
      <c r="N143" s="103" t="s">
        <v>3385</v>
      </c>
      <c r="O143" s="103">
        <v>83</v>
      </c>
      <c r="P143" s="106" t="s">
        <v>3380</v>
      </c>
      <c r="Q143" s="103" t="s">
        <v>5</v>
      </c>
      <c r="R143" s="103" t="s">
        <v>1533</v>
      </c>
      <c r="S143" s="103" t="s">
        <v>1370</v>
      </c>
      <c r="T143" s="103" t="s">
        <v>5</v>
      </c>
      <c r="U143" s="104" t="str">
        <f>Q143&amp;"; "&amp;R143&amp;"; "&amp;S143&amp;"; "&amp;T143</f>
        <v>bt; Viêm mũi xuất tiết; Đa sâu răng; bt</v>
      </c>
      <c r="V143" s="112" t="s">
        <v>3427</v>
      </c>
      <c r="W143" s="191" t="str">
        <f t="shared" si="21"/>
        <v>III</v>
      </c>
      <c r="Y143" s="114"/>
      <c r="Z143" s="114"/>
    </row>
    <row r="144" spans="1:26" s="193" customFormat="1" ht="31.5" x14ac:dyDescent="0.25">
      <c r="A144" s="103">
        <f t="shared" si="26"/>
        <v>135</v>
      </c>
      <c r="B144" s="226" t="s">
        <v>1962</v>
      </c>
      <c r="C144" s="227" t="s">
        <v>1274</v>
      </c>
      <c r="D144" s="279" t="s">
        <v>1963</v>
      </c>
      <c r="E144" s="103"/>
      <c r="F144" s="103" t="s">
        <v>1753</v>
      </c>
      <c r="G144" s="106" t="s">
        <v>1948</v>
      </c>
      <c r="H144" s="228">
        <v>45720</v>
      </c>
      <c r="I144" s="103">
        <v>18</v>
      </c>
      <c r="J144" s="103">
        <v>117</v>
      </c>
      <c r="K144" s="105" t="str" cm="1">
        <f t="array" ref="K144">LOOKUP(2,1/(J144&gt;=INDEX(IF(F144="x",CCTT!$F$3:$I$170,CCTT!$B$3:$E$170),MATCH(DATEDIF(D144,DATE(2024,7,11),"m"),CCTT!$A$3:$A$170,0),0)),CCTT!$F$2:$I$2)</f>
        <v>bt</v>
      </c>
      <c r="L144" s="111">
        <f t="shared" si="24"/>
        <v>13.149243918474689</v>
      </c>
      <c r="M144" s="105" t="str" cm="1">
        <f t="array" ref="M144">LOOKUP(2,1/(L144&gt;=INDEX(IF(F144="x",BMI!$G$3:$K$170,BMI!$B$3:$F$170),MATCH(DATEDIF(D144,DATE(2024,7,11),"m"),BMI!$A$3:$A$170,0),0)),BMI!$G$2:$K$2)</f>
        <v>bt</v>
      </c>
      <c r="N144" s="103" t="s">
        <v>3398</v>
      </c>
      <c r="O144" s="103">
        <v>82</v>
      </c>
      <c r="P144" s="106" t="s">
        <v>3380</v>
      </c>
      <c r="Q144" s="103" t="s">
        <v>5</v>
      </c>
      <c r="R144" s="103" t="s">
        <v>1533</v>
      </c>
      <c r="S144" s="103" t="s">
        <v>1370</v>
      </c>
      <c r="T144" s="103" t="s">
        <v>5</v>
      </c>
      <c r="U144" s="104" t="str">
        <f t="shared" si="25"/>
        <v>bt; Viêm mũi xuất tiết; Đa sâu răng; bt</v>
      </c>
      <c r="V144" s="112" t="s">
        <v>3427</v>
      </c>
      <c r="W144" s="191" t="str">
        <f t="shared" si="21"/>
        <v>II</v>
      </c>
      <c r="Y144" s="114"/>
      <c r="Z144" s="114"/>
    </row>
    <row r="145" spans="1:26" s="193" customFormat="1" ht="31.5" x14ac:dyDescent="0.25">
      <c r="A145" s="103">
        <f t="shared" si="26"/>
        <v>136</v>
      </c>
      <c r="B145" s="226" t="s">
        <v>1480</v>
      </c>
      <c r="C145" s="227" t="s">
        <v>1273</v>
      </c>
      <c r="D145" s="279" t="s">
        <v>1796</v>
      </c>
      <c r="E145" s="103" t="s">
        <v>1753</v>
      </c>
      <c r="F145" s="103"/>
      <c r="G145" s="106" t="s">
        <v>1948</v>
      </c>
      <c r="H145" s="228">
        <v>45720</v>
      </c>
      <c r="I145" s="103">
        <v>18</v>
      </c>
      <c r="J145" s="103">
        <v>115</v>
      </c>
      <c r="K145" s="105" t="str" cm="1">
        <f t="array" ref="K145">LOOKUP(2,1/(J145&gt;=INDEX(IF(F145="x",CCTT!$F$3:$I$170,CCTT!$B$3:$E$170),MATCH(DATEDIF(D145,DATE(2024,7,11),"m"),CCTT!$A$3:$A$170,0),0)),CCTT!$F$2:$I$2)</f>
        <v>bt</v>
      </c>
      <c r="L145" s="111">
        <f t="shared" si="24"/>
        <v>13.610586011342155</v>
      </c>
      <c r="M145" s="105" t="str" cm="1">
        <f t="array" ref="M145">LOOKUP(2,1/(L145&gt;=INDEX(IF(F145="x",BMI!$G$3:$K$170,BMI!$B$3:$F$170),MATCH(DATEDIF(D145,DATE(2024,7,11),"m"),BMI!$A$3:$A$170,0),0)),BMI!$G$2:$K$2)</f>
        <v>bt</v>
      </c>
      <c r="N145" s="103" t="s">
        <v>3396</v>
      </c>
      <c r="O145" s="103">
        <v>86</v>
      </c>
      <c r="P145" s="106" t="s">
        <v>3380</v>
      </c>
      <c r="Q145" s="103" t="s">
        <v>5</v>
      </c>
      <c r="R145" s="103" t="s">
        <v>1533</v>
      </c>
      <c r="S145" s="103" t="s">
        <v>1370</v>
      </c>
      <c r="T145" s="103" t="s">
        <v>5</v>
      </c>
      <c r="U145" s="104" t="str">
        <f t="shared" si="25"/>
        <v>bt; Viêm mũi xuất tiết; Đa sâu răng; bt</v>
      </c>
      <c r="V145" s="112" t="s">
        <v>3427</v>
      </c>
      <c r="W145" s="191" t="str">
        <f t="shared" si="21"/>
        <v>II</v>
      </c>
      <c r="Y145" s="114"/>
      <c r="Z145" s="114"/>
    </row>
    <row r="146" spans="1:26" s="193" customFormat="1" x14ac:dyDescent="0.25">
      <c r="A146" s="103">
        <f t="shared" si="26"/>
        <v>137</v>
      </c>
      <c r="B146" s="226" t="s">
        <v>1493</v>
      </c>
      <c r="C146" s="227" t="s">
        <v>1643</v>
      </c>
      <c r="D146" s="279" t="s">
        <v>1567</v>
      </c>
      <c r="E146" s="103" t="s">
        <v>1753</v>
      </c>
      <c r="F146" s="103"/>
      <c r="G146" s="106" t="s">
        <v>1948</v>
      </c>
      <c r="H146" s="228">
        <v>45720</v>
      </c>
      <c r="I146" s="103">
        <v>26</v>
      </c>
      <c r="J146" s="103">
        <v>121</v>
      </c>
      <c r="K146" s="105" t="str" cm="1">
        <f t="array" ref="K146">LOOKUP(2,1/(J146&gt;=INDEX(IF(F146="x",CCTT!$F$3:$I$170,CCTT!$B$3:$E$170),MATCH(DATEDIF(D146,DATE(2024,7,11),"m"),CCTT!$A$3:$A$170,0),0)),CCTT!$F$2:$I$2)</f>
        <v>bt</v>
      </c>
      <c r="L146" s="111">
        <f t="shared" si="24"/>
        <v>17.758349839491839</v>
      </c>
      <c r="M146" s="105" t="str" cm="1">
        <f t="array" ref="M146">LOOKUP(2,1/(L146&gt;=INDEX(IF(F146="x",BMI!$G$3:$K$170,BMI!$B$3:$F$170),MATCH(DATEDIF(D146,DATE(2024,7,11),"m"),BMI!$A$3:$A$170,0),0)),BMI!$G$2:$K$2)</f>
        <v>TC</v>
      </c>
      <c r="N146" s="103" t="s">
        <v>3410</v>
      </c>
      <c r="O146" s="103">
        <v>85</v>
      </c>
      <c r="P146" s="106" t="s">
        <v>3380</v>
      </c>
      <c r="Q146" s="103" t="s">
        <v>5</v>
      </c>
      <c r="R146" s="103" t="s">
        <v>5</v>
      </c>
      <c r="S146" s="103" t="s">
        <v>1531</v>
      </c>
      <c r="T146" s="103" t="s">
        <v>5</v>
      </c>
      <c r="U146" s="104" t="str">
        <f>Q146&amp;"; "&amp;R146&amp;"; "&amp;S146&amp;"; "&amp;T146</f>
        <v>bt; bt; Sâu răng; bt</v>
      </c>
      <c r="V146" s="112" t="s">
        <v>1531</v>
      </c>
      <c r="W146" s="191" t="str">
        <f t="shared" si="21"/>
        <v>II</v>
      </c>
      <c r="Y146" s="114"/>
      <c r="Z146" s="114"/>
    </row>
    <row r="147" spans="1:26" s="193" customFormat="1" x14ac:dyDescent="0.25">
      <c r="A147" s="103">
        <f t="shared" si="26"/>
        <v>138</v>
      </c>
      <c r="B147" s="226" t="s">
        <v>1964</v>
      </c>
      <c r="C147" s="227" t="s">
        <v>1279</v>
      </c>
      <c r="D147" s="279" t="s">
        <v>1599</v>
      </c>
      <c r="E147" s="103" t="s">
        <v>1753</v>
      </c>
      <c r="F147" s="103"/>
      <c r="G147" s="106" t="s">
        <v>1948</v>
      </c>
      <c r="H147" s="228">
        <v>45720</v>
      </c>
      <c r="I147" s="103">
        <v>19</v>
      </c>
      <c r="J147" s="103">
        <v>111</v>
      </c>
      <c r="K147" s="105" t="str" cm="1">
        <f t="array" ref="K147">LOOKUP(2,1/(J147&gt;=INDEX(IF(F147="x",CCTT!$F$3:$I$170,CCTT!$B$3:$E$170),MATCH(DATEDIF(D147,DATE(2024,7,11),"m"),CCTT!$A$3:$A$170,0),0)),CCTT!$F$2:$I$2)</f>
        <v>bt</v>
      </c>
      <c r="L147" s="111">
        <f t="shared" si="24"/>
        <v>15.420826231637042</v>
      </c>
      <c r="M147" s="105" t="str" cm="1">
        <f t="array" ref="M147">LOOKUP(2,1/(L147&gt;=INDEX(IF(F147="x",BMI!$G$3:$K$170,BMI!$B$3:$F$170),MATCH(DATEDIF(D147,DATE(2024,7,11),"m"),BMI!$A$3:$A$170,0),0)),BMI!$G$2:$K$2)</f>
        <v>bt</v>
      </c>
      <c r="N147" s="103" t="s">
        <v>3396</v>
      </c>
      <c r="O147" s="103">
        <v>89</v>
      </c>
      <c r="P147" s="106" t="s">
        <v>3380</v>
      </c>
      <c r="Q147" s="103" t="s">
        <v>5</v>
      </c>
      <c r="R147" s="103" t="s">
        <v>1533</v>
      </c>
      <c r="S147" s="103" t="s">
        <v>5</v>
      </c>
      <c r="T147" s="103" t="s">
        <v>5</v>
      </c>
      <c r="U147" s="104" t="str">
        <f t="shared" si="25"/>
        <v>bt; Viêm mũi xuất tiết; bt; bt</v>
      </c>
      <c r="V147" s="112" t="s">
        <v>1533</v>
      </c>
      <c r="W147" s="191" t="str">
        <f t="shared" si="21"/>
        <v>II</v>
      </c>
      <c r="Y147" s="114"/>
      <c r="Z147" s="114"/>
    </row>
    <row r="148" spans="1:26" s="193" customFormat="1" ht="31.5" x14ac:dyDescent="0.25">
      <c r="A148" s="103">
        <f t="shared" si="26"/>
        <v>139</v>
      </c>
      <c r="B148" s="226" t="s">
        <v>1965</v>
      </c>
      <c r="C148" s="227" t="s">
        <v>1280</v>
      </c>
      <c r="D148" s="279" t="s">
        <v>1535</v>
      </c>
      <c r="E148" s="103" t="s">
        <v>1753</v>
      </c>
      <c r="F148" s="103"/>
      <c r="G148" s="106" t="s">
        <v>1948</v>
      </c>
      <c r="H148" s="228">
        <v>45720</v>
      </c>
      <c r="I148" s="103">
        <v>20</v>
      </c>
      <c r="J148" s="103">
        <v>124</v>
      </c>
      <c r="K148" s="105" t="str" cm="1">
        <f t="array" ref="K148">LOOKUP(2,1/(J148&gt;=INDEX(IF(F148="x",CCTT!$F$3:$I$170,CCTT!$B$3:$E$170),MATCH(DATEDIF(D148,DATE(2024,7,11),"m"),CCTT!$A$3:$A$170,0),0)),CCTT!$F$2:$I$2)</f>
        <v>bt</v>
      </c>
      <c r="L148" s="111">
        <f t="shared" si="24"/>
        <v>13.007284079084288</v>
      </c>
      <c r="M148" s="105" t="str" cm="1">
        <f t="array" ref="M148">LOOKUP(2,1/(L148&gt;=INDEX(IF(F148="x",BMI!$G$3:$K$170,BMI!$B$3:$F$170),MATCH(DATEDIF(D148,DATE(2024,7,11),"m"),BMI!$A$3:$A$170,0),0)),BMI!$G$2:$K$2)</f>
        <v>SDDTGC</v>
      </c>
      <c r="N148" s="103" t="s">
        <v>3399</v>
      </c>
      <c r="O148" s="103">
        <v>83</v>
      </c>
      <c r="P148" s="106" t="s">
        <v>3412</v>
      </c>
      <c r="Q148" s="103" t="s">
        <v>1326</v>
      </c>
      <c r="R148" s="103" t="s">
        <v>1533</v>
      </c>
      <c r="S148" s="103" t="s">
        <v>5</v>
      </c>
      <c r="T148" s="103" t="s">
        <v>5</v>
      </c>
      <c r="U148" s="104" t="str">
        <f t="shared" si="25"/>
        <v>2 mắt giảm thị lực; Viêm mũi xuất tiết; bt; bt</v>
      </c>
      <c r="V148" s="112" t="s">
        <v>3428</v>
      </c>
      <c r="W148" s="191" t="str">
        <f t="shared" ref="W148:W176" si="27">ROMAN(MAX(IF(OR(K148=$Z$8,M148=$AD$8,M148=$AH$8),3,IF(OR(K148=$AA$8,M148=$AE$8,M148=$AG$8),2,1)),IF(V148="bt",1,2)),0)</f>
        <v>II</v>
      </c>
      <c r="Y148" s="114"/>
      <c r="Z148" s="114"/>
    </row>
    <row r="149" spans="1:26" s="193" customFormat="1" x14ac:dyDescent="0.25">
      <c r="A149" s="103">
        <f t="shared" si="26"/>
        <v>140</v>
      </c>
      <c r="B149" s="226" t="s">
        <v>1966</v>
      </c>
      <c r="C149" s="227" t="s">
        <v>1470</v>
      </c>
      <c r="D149" s="279" t="s">
        <v>1627</v>
      </c>
      <c r="E149" s="103" t="s">
        <v>1753</v>
      </c>
      <c r="F149" s="103"/>
      <c r="G149" s="106" t="s">
        <v>1948</v>
      </c>
      <c r="H149" s="228">
        <v>45720</v>
      </c>
      <c r="I149" s="103">
        <v>19</v>
      </c>
      <c r="J149" s="103">
        <v>112</v>
      </c>
      <c r="K149" s="105" t="str" cm="1">
        <f t="array" ref="K149">LOOKUP(2,1/(J149&gt;=INDEX(IF(F149="x",CCTT!$F$3:$I$170,CCTT!$B$3:$E$170),MATCH(DATEDIF(D149,DATE(2024,7,11),"m"),CCTT!$A$3:$A$170,0),0)),CCTT!$F$2:$I$2)</f>
        <v>bt</v>
      </c>
      <c r="L149" s="111">
        <f t="shared" si="24"/>
        <v>15.146683673469386</v>
      </c>
      <c r="M149" s="105" t="str" cm="1">
        <f t="array" ref="M149">LOOKUP(2,1/(L149&gt;=INDEX(IF(F149="x",BMI!$G$3:$K$170,BMI!$B$3:$F$170),MATCH(DATEDIF(D149,DATE(2024,7,11),"m"),BMI!$A$3:$A$170,0),0)),BMI!$G$2:$K$2)</f>
        <v>bt</v>
      </c>
      <c r="N149" s="103" t="s">
        <v>3396</v>
      </c>
      <c r="O149" s="103">
        <v>87</v>
      </c>
      <c r="P149" s="106" t="s">
        <v>3380</v>
      </c>
      <c r="Q149" s="103" t="s">
        <v>5</v>
      </c>
      <c r="R149" s="103" t="s">
        <v>5</v>
      </c>
      <c r="S149" s="103" t="s">
        <v>5</v>
      </c>
      <c r="T149" s="103" t="s">
        <v>5</v>
      </c>
      <c r="U149" s="104" t="str">
        <f t="shared" si="25"/>
        <v>bt; bt; bt; bt</v>
      </c>
      <c r="V149" s="112" t="s">
        <v>5</v>
      </c>
      <c r="W149" s="191" t="str">
        <f>ROMAN(MAX(IF(OR(K149=$Z$8,M149=$AD$8,M149=$AH$8),3,IF(OR(K149=$AA$8,M149=$AE$8,M149=$AG$8),2,1)),IF(V149="bt",1,2)),0)</f>
        <v>I</v>
      </c>
      <c r="Y149" s="114"/>
      <c r="Z149" s="114"/>
    </row>
    <row r="150" spans="1:26" s="193" customFormat="1" x14ac:dyDescent="0.25">
      <c r="A150" s="103">
        <f t="shared" si="26"/>
        <v>141</v>
      </c>
      <c r="B150" s="226" t="s">
        <v>1967</v>
      </c>
      <c r="C150" s="227" t="s">
        <v>1379</v>
      </c>
      <c r="D150" s="279" t="s">
        <v>1637</v>
      </c>
      <c r="E150" s="103" t="s">
        <v>1753</v>
      </c>
      <c r="F150" s="103"/>
      <c r="G150" s="106" t="s">
        <v>1948</v>
      </c>
      <c r="H150" s="228">
        <v>45720</v>
      </c>
      <c r="I150" s="103">
        <v>24</v>
      </c>
      <c r="J150" s="103">
        <v>119</v>
      </c>
      <c r="K150" s="105" t="str" cm="1">
        <f t="array" ref="K150">LOOKUP(2,1/(J150&gt;=INDEX(IF(F150="x",CCTT!$F$3:$I$170,CCTT!$B$3:$E$170),MATCH(DATEDIF(D150,DATE(2024,7,11),"m"),CCTT!$A$3:$A$170,0),0)),CCTT!$F$2:$I$2)</f>
        <v>bt</v>
      </c>
      <c r="L150" s="111">
        <f t="shared" si="24"/>
        <v>16.947955652849377</v>
      </c>
      <c r="M150" s="105" t="str" cm="1">
        <f t="array" ref="M150">LOOKUP(2,1/(L150&gt;=INDEX(IF(F150="x",BMI!$G$3:$K$170,BMI!$B$3:$F$170),MATCH(DATEDIF(D150,DATE(2024,7,11),"m"),BMI!$A$3:$A$170,0),0)),BMI!$G$2:$K$2)</f>
        <v>TC</v>
      </c>
      <c r="N150" s="103" t="s">
        <v>3398</v>
      </c>
      <c r="O150" s="103">
        <v>82</v>
      </c>
      <c r="P150" s="106" t="s">
        <v>3380</v>
      </c>
      <c r="Q150" s="103" t="s">
        <v>5</v>
      </c>
      <c r="R150" s="103" t="s">
        <v>5</v>
      </c>
      <c r="S150" s="103" t="s">
        <v>5</v>
      </c>
      <c r="T150" s="103" t="s">
        <v>5</v>
      </c>
      <c r="U150" s="104" t="str">
        <f t="shared" si="25"/>
        <v>bt; bt; bt; bt</v>
      </c>
      <c r="V150" s="112" t="s">
        <v>5</v>
      </c>
      <c r="W150" s="191" t="str">
        <f t="shared" si="27"/>
        <v>II</v>
      </c>
      <c r="Y150" s="114"/>
      <c r="Z150" s="114"/>
    </row>
    <row r="151" spans="1:26" s="193" customFormat="1" ht="31.5" x14ac:dyDescent="0.25">
      <c r="A151" s="103">
        <f t="shared" si="26"/>
        <v>142</v>
      </c>
      <c r="B151" s="226" t="s">
        <v>1312</v>
      </c>
      <c r="C151" s="227" t="s">
        <v>1281</v>
      </c>
      <c r="D151" s="279" t="s">
        <v>1968</v>
      </c>
      <c r="E151" s="103" t="s">
        <v>1753</v>
      </c>
      <c r="F151" s="103"/>
      <c r="G151" s="106" t="s">
        <v>1948</v>
      </c>
      <c r="H151" s="228">
        <v>45720</v>
      </c>
      <c r="I151" s="103">
        <v>17</v>
      </c>
      <c r="J151" s="103">
        <v>115</v>
      </c>
      <c r="K151" s="105" t="str" cm="1">
        <f t="array" ref="K151">LOOKUP(2,1/(J151&gt;=INDEX(IF(F151="x",CCTT!$F$3:$I$170,CCTT!$B$3:$E$170),MATCH(DATEDIF(D151,DATE(2024,7,11),"m"),CCTT!$A$3:$A$170,0),0)),CCTT!$F$2:$I$2)</f>
        <v>bt</v>
      </c>
      <c r="L151" s="111">
        <f t="shared" si="24"/>
        <v>12.854442344045369</v>
      </c>
      <c r="M151" s="105" t="str" cm="1">
        <f t="array" ref="M151">LOOKUP(2,1/(L151&gt;=INDEX(IF(F151="x",BMI!$G$3:$K$170,BMI!$B$3:$F$170),MATCH(DATEDIF(D151,DATE(2024,7,11),"m"),BMI!$A$3:$A$170,0),0)),BMI!$G$2:$K$2)</f>
        <v>SDDTGC</v>
      </c>
      <c r="N151" s="103" t="s">
        <v>3385</v>
      </c>
      <c r="O151" s="103">
        <v>86</v>
      </c>
      <c r="P151" s="106" t="s">
        <v>3380</v>
      </c>
      <c r="Q151" s="103" t="s">
        <v>5</v>
      </c>
      <c r="R151" s="103" t="s">
        <v>1533</v>
      </c>
      <c r="S151" s="103" t="s">
        <v>1370</v>
      </c>
      <c r="T151" s="103" t="s">
        <v>5</v>
      </c>
      <c r="U151" s="104" t="str">
        <f t="shared" si="25"/>
        <v>bt; Viêm mũi xuất tiết; Đa sâu răng; bt</v>
      </c>
      <c r="V151" s="112" t="s">
        <v>3427</v>
      </c>
      <c r="W151" s="191" t="str">
        <f t="shared" si="27"/>
        <v>II</v>
      </c>
      <c r="Y151" s="114"/>
      <c r="Z151" s="114"/>
    </row>
    <row r="152" spans="1:26" s="193" customFormat="1" x14ac:dyDescent="0.25">
      <c r="A152" s="103">
        <f t="shared" si="26"/>
        <v>143</v>
      </c>
      <c r="B152" s="226" t="s">
        <v>1969</v>
      </c>
      <c r="C152" s="227" t="s">
        <v>1281</v>
      </c>
      <c r="D152" s="279" t="s">
        <v>1960</v>
      </c>
      <c r="E152" s="103" t="s">
        <v>1753</v>
      </c>
      <c r="F152" s="103"/>
      <c r="G152" s="106" t="s">
        <v>1948</v>
      </c>
      <c r="H152" s="228">
        <v>45720</v>
      </c>
      <c r="I152" s="103">
        <v>25</v>
      </c>
      <c r="J152" s="103">
        <v>115</v>
      </c>
      <c r="K152" s="105" t="str" cm="1">
        <f t="array" ref="K152">LOOKUP(2,1/(J152&gt;=INDEX(IF(F152="x",CCTT!$F$3:$I$170,CCTT!$B$3:$E$170),MATCH(DATEDIF(D152,DATE(2024,7,11),"m"),CCTT!$A$3:$A$170,0),0)),CCTT!$F$2:$I$2)</f>
        <v>bt</v>
      </c>
      <c r="L152" s="111">
        <f t="shared" si="24"/>
        <v>18.903591682419659</v>
      </c>
      <c r="M152" s="105" t="str" cm="1">
        <f t="array" ref="M152">LOOKUP(2,1/(L152&gt;=INDEX(IF(F152="x",BMI!$G$3:$K$170,BMI!$B$3:$F$170),MATCH(DATEDIF(D152,DATE(2024,7,11),"m"),BMI!$A$3:$A$170,0),0)),BMI!$G$2:$K$2)</f>
        <v>BP</v>
      </c>
      <c r="N152" s="103" t="s">
        <v>3396</v>
      </c>
      <c r="O152" s="103">
        <v>86</v>
      </c>
      <c r="P152" s="106" t="s">
        <v>3380</v>
      </c>
      <c r="Q152" s="103" t="s">
        <v>5</v>
      </c>
      <c r="R152" s="103" t="s">
        <v>1533</v>
      </c>
      <c r="S152" s="103" t="s">
        <v>5</v>
      </c>
      <c r="T152" s="103" t="s">
        <v>5</v>
      </c>
      <c r="U152" s="104" t="str">
        <f t="shared" si="25"/>
        <v>bt; Viêm mũi xuất tiết; bt; bt</v>
      </c>
      <c r="V152" s="112" t="s">
        <v>1533</v>
      </c>
      <c r="W152" s="191" t="str">
        <f t="shared" si="27"/>
        <v>III</v>
      </c>
      <c r="Y152" s="114"/>
      <c r="Z152" s="114"/>
    </row>
    <row r="153" spans="1:26" s="193" customFormat="1" x14ac:dyDescent="0.25">
      <c r="A153" s="103">
        <f t="shared" si="26"/>
        <v>144</v>
      </c>
      <c r="B153" s="226" t="s">
        <v>1970</v>
      </c>
      <c r="C153" s="227" t="s">
        <v>1283</v>
      </c>
      <c r="D153" s="279" t="s">
        <v>1799</v>
      </c>
      <c r="E153" s="103" t="s">
        <v>1753</v>
      </c>
      <c r="F153" s="103"/>
      <c r="G153" s="106" t="s">
        <v>1948</v>
      </c>
      <c r="H153" s="228">
        <v>45720</v>
      </c>
      <c r="I153" s="103">
        <v>21</v>
      </c>
      <c r="J153" s="103">
        <v>118</v>
      </c>
      <c r="K153" s="105" t="str" cm="1">
        <f t="array" ref="K153">LOOKUP(2,1/(J153&gt;=INDEX(IF(F153="x",CCTT!$F$3:$I$170,CCTT!$B$3:$E$170),MATCH(DATEDIF(D153,DATE(2024,7,11),"m"),CCTT!$A$3:$A$170,0),0)),CCTT!$F$2:$I$2)</f>
        <v>bt</v>
      </c>
      <c r="L153" s="111">
        <f t="shared" si="24"/>
        <v>15.081873024992817</v>
      </c>
      <c r="M153" s="105" t="str" cm="1">
        <f t="array" ref="M153">LOOKUP(2,1/(L153&gt;=INDEX(IF(F153="x",BMI!$G$3:$K$170,BMI!$B$3:$F$170),MATCH(DATEDIF(D153,DATE(2024,7,11),"m"),BMI!$A$3:$A$170,0),0)),BMI!$G$2:$K$2)</f>
        <v>bt</v>
      </c>
      <c r="N153" s="103" t="s">
        <v>3396</v>
      </c>
      <c r="O153" s="103">
        <v>82</v>
      </c>
      <c r="P153" s="106" t="s">
        <v>3380</v>
      </c>
      <c r="Q153" s="103" t="s">
        <v>5</v>
      </c>
      <c r="R153" s="103" t="s">
        <v>1533</v>
      </c>
      <c r="S153" s="103" t="s">
        <v>5</v>
      </c>
      <c r="T153" s="103" t="s">
        <v>5</v>
      </c>
      <c r="U153" s="104" t="str">
        <f t="shared" si="25"/>
        <v>bt; Viêm mũi xuất tiết; bt; bt</v>
      </c>
      <c r="V153" s="112" t="s">
        <v>1533</v>
      </c>
      <c r="W153" s="191" t="str">
        <f t="shared" si="27"/>
        <v>II</v>
      </c>
      <c r="Y153" s="114"/>
      <c r="Z153" s="114"/>
    </row>
    <row r="154" spans="1:26" s="193" customFormat="1" ht="31.5" x14ac:dyDescent="0.25">
      <c r="A154" s="103">
        <f t="shared" si="26"/>
        <v>145</v>
      </c>
      <c r="B154" s="226" t="s">
        <v>1971</v>
      </c>
      <c r="C154" s="227" t="s">
        <v>1283</v>
      </c>
      <c r="D154" s="279" t="s">
        <v>1972</v>
      </c>
      <c r="E154" s="103"/>
      <c r="F154" s="103"/>
      <c r="G154" s="106" t="s">
        <v>1948</v>
      </c>
      <c r="H154" s="228">
        <v>45720</v>
      </c>
      <c r="I154" s="103">
        <v>22</v>
      </c>
      <c r="J154" s="103">
        <v>125</v>
      </c>
      <c r="K154" s="105" t="str" cm="1">
        <f t="array" ref="K154">LOOKUP(2,1/(J154&gt;=INDEX(IF(F154="x",CCTT!$F$3:$I$170,CCTT!$B$3:$E$170),MATCH(DATEDIF(D154,DATE(2024,7,11),"m"),CCTT!$A$3:$A$170,0),0)),CCTT!$F$2:$I$2)</f>
        <v>bt</v>
      </c>
      <c r="L154" s="111">
        <f t="shared" si="24"/>
        <v>14.08</v>
      </c>
      <c r="M154" s="105" t="str" cm="1">
        <f t="array" ref="M154">LOOKUP(2,1/(L154&gt;=INDEX(IF(F154="x",BMI!$G$3:$K$170,BMI!$B$3:$F$170),MATCH(DATEDIF(D154,DATE(2024,7,11),"m"),BMI!$A$3:$A$170,0),0)),BMI!$G$2:$K$2)</f>
        <v>bt</v>
      </c>
      <c r="N154" s="103" t="s">
        <v>3396</v>
      </c>
      <c r="O154" s="103">
        <v>82</v>
      </c>
      <c r="P154" s="106" t="s">
        <v>3380</v>
      </c>
      <c r="Q154" s="103" t="s">
        <v>5</v>
      </c>
      <c r="R154" s="103" t="s">
        <v>1533</v>
      </c>
      <c r="S154" s="103" t="s">
        <v>1370</v>
      </c>
      <c r="T154" s="103" t="s">
        <v>5</v>
      </c>
      <c r="U154" s="104" t="str">
        <f t="shared" ref="U154" si="28">Q154&amp;"; "&amp;R154&amp;"; "&amp;S154&amp;"; "&amp;T154</f>
        <v>bt; Viêm mũi xuất tiết; Đa sâu răng; bt</v>
      </c>
      <c r="V154" s="112" t="s">
        <v>3427</v>
      </c>
      <c r="W154" s="298" t="str">
        <f t="shared" ref="W154" si="29">ROMAN(MAX(IF(OR(K154=$Z$8,M154=$AD$8,M154=$AH$8),3,IF(OR(K154=$AA$8,M154=$AE$8,M154=$AG$8),2,1)),IF(V154="bt",1,2)),0)</f>
        <v>II</v>
      </c>
      <c r="Y154" s="114"/>
      <c r="Z154" s="114"/>
    </row>
    <row r="155" spans="1:26" s="193" customFormat="1" x14ac:dyDescent="0.25">
      <c r="A155" s="103">
        <f t="shared" si="26"/>
        <v>146</v>
      </c>
      <c r="B155" s="226" t="s">
        <v>1973</v>
      </c>
      <c r="C155" s="227" t="s">
        <v>1340</v>
      </c>
      <c r="D155" s="279" t="s">
        <v>1974</v>
      </c>
      <c r="E155" s="103" t="s">
        <v>1753</v>
      </c>
      <c r="F155" s="103"/>
      <c r="G155" s="106" t="s">
        <v>1948</v>
      </c>
      <c r="H155" s="228">
        <v>45720</v>
      </c>
      <c r="I155" s="103">
        <v>25</v>
      </c>
      <c r="J155" s="103">
        <v>121</v>
      </c>
      <c r="K155" s="105" t="str" cm="1">
        <f t="array" ref="K155">LOOKUP(2,1/(J155&gt;=INDEX(IF(F155="x",CCTT!$F$3:$I$170,CCTT!$B$3:$E$170),MATCH(DATEDIF(D155,DATE(2024,7,11),"m"),CCTT!$A$3:$A$170,0),0)),CCTT!$F$2:$I$2)</f>
        <v>bt</v>
      </c>
      <c r="L155" s="111">
        <f t="shared" si="24"/>
        <v>17.075336384126768</v>
      </c>
      <c r="M155" s="105" t="str" cm="1">
        <f t="array" ref="M155">LOOKUP(2,1/(L155&gt;=INDEX(IF(F155="x",BMI!$G$3:$K$170,BMI!$B$3:$F$170),MATCH(DATEDIF(D155,DATE(2024,7,11),"m"),BMI!$A$3:$A$170,0),0)),BMI!$G$2:$K$2)</f>
        <v>TC</v>
      </c>
      <c r="N155" s="103" t="s">
        <v>3396</v>
      </c>
      <c r="O155" s="103">
        <v>83</v>
      </c>
      <c r="P155" s="106" t="s">
        <v>3380</v>
      </c>
      <c r="Q155" s="103" t="s">
        <v>5</v>
      </c>
      <c r="R155" s="103" t="s">
        <v>5</v>
      </c>
      <c r="S155" s="103" t="s">
        <v>1370</v>
      </c>
      <c r="T155" s="103" t="s">
        <v>5</v>
      </c>
      <c r="U155" s="104" t="str">
        <f t="shared" si="25"/>
        <v>bt; bt; Đa sâu răng; bt</v>
      </c>
      <c r="V155" s="112" t="s">
        <v>1370</v>
      </c>
      <c r="W155" s="191" t="str">
        <f t="shared" si="27"/>
        <v>II</v>
      </c>
      <c r="Y155" s="114"/>
      <c r="Z155" s="114"/>
    </row>
    <row r="156" spans="1:26" s="193" customFormat="1" x14ac:dyDescent="0.25">
      <c r="A156" s="103">
        <f t="shared" si="26"/>
        <v>147</v>
      </c>
      <c r="B156" s="226" t="s">
        <v>1975</v>
      </c>
      <c r="C156" s="227" t="s">
        <v>1314</v>
      </c>
      <c r="D156" s="279" t="s">
        <v>1976</v>
      </c>
      <c r="E156" s="103" t="s">
        <v>1753</v>
      </c>
      <c r="F156" s="103"/>
      <c r="G156" s="106" t="s">
        <v>1948</v>
      </c>
      <c r="H156" s="228">
        <v>45720</v>
      </c>
      <c r="I156" s="103">
        <v>26</v>
      </c>
      <c r="J156" s="103">
        <v>116</v>
      </c>
      <c r="K156" s="105" t="str" cm="1">
        <f t="array" ref="K156">LOOKUP(2,1/(J156&gt;=INDEX(IF(F156="x",CCTT!$F$3:$I$170,CCTT!$B$3:$E$170),MATCH(DATEDIF(D156,DATE(2024,7,11),"m"),CCTT!$A$3:$A$170,0),0)),CCTT!$F$2:$I$2)</f>
        <v>bt</v>
      </c>
      <c r="L156" s="111">
        <f t="shared" si="24"/>
        <v>19.322235434007133</v>
      </c>
      <c r="M156" s="105" t="str" cm="1">
        <f t="array" ref="M156">LOOKUP(2,1/(L156&gt;=INDEX(IF(F156="x",BMI!$G$3:$K$170,BMI!$B$3:$F$170),MATCH(DATEDIF(D156,DATE(2024,7,11),"m"),BMI!$A$3:$A$170,0),0)),BMI!$G$2:$K$2)</f>
        <v>BP</v>
      </c>
      <c r="N156" s="103" t="s">
        <v>3396</v>
      </c>
      <c r="O156" s="103">
        <v>83</v>
      </c>
      <c r="P156" s="106" t="s">
        <v>3380</v>
      </c>
      <c r="Q156" s="103" t="s">
        <v>5</v>
      </c>
      <c r="R156" s="103" t="s">
        <v>1533</v>
      </c>
      <c r="S156" s="103" t="s">
        <v>5</v>
      </c>
      <c r="T156" s="103" t="s">
        <v>5</v>
      </c>
      <c r="U156" s="104" t="str">
        <f t="shared" si="25"/>
        <v>bt; Viêm mũi xuất tiết; bt; bt</v>
      </c>
      <c r="V156" s="112" t="s">
        <v>1533</v>
      </c>
      <c r="W156" s="191" t="str">
        <f t="shared" si="27"/>
        <v>III</v>
      </c>
      <c r="Y156" s="114"/>
      <c r="Z156" s="114"/>
    </row>
    <row r="157" spans="1:26" s="193" customFormat="1" x14ac:dyDescent="0.25">
      <c r="A157" s="103">
        <f t="shared" si="26"/>
        <v>148</v>
      </c>
      <c r="B157" s="226" t="s">
        <v>1977</v>
      </c>
      <c r="C157" s="227" t="s">
        <v>1382</v>
      </c>
      <c r="D157" s="279" t="s">
        <v>1612</v>
      </c>
      <c r="E157" s="103"/>
      <c r="F157" s="103" t="s">
        <v>1753</v>
      </c>
      <c r="G157" s="106" t="s">
        <v>1948</v>
      </c>
      <c r="H157" s="228">
        <v>45720</v>
      </c>
      <c r="I157" s="103">
        <v>25</v>
      </c>
      <c r="J157" s="103">
        <v>123</v>
      </c>
      <c r="K157" s="105" t="str" cm="1">
        <f t="array" ref="K157">LOOKUP(2,1/(J157&gt;=INDEX(IF(F157="x",CCTT!$F$3:$I$170,CCTT!$B$3:$E$170),MATCH(DATEDIF(D157,DATE(2024,7,11),"m"),CCTT!$A$3:$A$170,0),0)),CCTT!$F$2:$I$2)</f>
        <v>bt</v>
      </c>
      <c r="L157" s="111">
        <f t="shared" si="24"/>
        <v>16.524555489457335</v>
      </c>
      <c r="M157" s="105" t="str" cm="1">
        <f t="array" ref="M157">LOOKUP(2,1/(L157&gt;=INDEX(IF(F157="x",BMI!$G$3:$K$170,BMI!$B$3:$F$170),MATCH(DATEDIF(D157,DATE(2024,7,11),"m"),BMI!$A$3:$A$170,0),0)),BMI!$G$2:$K$2)</f>
        <v>bt</v>
      </c>
      <c r="N157" s="103" t="s">
        <v>3398</v>
      </c>
      <c r="O157" s="106" t="s">
        <v>3430</v>
      </c>
      <c r="P157" s="106" t="s">
        <v>3380</v>
      </c>
      <c r="Q157" s="103" t="s">
        <v>5</v>
      </c>
      <c r="R157" s="103" t="s">
        <v>5</v>
      </c>
      <c r="S157" s="103" t="s">
        <v>5</v>
      </c>
      <c r="T157" s="103" t="s">
        <v>5</v>
      </c>
      <c r="U157" s="104" t="str">
        <f t="shared" si="25"/>
        <v>bt; bt; bt; bt</v>
      </c>
      <c r="V157" s="112" t="s">
        <v>5</v>
      </c>
      <c r="W157" s="191" t="str">
        <f t="shared" si="27"/>
        <v>I</v>
      </c>
      <c r="Y157" s="114"/>
      <c r="Z157" s="114"/>
    </row>
    <row r="158" spans="1:26" s="193" customFormat="1" ht="31.5" x14ac:dyDescent="0.25">
      <c r="A158" s="103">
        <f t="shared" si="26"/>
        <v>149</v>
      </c>
      <c r="B158" s="226" t="s">
        <v>1499</v>
      </c>
      <c r="C158" s="227" t="s">
        <v>1978</v>
      </c>
      <c r="D158" s="279" t="s">
        <v>1979</v>
      </c>
      <c r="E158" s="103" t="s">
        <v>1753</v>
      </c>
      <c r="F158" s="103"/>
      <c r="G158" s="106" t="s">
        <v>1948</v>
      </c>
      <c r="H158" s="228">
        <v>45720</v>
      </c>
      <c r="I158" s="103">
        <v>18</v>
      </c>
      <c r="J158" s="103">
        <v>112</v>
      </c>
      <c r="K158" s="105" t="str" cm="1">
        <f t="array" ref="K158">LOOKUP(2,1/(J158&gt;=INDEX(IF(F158="x",CCTT!$F$3:$I$170,CCTT!$B$3:$E$170),MATCH(DATEDIF(D158,DATE(2024,7,11),"m"),CCTT!$A$3:$A$170,0),0)),CCTT!$F$2:$I$2)</f>
        <v>bt</v>
      </c>
      <c r="L158" s="111">
        <f t="shared" si="24"/>
        <v>14.349489795918368</v>
      </c>
      <c r="M158" s="105" t="str" cm="1">
        <f t="array" ref="M158">LOOKUP(2,1/(L158&gt;=INDEX(IF(F158="x",BMI!$G$3:$K$170,BMI!$B$3:$F$170),MATCH(DATEDIF(D158,DATE(2024,7,11),"m"),BMI!$A$3:$A$170,0),0)),BMI!$G$2:$K$2)</f>
        <v>bt</v>
      </c>
      <c r="N158" s="103" t="s">
        <v>3396</v>
      </c>
      <c r="O158" s="103">
        <v>82</v>
      </c>
      <c r="P158" s="106" t="s">
        <v>3380</v>
      </c>
      <c r="Q158" s="103" t="s">
        <v>5</v>
      </c>
      <c r="R158" s="103" t="s">
        <v>1533</v>
      </c>
      <c r="S158" s="103" t="s">
        <v>1370</v>
      </c>
      <c r="T158" s="103" t="s">
        <v>5</v>
      </c>
      <c r="U158" s="104" t="str">
        <f t="shared" si="25"/>
        <v>bt; Viêm mũi xuất tiết; Đa sâu răng; bt</v>
      </c>
      <c r="V158" s="112" t="s">
        <v>3427</v>
      </c>
      <c r="W158" s="191" t="str">
        <f t="shared" si="27"/>
        <v>II</v>
      </c>
      <c r="Y158" s="114"/>
      <c r="Z158" s="114"/>
    </row>
    <row r="159" spans="1:26" s="193" customFormat="1" x14ac:dyDescent="0.25">
      <c r="A159" s="103">
        <f t="shared" si="26"/>
        <v>150</v>
      </c>
      <c r="B159" s="226" t="s">
        <v>1980</v>
      </c>
      <c r="C159" s="227" t="s">
        <v>1981</v>
      </c>
      <c r="D159" s="279" t="s">
        <v>1641</v>
      </c>
      <c r="E159" s="103"/>
      <c r="F159" s="103" t="s">
        <v>1753</v>
      </c>
      <c r="G159" s="106" t="s">
        <v>1948</v>
      </c>
      <c r="H159" s="228">
        <v>45720</v>
      </c>
      <c r="I159" s="103">
        <v>23</v>
      </c>
      <c r="J159" s="103">
        <v>120</v>
      </c>
      <c r="K159" s="105" t="str" cm="1">
        <f t="array" ref="K159">LOOKUP(2,1/(J159&gt;=INDEX(IF(F159="x",CCTT!$F$3:$I$170,CCTT!$B$3:$E$170),MATCH(DATEDIF(D159,DATE(2024,7,11),"m"),CCTT!$A$3:$A$170,0),0)),CCTT!$F$2:$I$2)</f>
        <v>bt</v>
      </c>
      <c r="L159" s="111">
        <f t="shared" si="24"/>
        <v>15.972222222222223</v>
      </c>
      <c r="M159" s="105" t="str" cm="1">
        <f t="array" ref="M159">LOOKUP(2,1/(L159&gt;=INDEX(IF(F159="x",BMI!$G$3:$K$170,BMI!$B$3:$F$170),MATCH(DATEDIF(D159,DATE(2024,7,11),"m"),BMI!$A$3:$A$170,0),0)),BMI!$G$2:$K$2)</f>
        <v>bt</v>
      </c>
      <c r="N159" s="103" t="s">
        <v>3396</v>
      </c>
      <c r="O159" s="103">
        <v>83</v>
      </c>
      <c r="P159" s="106" t="s">
        <v>3380</v>
      </c>
      <c r="Q159" s="103" t="s">
        <v>5</v>
      </c>
      <c r="R159" s="103" t="s">
        <v>1533</v>
      </c>
      <c r="S159" s="103" t="s">
        <v>5</v>
      </c>
      <c r="T159" s="103" t="s">
        <v>5</v>
      </c>
      <c r="U159" s="104" t="str">
        <f t="shared" si="25"/>
        <v>bt; Viêm mũi xuất tiết; bt; bt</v>
      </c>
      <c r="V159" s="112" t="s">
        <v>1533</v>
      </c>
      <c r="W159" s="191" t="str">
        <f t="shared" si="27"/>
        <v>II</v>
      </c>
      <c r="Y159" s="114"/>
      <c r="Z159" s="114"/>
    </row>
    <row r="160" spans="1:26" s="193" customFormat="1" ht="31.5" x14ac:dyDescent="0.25">
      <c r="A160" s="103">
        <f t="shared" si="26"/>
        <v>151</v>
      </c>
      <c r="B160" s="226" t="s">
        <v>1666</v>
      </c>
      <c r="C160" s="227" t="s">
        <v>1287</v>
      </c>
      <c r="D160" s="279" t="s">
        <v>1982</v>
      </c>
      <c r="E160" s="103" t="s">
        <v>1753</v>
      </c>
      <c r="F160" s="103"/>
      <c r="G160" s="106" t="s">
        <v>1948</v>
      </c>
      <c r="H160" s="228">
        <v>45720</v>
      </c>
      <c r="I160" s="103">
        <v>18</v>
      </c>
      <c r="J160" s="103">
        <v>118</v>
      </c>
      <c r="K160" s="105" t="str" cm="1">
        <f t="array" ref="K160">LOOKUP(2,1/(J160&gt;=INDEX(IF(F160="x",CCTT!$F$3:$I$170,CCTT!$B$3:$E$170),MATCH(DATEDIF(D160,DATE(2024,7,11),"m"),CCTT!$A$3:$A$170,0),0)),CCTT!$F$2:$I$2)</f>
        <v>bt</v>
      </c>
      <c r="L160" s="111">
        <f t="shared" si="24"/>
        <v>12.92731973570813</v>
      </c>
      <c r="M160" s="105" t="str" cm="1">
        <f t="array" ref="M160">LOOKUP(2,1/(L160&gt;=INDEX(IF(F160="x",BMI!$G$3:$K$170,BMI!$B$3:$F$170),MATCH(DATEDIF(D160,DATE(2024,7,11),"m"),BMI!$A$3:$A$170,0),0)),BMI!$G$2:$K$2)</f>
        <v>SDDTGC</v>
      </c>
      <c r="N160" s="103" t="s">
        <v>3385</v>
      </c>
      <c r="O160" s="103">
        <v>86</v>
      </c>
      <c r="P160" s="106" t="s">
        <v>3380</v>
      </c>
      <c r="Q160" s="103" t="s">
        <v>5</v>
      </c>
      <c r="R160" s="103" t="s">
        <v>1533</v>
      </c>
      <c r="S160" s="103" t="s">
        <v>1370</v>
      </c>
      <c r="T160" s="103" t="s">
        <v>5</v>
      </c>
      <c r="U160" s="104" t="str">
        <f t="shared" si="25"/>
        <v>bt; Viêm mũi xuất tiết; Đa sâu răng; bt</v>
      </c>
      <c r="V160" s="112" t="s">
        <v>3427</v>
      </c>
      <c r="W160" s="191" t="str">
        <f t="shared" si="27"/>
        <v>II</v>
      </c>
      <c r="Y160" s="114"/>
      <c r="Z160" s="114"/>
    </row>
    <row r="161" spans="1:26" s="193" customFormat="1" x14ac:dyDescent="0.25">
      <c r="A161" s="103">
        <f t="shared" si="26"/>
        <v>152</v>
      </c>
      <c r="B161" s="226" t="s">
        <v>1983</v>
      </c>
      <c r="C161" s="227" t="s">
        <v>1288</v>
      </c>
      <c r="D161" s="279" t="s">
        <v>1984</v>
      </c>
      <c r="E161" s="103"/>
      <c r="F161" s="103" t="s">
        <v>1753</v>
      </c>
      <c r="G161" s="106" t="s">
        <v>1948</v>
      </c>
      <c r="H161" s="228">
        <v>45720</v>
      </c>
      <c r="I161" s="103">
        <v>16</v>
      </c>
      <c r="J161" s="103">
        <v>110</v>
      </c>
      <c r="K161" s="105" t="str" cm="1">
        <f t="array" ref="K161">LOOKUP(2,1/(J161&gt;=INDEX(IF(F161="x",CCTT!$F$3:$I$170,CCTT!$B$3:$E$170),MATCH(DATEDIF(D161,DATE(2024,7,11),"m"),CCTT!$A$3:$A$170,0),0)),CCTT!$F$2:$I$2)</f>
        <v>bt</v>
      </c>
      <c r="L161" s="111">
        <f t="shared" si="24"/>
        <v>13.223140495867769</v>
      </c>
      <c r="M161" s="105" t="str" cm="1">
        <f t="array" ref="M161">LOOKUP(2,1/(L161&gt;=INDEX(IF(F161="x",BMI!$G$3:$K$170,BMI!$B$3:$F$170),MATCH(DATEDIF(D161,DATE(2024,7,11),"m"),BMI!$A$3:$A$170,0),0)),BMI!$G$2:$K$2)</f>
        <v>bt</v>
      </c>
      <c r="N161" s="103" t="s">
        <v>3396</v>
      </c>
      <c r="O161" s="103">
        <v>82</v>
      </c>
      <c r="P161" s="106" t="s">
        <v>3380</v>
      </c>
      <c r="Q161" s="103" t="s">
        <v>5</v>
      </c>
      <c r="R161" s="103" t="s">
        <v>5</v>
      </c>
      <c r="S161" s="191" t="s">
        <v>5</v>
      </c>
      <c r="T161" s="103" t="s">
        <v>5</v>
      </c>
      <c r="U161" s="104" t="str">
        <f t="shared" si="25"/>
        <v>bt; bt; bt; bt</v>
      </c>
      <c r="V161" s="105" t="s">
        <v>5</v>
      </c>
      <c r="W161" s="191" t="str">
        <f t="shared" si="27"/>
        <v>I</v>
      </c>
      <c r="Y161" s="114"/>
      <c r="Z161" s="114"/>
    </row>
    <row r="162" spans="1:26" s="193" customFormat="1" x14ac:dyDescent="0.25">
      <c r="A162" s="103">
        <f t="shared" si="26"/>
        <v>153</v>
      </c>
      <c r="B162" s="226" t="s">
        <v>1734</v>
      </c>
      <c r="C162" s="227" t="s">
        <v>1288</v>
      </c>
      <c r="D162" s="279" t="s">
        <v>1609</v>
      </c>
      <c r="E162" s="103"/>
      <c r="F162" s="103" t="s">
        <v>1753</v>
      </c>
      <c r="G162" s="106" t="s">
        <v>1948</v>
      </c>
      <c r="H162" s="228">
        <v>45720</v>
      </c>
      <c r="I162" s="103">
        <v>26</v>
      </c>
      <c r="J162" s="103">
        <v>122</v>
      </c>
      <c r="K162" s="105" t="str" cm="1">
        <f t="array" ref="K162">LOOKUP(2,1/(J162&gt;=INDEX(IF(F162="x",CCTT!$F$3:$I$170,CCTT!$B$3:$E$170),MATCH(DATEDIF(D162,DATE(2024,7,11),"m"),CCTT!$A$3:$A$170,0),0)),CCTT!$F$2:$I$2)</f>
        <v>bt</v>
      </c>
      <c r="L162" s="111">
        <f t="shared" si="24"/>
        <v>17.468422467078742</v>
      </c>
      <c r="M162" s="105" t="str" cm="1">
        <f t="array" ref="M162">LOOKUP(2,1/(L162&gt;=INDEX(IF(F162="x",BMI!$G$3:$K$170,BMI!$B$3:$F$170),MATCH(DATEDIF(D162,DATE(2024,7,11),"m"),BMI!$A$3:$A$170,0),0)),BMI!$G$2:$K$2)</f>
        <v>TC</v>
      </c>
      <c r="N162" s="103" t="s">
        <v>3396</v>
      </c>
      <c r="O162" s="103">
        <v>83</v>
      </c>
      <c r="P162" s="106" t="s">
        <v>3380</v>
      </c>
      <c r="Q162" s="103" t="s">
        <v>5</v>
      </c>
      <c r="R162" s="103" t="s">
        <v>5</v>
      </c>
      <c r="S162" s="103" t="s">
        <v>5</v>
      </c>
      <c r="T162" s="103" t="s">
        <v>5</v>
      </c>
      <c r="U162" s="104" t="str">
        <f t="shared" si="25"/>
        <v>bt; bt; bt; bt</v>
      </c>
      <c r="V162" s="112" t="s">
        <v>5</v>
      </c>
      <c r="W162" s="191" t="str">
        <f t="shared" si="27"/>
        <v>II</v>
      </c>
      <c r="Y162" s="114"/>
      <c r="Z162" s="114"/>
    </row>
    <row r="163" spans="1:26" s="193" customFormat="1" x14ac:dyDescent="0.25">
      <c r="A163" s="103">
        <f t="shared" si="26"/>
        <v>154</v>
      </c>
      <c r="B163" s="226" t="s">
        <v>1501</v>
      </c>
      <c r="C163" s="227" t="s">
        <v>1288</v>
      </c>
      <c r="D163" s="279" t="s">
        <v>1985</v>
      </c>
      <c r="E163" s="103"/>
      <c r="F163" s="103" t="s">
        <v>1753</v>
      </c>
      <c r="G163" s="106" t="s">
        <v>1948</v>
      </c>
      <c r="H163" s="228">
        <v>45720</v>
      </c>
      <c r="I163" s="103">
        <v>16</v>
      </c>
      <c r="J163" s="103">
        <v>115</v>
      </c>
      <c r="K163" s="105" t="str" cm="1">
        <f t="array" ref="K163">LOOKUP(2,1/(J163&gt;=INDEX(IF(F163="x",CCTT!$F$3:$I$170,CCTT!$B$3:$E$170),MATCH(DATEDIF(D163,DATE(2024,7,11),"m"),CCTT!$A$3:$A$170,0),0)),CCTT!$F$2:$I$2)</f>
        <v>bt</v>
      </c>
      <c r="L163" s="111">
        <f t="shared" si="24"/>
        <v>12.098298676748581</v>
      </c>
      <c r="M163" s="105" t="str" cm="1">
        <f t="array" ref="M163">LOOKUP(2,1/(L163&gt;=INDEX(IF(F163="x",BMI!$G$3:$K$170,BMI!$B$3:$F$170),MATCH(DATEDIF(D163,DATE(2024,7,11),"m"),BMI!$A$3:$A$170,0),0)),BMI!$G$2:$K$2)</f>
        <v>SDDTGC</v>
      </c>
      <c r="N163" s="103" t="s">
        <v>3410</v>
      </c>
      <c r="O163" s="103">
        <v>83</v>
      </c>
      <c r="P163" s="106" t="s">
        <v>3380</v>
      </c>
      <c r="Q163" s="103" t="s">
        <v>5</v>
      </c>
      <c r="R163" s="103" t="s">
        <v>5</v>
      </c>
      <c r="S163" s="103" t="s">
        <v>5</v>
      </c>
      <c r="T163" s="103" t="s">
        <v>5</v>
      </c>
      <c r="U163" s="104" t="str">
        <f t="shared" si="25"/>
        <v>bt; bt; bt; bt</v>
      </c>
      <c r="V163" s="112" t="s">
        <v>5</v>
      </c>
      <c r="W163" s="191" t="str">
        <f t="shared" si="27"/>
        <v>II</v>
      </c>
      <c r="Y163" s="114"/>
      <c r="Z163" s="114"/>
    </row>
    <row r="164" spans="1:26" s="193" customFormat="1" ht="31.5" x14ac:dyDescent="0.25">
      <c r="A164" s="103">
        <f t="shared" si="26"/>
        <v>155</v>
      </c>
      <c r="B164" s="226" t="s">
        <v>1986</v>
      </c>
      <c r="C164" s="227" t="s">
        <v>1289</v>
      </c>
      <c r="D164" s="279" t="s">
        <v>1902</v>
      </c>
      <c r="E164" s="103"/>
      <c r="F164" s="103" t="s">
        <v>1753</v>
      </c>
      <c r="G164" s="106" t="s">
        <v>1948</v>
      </c>
      <c r="H164" s="228">
        <v>45720</v>
      </c>
      <c r="I164" s="103">
        <v>20</v>
      </c>
      <c r="J164" s="103">
        <v>116</v>
      </c>
      <c r="K164" s="105" t="str" cm="1">
        <f t="array" ref="K164">LOOKUP(2,1/(J164&gt;=INDEX(IF(F164="x",CCTT!$F$3:$I$170,CCTT!$B$3:$E$170),MATCH(DATEDIF(D164,DATE(2024,7,11),"m"),CCTT!$A$3:$A$170,0),0)),CCTT!$F$2:$I$2)</f>
        <v>bt</v>
      </c>
      <c r="L164" s="111">
        <f t="shared" si="24"/>
        <v>14.863258026159334</v>
      </c>
      <c r="M164" s="105" t="str" cm="1">
        <f t="array" ref="M164">LOOKUP(2,1/(L164&gt;=INDEX(IF(F164="x",BMI!$G$3:$K$170,BMI!$B$3:$F$170),MATCH(DATEDIF(D164,DATE(2024,7,11),"m"),BMI!$A$3:$A$170,0),0)),BMI!$G$2:$K$2)</f>
        <v>bt</v>
      </c>
      <c r="N164" s="103" t="s">
        <v>3396</v>
      </c>
      <c r="O164" s="103">
        <v>84</v>
      </c>
      <c r="P164" s="106" t="s">
        <v>3380</v>
      </c>
      <c r="Q164" s="103" t="s">
        <v>5</v>
      </c>
      <c r="R164" s="103" t="s">
        <v>1533</v>
      </c>
      <c r="S164" s="103" t="s">
        <v>1370</v>
      </c>
      <c r="T164" s="103" t="s">
        <v>5</v>
      </c>
      <c r="U164" s="104" t="str">
        <f t="shared" si="25"/>
        <v>bt; Viêm mũi xuất tiết; Đa sâu răng; bt</v>
      </c>
      <c r="V164" s="112" t="s">
        <v>3427</v>
      </c>
      <c r="W164" s="191" t="str">
        <f t="shared" si="27"/>
        <v>II</v>
      </c>
      <c r="Y164" s="114"/>
      <c r="Z164" s="114"/>
    </row>
    <row r="165" spans="1:26" s="193" customFormat="1" x14ac:dyDescent="0.25">
      <c r="A165" s="103">
        <f t="shared" si="26"/>
        <v>156</v>
      </c>
      <c r="B165" s="226" t="s">
        <v>1477</v>
      </c>
      <c r="C165" s="227" t="s">
        <v>1316</v>
      </c>
      <c r="D165" s="279" t="s">
        <v>1987</v>
      </c>
      <c r="E165" s="103"/>
      <c r="F165" s="103" t="s">
        <v>1753</v>
      </c>
      <c r="G165" s="106" t="s">
        <v>1948</v>
      </c>
      <c r="H165" s="228">
        <v>45720</v>
      </c>
      <c r="I165" s="103">
        <v>22</v>
      </c>
      <c r="J165" s="103">
        <v>112</v>
      </c>
      <c r="K165" s="105" t="str" cm="1">
        <f t="array" ref="K165">LOOKUP(2,1/(J165&gt;=INDEX(IF(F165="x",CCTT!$F$3:$I$170,CCTT!$B$3:$E$170),MATCH(DATEDIF(D165,DATE(2024,7,11),"m"),CCTT!$A$3:$A$170,0),0)),CCTT!$F$2:$I$2)</f>
        <v>bt</v>
      </c>
      <c r="L165" s="111">
        <f t="shared" si="24"/>
        <v>17.538265306122447</v>
      </c>
      <c r="M165" s="105" t="str" cm="1">
        <f t="array" ref="M165">LOOKUP(2,1/(L165&gt;=INDEX(IF(F165="x",BMI!$G$3:$K$170,BMI!$B$3:$F$170),MATCH(DATEDIF(D165,DATE(2024,7,11),"m"),BMI!$A$3:$A$170,0),0)),BMI!$G$2:$K$2)</f>
        <v>TC</v>
      </c>
      <c r="N165" s="103" t="s">
        <v>3396</v>
      </c>
      <c r="O165" s="103">
        <v>83</v>
      </c>
      <c r="P165" s="106" t="s">
        <v>3380</v>
      </c>
      <c r="Q165" s="103" t="s">
        <v>5</v>
      </c>
      <c r="R165" s="103" t="s">
        <v>5</v>
      </c>
      <c r="S165" s="103" t="s">
        <v>1370</v>
      </c>
      <c r="T165" s="103" t="s">
        <v>5</v>
      </c>
      <c r="U165" s="104" t="str">
        <f t="shared" si="25"/>
        <v>bt; bt; Đa sâu răng; bt</v>
      </c>
      <c r="V165" s="112" t="s">
        <v>1370</v>
      </c>
      <c r="W165" s="191" t="str">
        <f t="shared" si="27"/>
        <v>II</v>
      </c>
      <c r="Y165" s="114"/>
      <c r="Z165" s="114"/>
    </row>
    <row r="166" spans="1:26" s="193" customFormat="1" x14ac:dyDescent="0.25">
      <c r="A166" s="103">
        <f t="shared" si="26"/>
        <v>157</v>
      </c>
      <c r="B166" s="226" t="s">
        <v>1988</v>
      </c>
      <c r="C166" s="227" t="s">
        <v>1355</v>
      </c>
      <c r="D166" s="279" t="s">
        <v>1612</v>
      </c>
      <c r="E166" s="103"/>
      <c r="F166" s="103" t="s">
        <v>1753</v>
      </c>
      <c r="G166" s="106" t="s">
        <v>1948</v>
      </c>
      <c r="H166" s="228">
        <v>45720</v>
      </c>
      <c r="I166" s="103">
        <v>23</v>
      </c>
      <c r="J166" s="103">
        <v>114</v>
      </c>
      <c r="K166" s="105" t="str" cm="1">
        <f t="array" ref="K166">LOOKUP(2,1/(J166&gt;=INDEX(IF(F166="x",CCTT!$F$3:$I$170,CCTT!$B$3:$E$170),MATCH(DATEDIF(D166,DATE(2024,7,11),"m"),CCTT!$A$3:$A$170,0),0)),CCTT!$F$2:$I$2)</f>
        <v>bt</v>
      </c>
      <c r="L166" s="111">
        <f t="shared" si="24"/>
        <v>17.697753154816866</v>
      </c>
      <c r="M166" s="105" t="str" cm="1">
        <f t="array" ref="M166">LOOKUP(2,1/(L166&gt;=INDEX(IF(F166="x",BMI!$G$3:$K$170,BMI!$B$3:$F$170),MATCH(DATEDIF(D166,DATE(2024,7,11),"m"),BMI!$A$3:$A$170,0),0)),BMI!$G$2:$K$2)</f>
        <v>TC</v>
      </c>
      <c r="N166" s="103" t="s">
        <v>3401</v>
      </c>
      <c r="O166" s="103">
        <v>87</v>
      </c>
      <c r="P166" s="106" t="s">
        <v>3380</v>
      </c>
      <c r="Q166" s="103" t="s">
        <v>5</v>
      </c>
      <c r="R166" s="103" t="s">
        <v>1533</v>
      </c>
      <c r="S166" s="103" t="s">
        <v>5</v>
      </c>
      <c r="T166" s="103" t="s">
        <v>5</v>
      </c>
      <c r="U166" s="104" t="str">
        <f>Q166&amp;"; "&amp;R166&amp;"; "&amp;S166&amp;"; "&amp;T166</f>
        <v>bt; Viêm mũi xuất tiết; bt; bt</v>
      </c>
      <c r="V166" s="112" t="s">
        <v>1533</v>
      </c>
      <c r="W166" s="191" t="str">
        <f t="shared" si="27"/>
        <v>II</v>
      </c>
      <c r="Y166" s="114"/>
      <c r="Z166" s="114"/>
    </row>
    <row r="167" spans="1:26" s="193" customFormat="1" ht="31.5" x14ac:dyDescent="0.25">
      <c r="A167" s="103">
        <f t="shared" si="26"/>
        <v>158</v>
      </c>
      <c r="B167" s="226" t="s">
        <v>1989</v>
      </c>
      <c r="C167" s="227" t="s">
        <v>1332</v>
      </c>
      <c r="D167" s="279" t="s">
        <v>1990</v>
      </c>
      <c r="E167" s="103" t="s">
        <v>1753</v>
      </c>
      <c r="F167" s="103"/>
      <c r="G167" s="106" t="s">
        <v>1948</v>
      </c>
      <c r="H167" s="228">
        <v>45720</v>
      </c>
      <c r="I167" s="103">
        <v>18</v>
      </c>
      <c r="J167" s="103">
        <v>115</v>
      </c>
      <c r="K167" s="105" t="str" cm="1">
        <f t="array" ref="K167">LOOKUP(2,1/(J167&gt;=INDEX(IF(F167="x",CCTT!$F$3:$I$170,CCTT!$B$3:$E$170),MATCH(DATEDIF(D167,DATE(2024,7,11),"m"),CCTT!$A$3:$A$170,0),0)),CCTT!$F$2:$I$2)</f>
        <v>bt</v>
      </c>
      <c r="L167" s="111">
        <f t="shared" si="24"/>
        <v>13.610586011342155</v>
      </c>
      <c r="M167" s="105" t="str" cm="1">
        <f t="array" ref="M167">LOOKUP(2,1/(L167&gt;=INDEX(IF(F167="x",BMI!$G$3:$K$170,BMI!$B$3:$F$170),MATCH(DATEDIF(D167,DATE(2024,7,11),"m"),BMI!$A$3:$A$170,0),0)),BMI!$G$2:$K$2)</f>
        <v>bt</v>
      </c>
      <c r="N167" s="103" t="s">
        <v>3396</v>
      </c>
      <c r="O167" s="103">
        <v>83</v>
      </c>
      <c r="P167" s="106" t="s">
        <v>3380</v>
      </c>
      <c r="Q167" s="103" t="s">
        <v>5</v>
      </c>
      <c r="R167" s="103" t="s">
        <v>1533</v>
      </c>
      <c r="S167" s="191" t="s">
        <v>1370</v>
      </c>
      <c r="T167" s="103" t="s">
        <v>5</v>
      </c>
      <c r="U167" s="104" t="str">
        <f t="shared" si="25"/>
        <v>bt; Viêm mũi xuất tiết; Đa sâu răng; bt</v>
      </c>
      <c r="V167" s="105" t="s">
        <v>3427</v>
      </c>
      <c r="W167" s="191" t="str">
        <f t="shared" si="27"/>
        <v>II</v>
      </c>
      <c r="Y167" s="114"/>
      <c r="Z167" s="114"/>
    </row>
    <row r="168" spans="1:26" s="193" customFormat="1" ht="31.5" x14ac:dyDescent="0.25">
      <c r="A168" s="103">
        <f t="shared" si="26"/>
        <v>159</v>
      </c>
      <c r="B168" s="226" t="s">
        <v>1991</v>
      </c>
      <c r="C168" s="227" t="s">
        <v>1332</v>
      </c>
      <c r="D168" s="279" t="s">
        <v>1992</v>
      </c>
      <c r="E168" s="103" t="s">
        <v>1753</v>
      </c>
      <c r="F168" s="103"/>
      <c r="G168" s="106" t="s">
        <v>1948</v>
      </c>
      <c r="H168" s="228">
        <v>45720</v>
      </c>
      <c r="I168" s="103">
        <v>34</v>
      </c>
      <c r="J168" s="103">
        <v>123</v>
      </c>
      <c r="K168" s="105" t="str" cm="1">
        <f t="array" ref="K168">LOOKUP(2,1/(J168&gt;=INDEX(IF(F168="x",CCTT!$F$3:$I$170,CCTT!$B$3:$E$170),MATCH(DATEDIF(D168,DATE(2024,7,11),"m"),CCTT!$A$3:$A$170,0),0)),CCTT!$F$2:$I$2)</f>
        <v>bt</v>
      </c>
      <c r="L168" s="111">
        <f t="shared" si="24"/>
        <v>22.473395465661973</v>
      </c>
      <c r="M168" s="105" t="str" cm="1">
        <f t="array" ref="M168">LOOKUP(2,1/(L168&gt;=INDEX(IF(F168="x",BMI!$G$3:$K$170,BMI!$B$3:$F$170),MATCH(DATEDIF(D168,DATE(2024,7,11),"m"),BMI!$A$3:$A$170,0),0)),BMI!$G$2:$K$2)</f>
        <v>BP</v>
      </c>
      <c r="N168" s="103" t="s">
        <v>3385</v>
      </c>
      <c r="O168" s="103">
        <v>87</v>
      </c>
      <c r="P168" s="106" t="s">
        <v>3388</v>
      </c>
      <c r="Q168" s="103" t="s">
        <v>1326</v>
      </c>
      <c r="R168" s="103" t="s">
        <v>1533</v>
      </c>
      <c r="S168" s="103" t="s">
        <v>5</v>
      </c>
      <c r="T168" s="103" t="s">
        <v>5</v>
      </c>
      <c r="U168" s="104" t="str">
        <f t="shared" si="25"/>
        <v>2 mắt giảm thị lực; Viêm mũi xuất tiết; bt; bt</v>
      </c>
      <c r="V168" s="112" t="s">
        <v>3428</v>
      </c>
      <c r="W168" s="191" t="str">
        <f t="shared" si="27"/>
        <v>III</v>
      </c>
      <c r="Y168" s="114"/>
      <c r="Z168" s="114"/>
    </row>
    <row r="169" spans="1:26" s="193" customFormat="1" x14ac:dyDescent="0.25">
      <c r="A169" s="103">
        <f t="shared" si="26"/>
        <v>160</v>
      </c>
      <c r="B169" s="226" t="s">
        <v>1993</v>
      </c>
      <c r="C169" s="227" t="s">
        <v>1332</v>
      </c>
      <c r="D169" s="279" t="s">
        <v>1651</v>
      </c>
      <c r="E169" s="103" t="s">
        <v>1753</v>
      </c>
      <c r="F169" s="103"/>
      <c r="G169" s="106" t="s">
        <v>1948</v>
      </c>
      <c r="H169" s="228">
        <v>45720</v>
      </c>
      <c r="I169" s="103">
        <v>15</v>
      </c>
      <c r="J169" s="103">
        <v>108</v>
      </c>
      <c r="K169" s="105" t="str" cm="1">
        <f t="array" ref="K169">LOOKUP(2,1/(J169&gt;=INDEX(IF(F169="x",CCTT!$F$3:$I$170,CCTT!$B$3:$E$170),MATCH(DATEDIF(D169,DATE(2024,7,11),"m"),CCTT!$A$3:$A$170,0),0)),CCTT!$F$2:$I$2)</f>
        <v>bt</v>
      </c>
      <c r="L169" s="111">
        <f t="shared" si="24"/>
        <v>12.860082304526749</v>
      </c>
      <c r="M169" s="105" t="str" cm="1">
        <f t="array" ref="M169">LOOKUP(2,1/(L169&gt;=INDEX(IF(F169="x",BMI!$G$3:$K$170,BMI!$B$3:$F$170),MATCH(DATEDIF(D169,DATE(2024,7,11),"m"),BMI!$A$3:$A$170,0),0)),BMI!$G$2:$K$2)</f>
        <v>SDDTGC</v>
      </c>
      <c r="N169" s="103" t="s">
        <v>3399</v>
      </c>
      <c r="O169" s="103">
        <v>83</v>
      </c>
      <c r="P169" s="106" t="s">
        <v>3380</v>
      </c>
      <c r="Q169" s="103" t="s">
        <v>5</v>
      </c>
      <c r="R169" s="103" t="s">
        <v>5</v>
      </c>
      <c r="S169" s="191" t="s">
        <v>5</v>
      </c>
      <c r="T169" s="103" t="s">
        <v>5</v>
      </c>
      <c r="U169" s="104" t="str">
        <f t="shared" si="25"/>
        <v>bt; bt; bt; bt</v>
      </c>
      <c r="V169" s="105" t="s">
        <v>5</v>
      </c>
      <c r="W169" s="191" t="str">
        <f t="shared" si="27"/>
        <v>II</v>
      </c>
      <c r="Y169" s="114"/>
      <c r="Z169" s="114"/>
    </row>
    <row r="170" spans="1:26" s="193" customFormat="1" x14ac:dyDescent="0.25">
      <c r="A170" s="103">
        <f t="shared" si="26"/>
        <v>161</v>
      </c>
      <c r="B170" s="226" t="s">
        <v>1994</v>
      </c>
      <c r="C170" s="227" t="s">
        <v>1333</v>
      </c>
      <c r="D170" s="279" t="s">
        <v>1589</v>
      </c>
      <c r="E170" s="103" t="s">
        <v>1753</v>
      </c>
      <c r="F170" s="103"/>
      <c r="G170" s="106" t="s">
        <v>1948</v>
      </c>
      <c r="H170" s="228">
        <v>45720</v>
      </c>
      <c r="I170" s="103">
        <v>21</v>
      </c>
      <c r="J170" s="103">
        <v>119</v>
      </c>
      <c r="K170" s="105" t="str" cm="1">
        <f t="array" ref="K170">LOOKUP(2,1/(J170&gt;=INDEX(IF(F170="x",CCTT!$F$3:$I$170,CCTT!$B$3:$E$170),MATCH(DATEDIF(D170,DATE(2024,7,11),"m"),CCTT!$A$3:$A$170,0),0)),CCTT!$F$2:$I$2)</f>
        <v>bt</v>
      </c>
      <c r="L170" s="111">
        <f t="shared" si="24"/>
        <v>14.829461196243203</v>
      </c>
      <c r="M170" s="105" t="str" cm="1">
        <f t="array" ref="M170">LOOKUP(2,1/(L170&gt;=INDEX(IF(F170="x",BMI!$G$3:$K$170,BMI!$B$3:$F$170),MATCH(DATEDIF(D170,DATE(2024,7,11),"m"),BMI!$A$3:$A$170,0),0)),BMI!$G$2:$K$2)</f>
        <v>bt</v>
      </c>
      <c r="N170" s="103" t="s">
        <v>3396</v>
      </c>
      <c r="O170" s="103">
        <v>82</v>
      </c>
      <c r="P170" s="106" t="s">
        <v>3380</v>
      </c>
      <c r="Q170" s="103" t="s">
        <v>5</v>
      </c>
      <c r="R170" s="103" t="s">
        <v>1533</v>
      </c>
      <c r="S170" s="105" t="s">
        <v>5</v>
      </c>
      <c r="T170" s="103" t="s">
        <v>5</v>
      </c>
      <c r="U170" s="104" t="str">
        <f t="shared" si="25"/>
        <v>bt; Viêm mũi xuất tiết; bt; bt</v>
      </c>
      <c r="V170" s="112" t="s">
        <v>1533</v>
      </c>
      <c r="W170" s="191" t="str">
        <f t="shared" si="27"/>
        <v>II</v>
      </c>
      <c r="Y170" s="114"/>
      <c r="Z170" s="114"/>
    </row>
    <row r="171" spans="1:26" s="193" customFormat="1" x14ac:dyDescent="0.25">
      <c r="A171" s="103">
        <f t="shared" si="26"/>
        <v>162</v>
      </c>
      <c r="B171" s="226" t="s">
        <v>1995</v>
      </c>
      <c r="C171" s="227" t="s">
        <v>1294</v>
      </c>
      <c r="D171" s="279" t="s">
        <v>1520</v>
      </c>
      <c r="E171" s="103" t="s">
        <v>1753</v>
      </c>
      <c r="F171" s="103"/>
      <c r="G171" s="106" t="s">
        <v>1948</v>
      </c>
      <c r="H171" s="228">
        <v>45720</v>
      </c>
      <c r="I171" s="103">
        <v>29</v>
      </c>
      <c r="J171" s="103">
        <v>120</v>
      </c>
      <c r="K171" s="105" t="str" cm="1">
        <f t="array" ref="K171">LOOKUP(2,1/(J171&gt;=INDEX(IF(F171="x",CCTT!$F$3:$I$170,CCTT!$B$3:$E$170),MATCH(DATEDIF(D171,DATE(2024,7,11),"m"),CCTT!$A$3:$A$170,0),0)),CCTT!$F$2:$I$2)</f>
        <v>bt</v>
      </c>
      <c r="L171" s="111">
        <f t="shared" si="24"/>
        <v>20.138888888888889</v>
      </c>
      <c r="M171" s="105" t="str" cm="1">
        <f t="array" ref="M171">LOOKUP(2,1/(L171&gt;=INDEX(IF(F171="x",BMI!$G$3:$K$170,BMI!$B$3:$F$170),MATCH(DATEDIF(D171,DATE(2024,7,11),"m"),BMI!$A$3:$A$170,0),0)),BMI!$G$2:$K$2)</f>
        <v>BP</v>
      </c>
      <c r="N171" s="103" t="s">
        <v>3385</v>
      </c>
      <c r="O171" s="103">
        <v>89</v>
      </c>
      <c r="P171" s="106" t="s">
        <v>3380</v>
      </c>
      <c r="Q171" s="103" t="s">
        <v>5</v>
      </c>
      <c r="R171" s="103" t="s">
        <v>5</v>
      </c>
      <c r="S171" s="103" t="s">
        <v>5</v>
      </c>
      <c r="T171" s="103" t="s">
        <v>5</v>
      </c>
      <c r="U171" s="104" t="str">
        <f t="shared" si="25"/>
        <v>bt; bt; bt; bt</v>
      </c>
      <c r="V171" s="105" t="s">
        <v>5</v>
      </c>
      <c r="W171" s="191" t="str">
        <f t="shared" si="27"/>
        <v>III</v>
      </c>
      <c r="Y171" s="114"/>
      <c r="Z171" s="114"/>
    </row>
    <row r="172" spans="1:26" s="193" customFormat="1" x14ac:dyDescent="0.25">
      <c r="A172" s="103">
        <f t="shared" si="26"/>
        <v>163</v>
      </c>
      <c r="B172" s="198" t="s">
        <v>1996</v>
      </c>
      <c r="C172" s="199" t="s">
        <v>1294</v>
      </c>
      <c r="D172" s="200" t="s">
        <v>1796</v>
      </c>
      <c r="E172" s="200" t="s">
        <v>1753</v>
      </c>
      <c r="F172" s="103"/>
      <c r="G172" s="106" t="s">
        <v>1948</v>
      </c>
      <c r="H172" s="228">
        <v>45720</v>
      </c>
      <c r="I172" s="103">
        <v>17</v>
      </c>
      <c r="J172" s="103">
        <v>110</v>
      </c>
      <c r="K172" s="105" t="str" cm="1">
        <f t="array" ref="K172">LOOKUP(2,1/(J172&gt;=INDEX(IF(F172="x",CCTT!$F$3:$I$170,CCTT!$B$3:$E$170),MATCH(DATEDIF(D172,DATE(2024,7,11),"m"),CCTT!$A$3:$A$170,0),0)),CCTT!$F$2:$I$2)</f>
        <v>bt</v>
      </c>
      <c r="L172" s="111">
        <f t="shared" si="24"/>
        <v>14.049586776859503</v>
      </c>
      <c r="M172" s="105" t="str" cm="1">
        <f t="array" ref="M172">LOOKUP(2,1/(L172&gt;=INDEX(IF(F172="x",BMI!$G$3:$K$170,BMI!$B$3:$F$170),MATCH(DATEDIF(D172,DATE(2024,7,11),"m"),BMI!$A$3:$A$170,0),0)),BMI!$G$2:$K$2)</f>
        <v>bt</v>
      </c>
      <c r="N172" s="103" t="s">
        <v>3385</v>
      </c>
      <c r="O172" s="103">
        <v>83</v>
      </c>
      <c r="P172" s="106" t="s">
        <v>3380</v>
      </c>
      <c r="Q172" s="103" t="s">
        <v>5</v>
      </c>
      <c r="R172" s="103" t="s">
        <v>5</v>
      </c>
      <c r="S172" s="103" t="s">
        <v>5</v>
      </c>
      <c r="T172" s="103" t="s">
        <v>5</v>
      </c>
      <c r="U172" s="104" t="str">
        <f t="shared" si="25"/>
        <v>bt; bt; bt; bt</v>
      </c>
      <c r="V172" s="112" t="s">
        <v>5</v>
      </c>
      <c r="W172" s="191" t="str">
        <f t="shared" si="27"/>
        <v>I</v>
      </c>
      <c r="Y172" s="114"/>
      <c r="Z172" s="114"/>
    </row>
    <row r="173" spans="1:26" s="193" customFormat="1" x14ac:dyDescent="0.25">
      <c r="A173" s="103">
        <f t="shared" si="26"/>
        <v>164</v>
      </c>
      <c r="B173" s="198" t="s">
        <v>1997</v>
      </c>
      <c r="C173" s="199" t="s">
        <v>1319</v>
      </c>
      <c r="D173" s="200" t="s">
        <v>1998</v>
      </c>
      <c r="E173" s="200"/>
      <c r="F173" s="103" t="s">
        <v>1753</v>
      </c>
      <c r="G173" s="106" t="s">
        <v>1948</v>
      </c>
      <c r="H173" s="228">
        <v>45720</v>
      </c>
      <c r="I173" s="103">
        <v>21</v>
      </c>
      <c r="J173" s="103">
        <v>121</v>
      </c>
      <c r="K173" s="105" t="str" cm="1">
        <f t="array" ref="K173">LOOKUP(2,1/(J173&gt;=INDEX(IF(F173="x",CCTT!$F$3:$I$170,CCTT!$B$3:$E$170),MATCH(DATEDIF(D173,DATE(2024,7,11),"m"),CCTT!$A$3:$A$170,0),0)),CCTT!$F$2:$I$2)</f>
        <v>bt</v>
      </c>
      <c r="L173" s="111">
        <f t="shared" si="24"/>
        <v>14.343282562666484</v>
      </c>
      <c r="M173" s="105" t="str" cm="1">
        <f t="array" ref="M173">LOOKUP(2,1/(L173&gt;=INDEX(IF(F173="x",BMI!$G$3:$K$170,BMI!$B$3:$F$170),MATCH(DATEDIF(D173,DATE(2024,7,11),"m"),BMI!$A$3:$A$170,0),0)),BMI!$G$2:$K$2)</f>
        <v>bt</v>
      </c>
      <c r="N173" s="103" t="s">
        <v>3396</v>
      </c>
      <c r="O173" s="103">
        <v>83</v>
      </c>
      <c r="P173" s="106" t="s">
        <v>3380</v>
      </c>
      <c r="Q173" s="103" t="s">
        <v>5</v>
      </c>
      <c r="R173" s="103" t="s">
        <v>5</v>
      </c>
      <c r="S173" s="103" t="s">
        <v>5</v>
      </c>
      <c r="T173" s="103" t="s">
        <v>5</v>
      </c>
      <c r="U173" s="104" t="str">
        <f t="shared" si="25"/>
        <v>bt; bt; bt; bt</v>
      </c>
      <c r="V173" s="112" t="s">
        <v>5</v>
      </c>
      <c r="W173" s="191" t="str">
        <f t="shared" si="27"/>
        <v>I</v>
      </c>
      <c r="Y173" s="114"/>
      <c r="Z173" s="114"/>
    </row>
    <row r="174" spans="1:26" s="193" customFormat="1" x14ac:dyDescent="0.25">
      <c r="A174" s="103">
        <f t="shared" si="26"/>
        <v>165</v>
      </c>
      <c r="B174" s="198" t="s">
        <v>912</v>
      </c>
      <c r="C174" s="199" t="s">
        <v>1615</v>
      </c>
      <c r="D174" s="200" t="s">
        <v>1999</v>
      </c>
      <c r="E174" s="200" t="s">
        <v>1753</v>
      </c>
      <c r="F174" s="103"/>
      <c r="G174" s="106" t="s">
        <v>1948</v>
      </c>
      <c r="H174" s="228">
        <v>45720</v>
      </c>
      <c r="I174" s="103">
        <v>26</v>
      </c>
      <c r="J174" s="103">
        <v>113</v>
      </c>
      <c r="K174" s="105" t="str" cm="1">
        <f t="array" ref="K174">LOOKUP(2,1/(J174&gt;=INDEX(IF(F174="x",CCTT!$F$3:$I$170,CCTT!$B$3:$E$170),MATCH(DATEDIF(D174,DATE(2024,7,11),"m"),CCTT!$A$3:$A$170,0),0)),CCTT!$F$2:$I$2)</f>
        <v>bt</v>
      </c>
      <c r="L174" s="111">
        <f t="shared" si="24"/>
        <v>20.361813767718694</v>
      </c>
      <c r="M174" s="105" t="str" cm="1">
        <f t="array" ref="M174">LOOKUP(2,1/(L174&gt;=INDEX(IF(F174="x",BMI!$G$3:$K$170,BMI!$B$3:$F$170),MATCH(DATEDIF(D174,DATE(2024,7,11),"m"),BMI!$A$3:$A$170,0),0)),BMI!$G$2:$K$2)</f>
        <v>BP</v>
      </c>
      <c r="N174" s="103" t="s">
        <v>3396</v>
      </c>
      <c r="O174" s="103">
        <v>83</v>
      </c>
      <c r="P174" s="106" t="s">
        <v>3380</v>
      </c>
      <c r="Q174" s="103" t="s">
        <v>5</v>
      </c>
      <c r="R174" s="103" t="s">
        <v>5</v>
      </c>
      <c r="S174" s="105" t="s">
        <v>5</v>
      </c>
      <c r="T174" s="103" t="s">
        <v>5</v>
      </c>
      <c r="U174" s="104" t="str">
        <f t="shared" si="25"/>
        <v>bt; bt; bt; bt</v>
      </c>
      <c r="V174" s="105" t="s">
        <v>5</v>
      </c>
      <c r="W174" s="191" t="str">
        <f t="shared" si="27"/>
        <v>III</v>
      </c>
      <c r="Y174" s="114"/>
      <c r="Z174" s="114"/>
    </row>
    <row r="175" spans="1:26" s="193" customFormat="1" x14ac:dyDescent="0.25">
      <c r="A175" s="103">
        <f t="shared" si="26"/>
        <v>166</v>
      </c>
      <c r="B175" s="198" t="s">
        <v>1671</v>
      </c>
      <c r="C175" s="199" t="s">
        <v>1321</v>
      </c>
      <c r="D175" s="200" t="s">
        <v>2000</v>
      </c>
      <c r="E175" s="200" t="s">
        <v>1753</v>
      </c>
      <c r="F175" s="103"/>
      <c r="G175" s="106" t="s">
        <v>1948</v>
      </c>
      <c r="H175" s="228">
        <v>45720</v>
      </c>
      <c r="I175" s="103">
        <v>29</v>
      </c>
      <c r="J175" s="103">
        <v>120</v>
      </c>
      <c r="K175" s="105" t="str" cm="1">
        <f t="array" ref="K175">LOOKUP(2,1/(J175&gt;=INDEX(IF(F175="x",CCTT!$F$3:$I$170,CCTT!$B$3:$E$170),MATCH(DATEDIF(D175,DATE(2024,7,11),"m"),CCTT!$A$3:$A$170,0),0)),CCTT!$F$2:$I$2)</f>
        <v>bt</v>
      </c>
      <c r="L175" s="111">
        <f t="shared" si="24"/>
        <v>20.138888888888889</v>
      </c>
      <c r="M175" s="105" t="str" cm="1">
        <f t="array" ref="M175">LOOKUP(2,1/(L175&gt;=INDEX(IF(F175="x",BMI!$G$3:$K$170,BMI!$B$3:$F$170),MATCH(DATEDIF(D175,DATE(2024,7,11),"m"),BMI!$A$3:$A$170,0),0)),BMI!$G$2:$K$2)</f>
        <v>BP</v>
      </c>
      <c r="N175" s="103" t="s">
        <v>3385</v>
      </c>
      <c r="O175" s="103">
        <v>87</v>
      </c>
      <c r="P175" s="106" t="s">
        <v>3380</v>
      </c>
      <c r="Q175" s="103" t="s">
        <v>5</v>
      </c>
      <c r="R175" s="103" t="s">
        <v>5</v>
      </c>
      <c r="S175" s="103" t="s">
        <v>5</v>
      </c>
      <c r="T175" s="103" t="s">
        <v>5</v>
      </c>
      <c r="U175" s="104" t="str">
        <f t="shared" si="25"/>
        <v>bt; bt; bt; bt</v>
      </c>
      <c r="V175" s="112" t="s">
        <v>5</v>
      </c>
      <c r="W175" s="191" t="str">
        <f t="shared" si="27"/>
        <v>III</v>
      </c>
      <c r="Y175" s="114"/>
      <c r="Z175" s="114"/>
    </row>
    <row r="176" spans="1:26" s="193" customFormat="1" x14ac:dyDescent="0.25">
      <c r="A176" s="103">
        <f t="shared" si="26"/>
        <v>167</v>
      </c>
      <c r="B176" s="198" t="s">
        <v>2001</v>
      </c>
      <c r="C176" s="199" t="s">
        <v>1368</v>
      </c>
      <c r="D176" s="200" t="s">
        <v>1536</v>
      </c>
      <c r="E176" s="200"/>
      <c r="F176" s="103" t="s">
        <v>1753</v>
      </c>
      <c r="G176" s="106" t="s">
        <v>1948</v>
      </c>
      <c r="H176" s="228">
        <v>45720</v>
      </c>
      <c r="I176" s="103">
        <v>18</v>
      </c>
      <c r="J176" s="103">
        <v>117</v>
      </c>
      <c r="K176" s="105" t="str" cm="1">
        <f t="array" ref="K176">LOOKUP(2,1/(J176&gt;=INDEX(IF(F176="x",CCTT!$F$3:$I$170,CCTT!$B$3:$E$170),MATCH(DATEDIF(D176,DATE(2024,7,11),"m"),CCTT!$A$3:$A$170,0),0)),CCTT!$F$2:$I$2)</f>
        <v>bt</v>
      </c>
      <c r="L176" s="111">
        <f t="shared" si="24"/>
        <v>13.149243918474689</v>
      </c>
      <c r="M176" s="105" t="str" cm="1">
        <f t="array" ref="M176">LOOKUP(2,1/(L176&gt;=INDEX(IF(F176="x",BMI!$G$3:$K$170,BMI!$B$3:$F$170),MATCH(DATEDIF(D176,DATE(2024,7,11),"m"),BMI!$A$3:$A$170,0),0)),BMI!$G$2:$K$2)</f>
        <v>bt</v>
      </c>
      <c r="N176" s="103" t="s">
        <v>3396</v>
      </c>
      <c r="O176" s="103">
        <v>81</v>
      </c>
      <c r="P176" s="106" t="s">
        <v>3380</v>
      </c>
      <c r="Q176" s="103" t="s">
        <v>5</v>
      </c>
      <c r="R176" s="103" t="s">
        <v>5</v>
      </c>
      <c r="S176" s="103" t="s">
        <v>5</v>
      </c>
      <c r="T176" s="103" t="s">
        <v>5</v>
      </c>
      <c r="U176" s="104" t="str">
        <f t="shared" si="25"/>
        <v>bt; bt; bt; bt</v>
      </c>
      <c r="V176" s="112" t="s">
        <v>5</v>
      </c>
      <c r="W176" s="191" t="str">
        <f t="shared" si="27"/>
        <v>I</v>
      </c>
      <c r="Y176" s="114"/>
      <c r="Z176" s="114"/>
    </row>
    <row r="177" spans="1:26" s="193" customFormat="1" ht="33" customHeight="1" x14ac:dyDescent="0.25">
      <c r="A177" s="103">
        <f t="shared" si="26"/>
        <v>168</v>
      </c>
      <c r="B177" s="198" t="s">
        <v>2002</v>
      </c>
      <c r="C177" s="199" t="s">
        <v>1299</v>
      </c>
      <c r="D177" s="200" t="s">
        <v>1844</v>
      </c>
      <c r="E177" s="200" t="s">
        <v>1753</v>
      </c>
      <c r="F177" s="103"/>
      <c r="G177" s="106" t="s">
        <v>1948</v>
      </c>
      <c r="H177" s="228">
        <v>45720</v>
      </c>
      <c r="I177" s="103">
        <v>20</v>
      </c>
      <c r="J177" s="103">
        <v>120</v>
      </c>
      <c r="K177" s="105" t="str" cm="1">
        <f t="array" ref="K177">LOOKUP(2,1/(J177&gt;=INDEX(IF(F177="x",CCTT!$F$3:$I$170,CCTT!$B$3:$E$170),MATCH(DATEDIF(D177,DATE(2024,7,11),"m"),CCTT!$A$3:$A$170,0),0)),CCTT!$F$2:$I$2)</f>
        <v>bt</v>
      </c>
      <c r="L177" s="111">
        <f t="shared" si="24"/>
        <v>13.888888888888889</v>
      </c>
      <c r="M177" s="105" t="str" cm="1">
        <f t="array" ref="M177">LOOKUP(2,1/(L177&gt;=INDEX(IF(F177="x",BMI!$G$3:$K$170,BMI!$B$3:$F$170),MATCH(DATEDIF(D177,DATE(2024,7,11),"m"),BMI!$A$3:$A$170,0),0)),BMI!$G$2:$K$2)</f>
        <v>bt</v>
      </c>
      <c r="N177" s="118" t="s">
        <v>3429</v>
      </c>
      <c r="O177" s="103">
        <v>83</v>
      </c>
      <c r="P177" s="106" t="s">
        <v>3380</v>
      </c>
      <c r="Q177" s="103" t="s">
        <v>5</v>
      </c>
      <c r="R177" s="103" t="s">
        <v>5</v>
      </c>
      <c r="S177" s="191" t="s">
        <v>5</v>
      </c>
      <c r="T177" s="103" t="s">
        <v>5</v>
      </c>
      <c r="U177" s="104" t="str">
        <f t="shared" ref="U177:U232" si="30">Q177&amp;"; "&amp;R177&amp;"; "&amp;S177&amp;"; "&amp;T177</f>
        <v>bt; bt; bt; bt</v>
      </c>
      <c r="V177" s="105" t="s">
        <v>5</v>
      </c>
      <c r="W177" s="191" t="str">
        <f t="shared" ref="W177:W185" si="31">ROMAN(MAX(IF(OR(K177=$Z$8,M177=$AD$8,M177=$AH$8),3,IF(OR(K177=$AA$8,M177=$AE$8,M177=$AG$8),2,1)),IF(V177="bt",1,2)),0)</f>
        <v>I</v>
      </c>
      <c r="Y177" s="114"/>
      <c r="Z177" s="114"/>
    </row>
    <row r="178" spans="1:26" s="193" customFormat="1" x14ac:dyDescent="0.25">
      <c r="A178" s="103">
        <f t="shared" si="26"/>
        <v>169</v>
      </c>
      <c r="B178" s="198" t="s">
        <v>2003</v>
      </c>
      <c r="C178" s="199" t="s">
        <v>1337</v>
      </c>
      <c r="D178" s="200" t="s">
        <v>1530</v>
      </c>
      <c r="E178" s="200"/>
      <c r="F178" s="103" t="s">
        <v>1753</v>
      </c>
      <c r="G178" s="106" t="s">
        <v>1948</v>
      </c>
      <c r="H178" s="228">
        <v>45720</v>
      </c>
      <c r="I178" s="103">
        <v>20</v>
      </c>
      <c r="J178" s="103">
        <v>119</v>
      </c>
      <c r="K178" s="105" t="str" cm="1">
        <f t="array" ref="K178">LOOKUP(2,1/(J178&gt;=INDEX(IF(F178="x",CCTT!$F$3:$I$170,CCTT!$B$3:$E$170),MATCH(DATEDIF(D178,DATE(2024,7,11),"m"),CCTT!$A$3:$A$170,0),0)),CCTT!$F$2:$I$2)</f>
        <v>bt</v>
      </c>
      <c r="L178" s="111">
        <f t="shared" si="24"/>
        <v>14.123296377374478</v>
      </c>
      <c r="M178" s="105" t="str" cm="1">
        <f t="array" ref="M178">LOOKUP(2,1/(L178&gt;=INDEX(IF(F178="x",BMI!$G$3:$K$170,BMI!$B$3:$F$170),MATCH(DATEDIF(D178,DATE(2024,7,11),"m"),BMI!$A$3:$A$170,0),0)),BMI!$G$2:$K$2)</f>
        <v>bt</v>
      </c>
      <c r="N178" s="103" t="s">
        <v>3396</v>
      </c>
      <c r="O178" s="103">
        <v>85</v>
      </c>
      <c r="P178" s="106" t="s">
        <v>3380</v>
      </c>
      <c r="Q178" s="103" t="s">
        <v>5</v>
      </c>
      <c r="R178" s="103" t="s">
        <v>5</v>
      </c>
      <c r="S178" s="105" t="s">
        <v>5</v>
      </c>
      <c r="T178" s="103" t="s">
        <v>5</v>
      </c>
      <c r="U178" s="104" t="str">
        <f t="shared" si="30"/>
        <v>bt; bt; bt; bt</v>
      </c>
      <c r="V178" s="105" t="s">
        <v>5</v>
      </c>
      <c r="W178" s="191" t="str">
        <f t="shared" si="31"/>
        <v>I</v>
      </c>
      <c r="Y178" s="114"/>
      <c r="Z178" s="114"/>
    </row>
    <row r="179" spans="1:26" s="193" customFormat="1" x14ac:dyDescent="0.25">
      <c r="A179" s="103">
        <f t="shared" si="26"/>
        <v>170</v>
      </c>
      <c r="B179" s="198" t="s">
        <v>2004</v>
      </c>
      <c r="C179" s="199" t="s">
        <v>1305</v>
      </c>
      <c r="D179" s="200" t="s">
        <v>2005</v>
      </c>
      <c r="E179" s="200"/>
      <c r="F179" s="103" t="s">
        <v>1753</v>
      </c>
      <c r="G179" s="106" t="s">
        <v>1948</v>
      </c>
      <c r="H179" s="228">
        <v>45720</v>
      </c>
      <c r="I179" s="103">
        <v>18</v>
      </c>
      <c r="J179" s="103">
        <v>114</v>
      </c>
      <c r="K179" s="105" t="str" cm="1">
        <f t="array" ref="K179">LOOKUP(2,1/(J179&gt;=INDEX(IF(F179="x",CCTT!$F$3:$I$170,CCTT!$B$3:$E$170),MATCH(DATEDIF(D179,DATE(2024,7,11),"m"),CCTT!$A$3:$A$170,0),0)),CCTT!$F$2:$I$2)</f>
        <v>bt</v>
      </c>
      <c r="L179" s="111">
        <f t="shared" si="24"/>
        <v>13.850415512465373</v>
      </c>
      <c r="M179" s="105" t="str" cm="1">
        <f t="array" ref="M179">LOOKUP(2,1/(L179&gt;=INDEX(IF(F179="x",BMI!$G$3:$K$170,BMI!$B$3:$F$170),MATCH(DATEDIF(D179,DATE(2024,7,11),"m"),BMI!$A$3:$A$170,0),0)),BMI!$G$2:$K$2)</f>
        <v>bt</v>
      </c>
      <c r="N179" s="103" t="s">
        <v>3396</v>
      </c>
      <c r="O179" s="103">
        <v>83</v>
      </c>
      <c r="P179" s="106" t="s">
        <v>3380</v>
      </c>
      <c r="Q179" s="103" t="s">
        <v>5</v>
      </c>
      <c r="R179" s="103" t="s">
        <v>5</v>
      </c>
      <c r="S179" s="103" t="s">
        <v>1370</v>
      </c>
      <c r="T179" s="103" t="s">
        <v>5</v>
      </c>
      <c r="U179" s="104" t="str">
        <f t="shared" si="30"/>
        <v>bt; bt; Đa sâu răng; bt</v>
      </c>
      <c r="V179" s="112" t="s">
        <v>1370</v>
      </c>
      <c r="W179" s="191" t="str">
        <f t="shared" si="31"/>
        <v>II</v>
      </c>
      <c r="Y179" s="114"/>
      <c r="Z179" s="114"/>
    </row>
    <row r="180" spans="1:26" s="193" customFormat="1" x14ac:dyDescent="0.25">
      <c r="A180" s="103">
        <f t="shared" si="26"/>
        <v>171</v>
      </c>
      <c r="B180" s="198" t="s">
        <v>2006</v>
      </c>
      <c r="C180" s="199" t="s">
        <v>1371</v>
      </c>
      <c r="D180" s="200" t="s">
        <v>1856</v>
      </c>
      <c r="E180" s="200" t="s">
        <v>1753</v>
      </c>
      <c r="F180" s="103"/>
      <c r="G180" s="106" t="s">
        <v>1948</v>
      </c>
      <c r="H180" s="228">
        <v>45720</v>
      </c>
      <c r="I180" s="103">
        <v>36</v>
      </c>
      <c r="J180" s="103">
        <v>130</v>
      </c>
      <c r="K180" s="105" t="str" cm="1">
        <f t="array" ref="K180">LOOKUP(2,1/(J180&gt;=INDEX(IF(F180="x",CCTT!$F$3:$I$170,CCTT!$B$3:$E$170),MATCH(DATEDIF(D180,DATE(2024,7,11),"m"),CCTT!$A$3:$A$170,0),0)),CCTT!$F$2:$I$2)</f>
        <v>CHT</v>
      </c>
      <c r="L180" s="111">
        <f t="shared" si="24"/>
        <v>21.301775147928993</v>
      </c>
      <c r="M180" s="105" t="str" cm="1">
        <f t="array" ref="M180">LOOKUP(2,1/(L180&gt;=INDEX(IF(F180="x",BMI!$G$3:$K$170,BMI!$B$3:$F$170),MATCH(DATEDIF(D180,DATE(2024,7,11),"m"),BMI!$A$3:$A$170,0),0)),BMI!$G$2:$K$2)</f>
        <v>BP</v>
      </c>
      <c r="N180" s="103" t="s">
        <v>3385</v>
      </c>
      <c r="O180" s="103">
        <v>87</v>
      </c>
      <c r="P180" s="106" t="s">
        <v>3380</v>
      </c>
      <c r="Q180" s="103" t="s">
        <v>5</v>
      </c>
      <c r="R180" s="103" t="s">
        <v>5</v>
      </c>
      <c r="S180" s="103" t="s">
        <v>5</v>
      </c>
      <c r="T180" s="103" t="s">
        <v>5</v>
      </c>
      <c r="U180" s="104" t="str">
        <f t="shared" si="30"/>
        <v>bt; bt; bt; bt</v>
      </c>
      <c r="V180" s="112" t="s">
        <v>5</v>
      </c>
      <c r="W180" s="191" t="str">
        <f t="shared" si="31"/>
        <v>III</v>
      </c>
      <c r="Y180" s="114"/>
      <c r="Z180" s="114"/>
    </row>
    <row r="181" spans="1:26" s="193" customFormat="1" ht="31.5" x14ac:dyDescent="0.25">
      <c r="A181" s="103">
        <f t="shared" si="26"/>
        <v>172</v>
      </c>
      <c r="B181" s="198" t="s">
        <v>2007</v>
      </c>
      <c r="C181" s="199" t="s">
        <v>1307</v>
      </c>
      <c r="D181" s="200" t="s">
        <v>1866</v>
      </c>
      <c r="E181" s="200"/>
      <c r="F181" s="103" t="s">
        <v>1753</v>
      </c>
      <c r="G181" s="106" t="s">
        <v>1948</v>
      </c>
      <c r="H181" s="228">
        <v>45720</v>
      </c>
      <c r="I181" s="103">
        <v>19</v>
      </c>
      <c r="J181" s="103">
        <v>117</v>
      </c>
      <c r="K181" s="105" t="str" cm="1">
        <f t="array" ref="K181">LOOKUP(2,1/(J181&gt;=INDEX(IF(F181="x",CCTT!$F$3:$I$170,CCTT!$B$3:$E$170),MATCH(DATEDIF(D181,DATE(2024,7,11),"m"),CCTT!$A$3:$A$170,0),0)),CCTT!$F$2:$I$2)</f>
        <v>bt</v>
      </c>
      <c r="L181" s="111">
        <f t="shared" si="24"/>
        <v>13.87975746950106</v>
      </c>
      <c r="M181" s="105" t="str" cm="1">
        <f t="array" ref="M181">LOOKUP(2,1/(L181&gt;=INDEX(IF(F181="x",BMI!$G$3:$K$170,BMI!$B$3:$F$170),MATCH(DATEDIF(D181,DATE(2024,7,11),"m"),BMI!$A$3:$A$170,0),0)),BMI!$G$2:$K$2)</f>
        <v>bt</v>
      </c>
      <c r="N181" s="103" t="s">
        <v>3396</v>
      </c>
      <c r="O181" s="103">
        <v>83</v>
      </c>
      <c r="P181" s="106" t="s">
        <v>3412</v>
      </c>
      <c r="Q181" s="103" t="s">
        <v>1326</v>
      </c>
      <c r="R181" s="103" t="s">
        <v>1533</v>
      </c>
      <c r="S181" s="105" t="s">
        <v>5</v>
      </c>
      <c r="T181" s="103" t="s">
        <v>5</v>
      </c>
      <c r="U181" s="104" t="str">
        <f t="shared" si="30"/>
        <v>2 mắt giảm thị lực; Viêm mũi xuất tiết; bt; bt</v>
      </c>
      <c r="V181" s="105" t="s">
        <v>3428</v>
      </c>
      <c r="W181" s="191" t="str">
        <f t="shared" si="31"/>
        <v>II</v>
      </c>
      <c r="Y181" s="114"/>
      <c r="Z181" s="114"/>
    </row>
    <row r="182" spans="1:26" s="193" customFormat="1" x14ac:dyDescent="0.25">
      <c r="A182" s="103">
        <f t="shared" si="26"/>
        <v>173</v>
      </c>
      <c r="B182" s="198" t="s">
        <v>1838</v>
      </c>
      <c r="C182" s="199" t="s">
        <v>1317</v>
      </c>
      <c r="D182" s="200"/>
      <c r="E182" s="200" t="s">
        <v>1753</v>
      </c>
      <c r="F182" s="103"/>
      <c r="G182" s="106" t="s">
        <v>1948</v>
      </c>
      <c r="H182" s="228">
        <v>45720</v>
      </c>
      <c r="I182" s="120">
        <v>17</v>
      </c>
      <c r="J182" s="120">
        <v>114</v>
      </c>
      <c r="K182" s="105" t="e" cm="1">
        <f t="array" ref="K182">LOOKUP(2,1/(J182&gt;=INDEX(IF(F182="x",CCTT!$F$3:$I$170,CCTT!$B$3:$E$170),MATCH(DATEDIF(D182,DATE(2024,7,11),"m"),CCTT!$A$3:$A$170,0),0)),CCTT!$F$2:$I$2)</f>
        <v>#N/A</v>
      </c>
      <c r="L182" s="111">
        <f t="shared" ref="L182:L237" si="32">(I182/J182^2)*10^4</f>
        <v>13.080947983995076</v>
      </c>
      <c r="M182" s="105" t="e" cm="1">
        <f t="array" ref="M182">LOOKUP(2,1/(L182&gt;=INDEX(IF(F182="x",BMI!$G$3:$K$170,BMI!$B$3:$F$170),MATCH(DATEDIF(D182,DATE(2024,7,11),"m"),BMI!$A$3:$A$170,0),0)),BMI!$G$2:$K$2)</f>
        <v>#N/A</v>
      </c>
      <c r="N182" s="103" t="s">
        <v>3401</v>
      </c>
      <c r="O182" s="103">
        <v>871</v>
      </c>
      <c r="P182" s="106" t="s">
        <v>3380</v>
      </c>
      <c r="Q182" s="103" t="s">
        <v>5</v>
      </c>
      <c r="R182" s="103" t="s">
        <v>5</v>
      </c>
      <c r="S182" s="103" t="s">
        <v>1370</v>
      </c>
      <c r="T182" s="103" t="s">
        <v>5</v>
      </c>
      <c r="U182" s="104" t="str">
        <f t="shared" si="30"/>
        <v>bt; bt; Đa sâu răng; bt</v>
      </c>
      <c r="V182" s="112" t="s">
        <v>1370</v>
      </c>
      <c r="W182" s="191" t="e">
        <f t="shared" si="31"/>
        <v>#N/A</v>
      </c>
      <c r="Y182" s="114"/>
      <c r="Z182" s="114"/>
    </row>
    <row r="183" spans="1:26" s="193" customFormat="1" x14ac:dyDescent="0.25">
      <c r="A183" s="103">
        <f t="shared" si="26"/>
        <v>174</v>
      </c>
      <c r="B183" s="198" t="s">
        <v>2010</v>
      </c>
      <c r="C183" s="199" t="s">
        <v>1261</v>
      </c>
      <c r="D183" s="200" t="s">
        <v>1537</v>
      </c>
      <c r="E183" s="200"/>
      <c r="F183" s="103" t="s">
        <v>1753</v>
      </c>
      <c r="G183" s="106" t="s">
        <v>2074</v>
      </c>
      <c r="H183" s="228">
        <v>45720</v>
      </c>
      <c r="I183" s="103">
        <v>27</v>
      </c>
      <c r="J183" s="103">
        <v>118</v>
      </c>
      <c r="K183" s="105" t="str" cm="1">
        <f t="array" ref="K183">LOOKUP(2,1/(J183&gt;=INDEX(IF(F183="x",CCTT!$F$3:$I$170,CCTT!$B$3:$E$170),MATCH(DATEDIF(D183,DATE(2024,7,11),"m"),CCTT!$A$3:$A$170,0),0)),CCTT!$F$2:$I$2)</f>
        <v>bt</v>
      </c>
      <c r="L183" s="111">
        <f t="shared" si="32"/>
        <v>19.390979603562194</v>
      </c>
      <c r="M183" s="105" t="str" cm="1">
        <f t="array" ref="M183">LOOKUP(2,1/(L183&gt;=INDEX(IF(F183="x",BMI!$G$3:$K$170,BMI!$B$3:$F$170),MATCH(DATEDIF(D183,DATE(2024,7,11),"m"),BMI!$A$3:$A$170,0),0)),BMI!$G$2:$K$2)</f>
        <v>BP</v>
      </c>
      <c r="N183" s="103" t="s">
        <v>3396</v>
      </c>
      <c r="O183" s="103">
        <v>86</v>
      </c>
      <c r="P183" s="106" t="s">
        <v>3380</v>
      </c>
      <c r="Q183" s="103" t="s">
        <v>5</v>
      </c>
      <c r="R183" s="103" t="s">
        <v>5</v>
      </c>
      <c r="S183" s="103" t="s">
        <v>5</v>
      </c>
      <c r="T183" s="103" t="s">
        <v>5</v>
      </c>
      <c r="U183" s="104" t="str">
        <f t="shared" si="30"/>
        <v>bt; bt; bt; bt</v>
      </c>
      <c r="V183" s="112" t="s">
        <v>5</v>
      </c>
      <c r="W183" s="191" t="str">
        <f t="shared" si="31"/>
        <v>III</v>
      </c>
      <c r="Y183" s="114"/>
      <c r="Z183" s="114"/>
    </row>
    <row r="184" spans="1:26" s="193" customFormat="1" x14ac:dyDescent="0.25">
      <c r="A184" s="103">
        <f t="shared" si="26"/>
        <v>175</v>
      </c>
      <c r="B184" s="198" t="s">
        <v>2011</v>
      </c>
      <c r="C184" s="199" t="s">
        <v>1262</v>
      </c>
      <c r="D184" s="200" t="s">
        <v>1534</v>
      </c>
      <c r="E184" s="200" t="s">
        <v>1753</v>
      </c>
      <c r="F184" s="103"/>
      <c r="G184" s="106" t="s">
        <v>2074</v>
      </c>
      <c r="H184" s="228">
        <v>45720</v>
      </c>
      <c r="I184" s="103">
        <v>19</v>
      </c>
      <c r="J184" s="103">
        <v>120</v>
      </c>
      <c r="K184" s="105" t="str" cm="1">
        <f t="array" ref="K184">LOOKUP(2,1/(J184&gt;=INDEX(IF(F184="x",CCTT!$F$3:$I$170,CCTT!$B$3:$E$170),MATCH(DATEDIF(D184,DATE(2024,7,11),"m"),CCTT!$A$3:$A$170,0),0)),CCTT!$F$2:$I$2)</f>
        <v>bt</v>
      </c>
      <c r="L184" s="111">
        <f t="shared" si="32"/>
        <v>13.194444444444445</v>
      </c>
      <c r="M184" s="105" t="str" cm="1">
        <f t="array" ref="M184">LOOKUP(2,1/(L184&gt;=INDEX(IF(F184="x",BMI!$G$3:$K$170,BMI!$B$3:$F$170),MATCH(DATEDIF(D184,DATE(2024,7,11),"m"),BMI!$A$3:$A$170,0),0)),BMI!$G$2:$K$2)</f>
        <v>bt</v>
      </c>
      <c r="N184" s="103" t="s">
        <v>3398</v>
      </c>
      <c r="O184" s="103">
        <v>83</v>
      </c>
      <c r="P184" s="106" t="s">
        <v>3380</v>
      </c>
      <c r="Q184" s="103" t="s">
        <v>5</v>
      </c>
      <c r="R184" s="103" t="s">
        <v>5</v>
      </c>
      <c r="S184" s="191" t="s">
        <v>5</v>
      </c>
      <c r="T184" s="103" t="s">
        <v>5</v>
      </c>
      <c r="U184" s="104" t="str">
        <f t="shared" si="30"/>
        <v>bt; bt; bt; bt</v>
      </c>
      <c r="V184" s="105" t="s">
        <v>5</v>
      </c>
      <c r="W184" s="191" t="str">
        <f t="shared" si="31"/>
        <v>I</v>
      </c>
      <c r="Y184" s="114"/>
      <c r="Z184" s="114"/>
    </row>
    <row r="185" spans="1:26" s="193" customFormat="1" x14ac:dyDescent="0.25">
      <c r="A185" s="103">
        <f t="shared" si="26"/>
        <v>176</v>
      </c>
      <c r="B185" s="198" t="s">
        <v>1389</v>
      </c>
      <c r="C185" s="199" t="s">
        <v>1262</v>
      </c>
      <c r="D185" s="200" t="s">
        <v>2012</v>
      </c>
      <c r="E185" s="200"/>
      <c r="F185" s="103" t="s">
        <v>1753</v>
      </c>
      <c r="G185" s="106" t="s">
        <v>2074</v>
      </c>
      <c r="H185" s="228">
        <v>45720</v>
      </c>
      <c r="I185" s="103">
        <v>30</v>
      </c>
      <c r="J185" s="103">
        <v>120</v>
      </c>
      <c r="K185" s="105" t="str" cm="1">
        <f t="array" ref="K185">LOOKUP(2,1/(J185&gt;=INDEX(IF(F185="x",CCTT!$F$3:$I$170,CCTT!$B$3:$E$170),MATCH(DATEDIF(D185,DATE(2024,7,11),"m"),CCTT!$A$3:$A$170,0),0)),CCTT!$F$2:$I$2)</f>
        <v>bt</v>
      </c>
      <c r="L185" s="111">
        <f t="shared" si="32"/>
        <v>20.833333333333332</v>
      </c>
      <c r="M185" s="105" t="str" cm="1">
        <f t="array" ref="M185">LOOKUP(2,1/(L185&gt;=INDEX(IF(F185="x",BMI!$G$3:$K$170,BMI!$B$3:$F$170),MATCH(DATEDIF(D185,DATE(2024,7,11),"m"),BMI!$A$3:$A$170,0),0)),BMI!$G$2:$K$2)</f>
        <v>BP</v>
      </c>
      <c r="N185" s="103" t="s">
        <v>3385</v>
      </c>
      <c r="O185" s="103">
        <v>83</v>
      </c>
      <c r="P185" s="106" t="s">
        <v>3380</v>
      </c>
      <c r="Q185" s="103" t="s">
        <v>5</v>
      </c>
      <c r="R185" s="103" t="s">
        <v>5</v>
      </c>
      <c r="S185" s="103" t="s">
        <v>5</v>
      </c>
      <c r="T185" s="103" t="s">
        <v>5</v>
      </c>
      <c r="U185" s="104" t="str">
        <f t="shared" si="30"/>
        <v>bt; bt; bt; bt</v>
      </c>
      <c r="V185" s="105" t="s">
        <v>5</v>
      </c>
      <c r="W185" s="191" t="str">
        <f t="shared" si="31"/>
        <v>III</v>
      </c>
      <c r="Y185" s="114"/>
      <c r="Z185" s="114"/>
    </row>
    <row r="186" spans="1:26" s="193" customFormat="1" x14ac:dyDescent="0.25">
      <c r="A186" s="103">
        <f t="shared" si="26"/>
        <v>177</v>
      </c>
      <c r="B186" s="198" t="s">
        <v>2013</v>
      </c>
      <c r="C186" s="199" t="s">
        <v>1262</v>
      </c>
      <c r="D186" s="200" t="s">
        <v>1896</v>
      </c>
      <c r="E186" s="200" t="s">
        <v>1753</v>
      </c>
      <c r="F186" s="103"/>
      <c r="G186" s="106" t="s">
        <v>2074</v>
      </c>
      <c r="H186" s="228">
        <v>45720</v>
      </c>
      <c r="I186" s="120">
        <v>18</v>
      </c>
      <c r="J186" s="120">
        <v>116</v>
      </c>
      <c r="K186" s="105" t="str" cm="1">
        <f t="array" ref="K186">LOOKUP(2,1/(J186&gt;=INDEX(IF(F186="x",CCTT!$F$3:$I$170,CCTT!$B$3:$E$170),MATCH(DATEDIF(D186,DATE(2024,7,11),"m"),CCTT!$A$3:$A$170,0),0)),CCTT!$F$2:$I$2)</f>
        <v>bt</v>
      </c>
      <c r="L186" s="111">
        <f t="shared" si="32"/>
        <v>13.376932223543401</v>
      </c>
      <c r="M186" s="105" t="str" cm="1">
        <f t="array" ref="M186">LOOKUP(2,1/(L186&gt;=INDEX(IF(F186="x",BMI!$G$3:$K$170,BMI!$B$3:$F$170),MATCH(DATEDIF(D186,DATE(2024,7,11),"m"),BMI!$A$3:$A$170,0),0)),BMI!$G$2:$K$2)</f>
        <v>bt</v>
      </c>
      <c r="N186" s="103" t="s">
        <v>3396</v>
      </c>
      <c r="O186" s="103">
        <v>83</v>
      </c>
      <c r="P186" s="106" t="s">
        <v>3380</v>
      </c>
      <c r="Q186" s="103" t="s">
        <v>5</v>
      </c>
      <c r="R186" s="103" t="s">
        <v>5</v>
      </c>
      <c r="S186" s="103" t="s">
        <v>5</v>
      </c>
      <c r="T186" s="103" t="s">
        <v>5</v>
      </c>
      <c r="U186" s="104" t="str">
        <f t="shared" si="30"/>
        <v>bt; bt; bt; bt</v>
      </c>
      <c r="V186" s="112" t="s">
        <v>5</v>
      </c>
      <c r="W186" s="191" t="str">
        <f t="shared" ref="W186:W226" si="33">ROMAN(MAX(IF(OR(K186=$Z$8,M186=$AD$8,M186=$AH$8),3,IF(OR(K186=$AA$8,M186=$AE$8,M186=$AG$8),2,1)),IF(V186="bt",1,2)),0)</f>
        <v>I</v>
      </c>
      <c r="Y186" s="114"/>
      <c r="Z186" s="114"/>
    </row>
    <row r="187" spans="1:26" s="193" customFormat="1" x14ac:dyDescent="0.25">
      <c r="A187" s="103">
        <f t="shared" si="26"/>
        <v>178</v>
      </c>
      <c r="B187" s="198" t="s">
        <v>1623</v>
      </c>
      <c r="C187" s="199" t="s">
        <v>1699</v>
      </c>
      <c r="D187" s="200" t="s">
        <v>2014</v>
      </c>
      <c r="E187" s="200"/>
      <c r="F187" s="103" t="s">
        <v>1753</v>
      </c>
      <c r="G187" s="106" t="s">
        <v>2074</v>
      </c>
      <c r="H187" s="228">
        <v>45720</v>
      </c>
      <c r="I187" s="103">
        <v>27</v>
      </c>
      <c r="J187" s="103">
        <v>115</v>
      </c>
      <c r="K187" s="105" t="str" cm="1">
        <f t="array" ref="K187">LOOKUP(2,1/(J187&gt;=INDEX(IF(F187="x",CCTT!$F$3:$I$170,CCTT!$B$3:$E$170),MATCH(DATEDIF(D187,DATE(2024,7,11),"m"),CCTT!$A$3:$A$170,0),0)),CCTT!$F$2:$I$2)</f>
        <v>bt</v>
      </c>
      <c r="L187" s="111">
        <f t="shared" si="32"/>
        <v>20.415879017013232</v>
      </c>
      <c r="M187" s="105" t="str" cm="1">
        <f t="array" ref="M187">LOOKUP(2,1/(L187&gt;=INDEX(IF(F187="x",BMI!$G$3:$K$170,BMI!$B$3:$F$170),MATCH(DATEDIF(D187,DATE(2024,7,11),"m"),BMI!$A$3:$A$170,0),0)),BMI!$G$2:$K$2)</f>
        <v>BP</v>
      </c>
      <c r="N187" s="103" t="s">
        <v>3385</v>
      </c>
      <c r="O187" s="103">
        <v>87</v>
      </c>
      <c r="P187" s="106" t="s">
        <v>3380</v>
      </c>
      <c r="Q187" s="103" t="s">
        <v>5</v>
      </c>
      <c r="R187" s="103" t="s">
        <v>5</v>
      </c>
      <c r="S187" s="103" t="s">
        <v>5</v>
      </c>
      <c r="T187" s="103" t="s">
        <v>5</v>
      </c>
      <c r="U187" s="104" t="str">
        <f t="shared" si="30"/>
        <v>bt; bt; bt; bt</v>
      </c>
      <c r="V187" s="112" t="s">
        <v>5</v>
      </c>
      <c r="W187" s="191" t="str">
        <f t="shared" si="33"/>
        <v>III</v>
      </c>
      <c r="Y187" s="114"/>
      <c r="Z187" s="114"/>
    </row>
    <row r="188" spans="1:26" s="193" customFormat="1" x14ac:dyDescent="0.25">
      <c r="A188" s="103">
        <f t="shared" si="26"/>
        <v>179</v>
      </c>
      <c r="B188" s="198" t="s">
        <v>2015</v>
      </c>
      <c r="C188" s="199" t="s">
        <v>1264</v>
      </c>
      <c r="D188" s="200" t="s">
        <v>1960</v>
      </c>
      <c r="E188" s="200" t="s">
        <v>1753</v>
      </c>
      <c r="F188" s="103"/>
      <c r="G188" s="106" t="s">
        <v>2074</v>
      </c>
      <c r="H188" s="228">
        <v>45720</v>
      </c>
      <c r="I188" s="103">
        <v>22</v>
      </c>
      <c r="J188" s="103">
        <v>117</v>
      </c>
      <c r="K188" s="105" t="str" cm="1">
        <f t="array" ref="K188">LOOKUP(2,1/(J188&gt;=INDEX(IF(F188="x",CCTT!$F$3:$I$170,CCTT!$B$3:$E$170),MATCH(DATEDIF(D188,DATE(2024,7,11),"m"),CCTT!$A$3:$A$170,0),0)),CCTT!$F$2:$I$2)</f>
        <v>bt</v>
      </c>
      <c r="L188" s="111">
        <f t="shared" si="32"/>
        <v>16.071298122580174</v>
      </c>
      <c r="M188" s="105" t="str" cm="1">
        <f t="array" ref="M188">LOOKUP(2,1/(L188&gt;=INDEX(IF(F188="x",BMI!$G$3:$K$170,BMI!$B$3:$F$170),MATCH(DATEDIF(D188,DATE(2024,7,11),"m"),BMI!$A$3:$A$170,0),0)),BMI!$G$2:$K$2)</f>
        <v>bt</v>
      </c>
      <c r="N188" s="103" t="s">
        <v>3396</v>
      </c>
      <c r="O188" s="103">
        <v>85</v>
      </c>
      <c r="P188" s="106" t="s">
        <v>3380</v>
      </c>
      <c r="Q188" s="103" t="s">
        <v>5</v>
      </c>
      <c r="R188" s="103" t="s">
        <v>5</v>
      </c>
      <c r="S188" s="103" t="s">
        <v>5</v>
      </c>
      <c r="T188" s="103" t="s">
        <v>5</v>
      </c>
      <c r="U188" s="104" t="str">
        <f t="shared" si="30"/>
        <v>bt; bt; bt; bt</v>
      </c>
      <c r="V188" s="105" t="s">
        <v>5</v>
      </c>
      <c r="W188" s="191" t="str">
        <f t="shared" si="33"/>
        <v>I</v>
      </c>
      <c r="Y188" s="114"/>
      <c r="Z188" s="114"/>
    </row>
    <row r="189" spans="1:26" s="193" customFormat="1" x14ac:dyDescent="0.25">
      <c r="A189" s="103">
        <f t="shared" si="26"/>
        <v>180</v>
      </c>
      <c r="B189" s="198" t="s">
        <v>2016</v>
      </c>
      <c r="C189" s="199" t="s">
        <v>1309</v>
      </c>
      <c r="D189" s="200" t="s">
        <v>2017</v>
      </c>
      <c r="E189" s="200"/>
      <c r="F189" s="103" t="s">
        <v>1753</v>
      </c>
      <c r="G189" s="106" t="s">
        <v>2074</v>
      </c>
      <c r="H189" s="228">
        <v>45720</v>
      </c>
      <c r="I189" s="103">
        <v>25</v>
      </c>
      <c r="J189" s="103">
        <v>125</v>
      </c>
      <c r="K189" s="105" t="str" cm="1">
        <f t="array" ref="K189">LOOKUP(2,1/(J189&gt;=INDEX(IF(F189="x",CCTT!$F$3:$I$170,CCTT!$B$3:$E$170),MATCH(DATEDIF(D189,DATE(2024,7,11),"m"),CCTT!$A$3:$A$170,0),0)),CCTT!$F$2:$I$2)</f>
        <v>bt</v>
      </c>
      <c r="L189" s="111">
        <f t="shared" si="32"/>
        <v>16</v>
      </c>
      <c r="M189" s="105" t="str" cm="1">
        <f t="array" ref="M189">LOOKUP(2,1/(L189&gt;=INDEX(IF(F189="x",BMI!$G$3:$K$170,BMI!$B$3:$F$170),MATCH(DATEDIF(D189,DATE(2024,7,11),"m"),BMI!$A$3:$A$170,0),0)),BMI!$G$2:$K$2)</f>
        <v>bt</v>
      </c>
      <c r="N189" s="103" t="s">
        <v>3410</v>
      </c>
      <c r="O189" s="103">
        <v>78</v>
      </c>
      <c r="P189" s="106" t="s">
        <v>3380</v>
      </c>
      <c r="Q189" s="103" t="s">
        <v>5</v>
      </c>
      <c r="R189" s="103" t="s">
        <v>5</v>
      </c>
      <c r="S189" s="103" t="s">
        <v>1370</v>
      </c>
      <c r="T189" s="103" t="s">
        <v>5</v>
      </c>
      <c r="U189" s="104" t="str">
        <f t="shared" si="30"/>
        <v>bt; bt; Đa sâu răng; bt</v>
      </c>
      <c r="V189" s="112" t="s">
        <v>1370</v>
      </c>
      <c r="W189" s="191" t="str">
        <f t="shared" si="33"/>
        <v>II</v>
      </c>
      <c r="Y189" s="114"/>
      <c r="Z189" s="114"/>
    </row>
    <row r="190" spans="1:26" s="193" customFormat="1" x14ac:dyDescent="0.25">
      <c r="A190" s="103">
        <f t="shared" si="26"/>
        <v>181</v>
      </c>
      <c r="B190" s="198" t="s">
        <v>2018</v>
      </c>
      <c r="C190" s="199" t="s">
        <v>2019</v>
      </c>
      <c r="D190" s="200" t="s">
        <v>2020</v>
      </c>
      <c r="E190" s="200" t="s">
        <v>1753</v>
      </c>
      <c r="F190" s="103"/>
      <c r="G190" s="106" t="s">
        <v>2074</v>
      </c>
      <c r="H190" s="228">
        <v>45720</v>
      </c>
      <c r="I190" s="103">
        <v>23</v>
      </c>
      <c r="J190" s="103">
        <v>115</v>
      </c>
      <c r="K190" s="105" t="str" cm="1">
        <f t="array" ref="K190">LOOKUP(2,1/(J190&gt;=INDEX(IF(F190="x",CCTT!$F$3:$I$170,CCTT!$B$3:$E$170),MATCH(DATEDIF(D190,DATE(2024,7,11),"m"),CCTT!$A$3:$A$170,0),0)),CCTT!$F$2:$I$2)</f>
        <v>bt</v>
      </c>
      <c r="L190" s="111">
        <f t="shared" si="32"/>
        <v>17.391304347826086</v>
      </c>
      <c r="M190" s="105" t="str" cm="1">
        <f t="array" ref="M190">LOOKUP(2,1/(L190&gt;=INDEX(IF(F190="x",BMI!$G$3:$K$170,BMI!$B$3:$F$170),MATCH(DATEDIF(D190,DATE(2024,7,11),"m"),BMI!$A$3:$A$170,0),0)),BMI!$G$2:$K$2)</f>
        <v>TC</v>
      </c>
      <c r="N190" s="103" t="s">
        <v>3396</v>
      </c>
      <c r="O190" s="103">
        <v>84</v>
      </c>
      <c r="P190" s="106" t="s">
        <v>3380</v>
      </c>
      <c r="Q190" s="103" t="s">
        <v>5</v>
      </c>
      <c r="R190" s="103" t="s">
        <v>5</v>
      </c>
      <c r="S190" s="103" t="s">
        <v>5</v>
      </c>
      <c r="T190" s="103" t="s">
        <v>5</v>
      </c>
      <c r="U190" s="104" t="str">
        <f t="shared" si="30"/>
        <v>bt; bt; bt; bt</v>
      </c>
      <c r="V190" s="112" t="s">
        <v>5</v>
      </c>
      <c r="W190" s="191" t="str">
        <f t="shared" si="33"/>
        <v>II</v>
      </c>
      <c r="Y190" s="114"/>
      <c r="Z190" s="114"/>
    </row>
    <row r="191" spans="1:26" s="193" customFormat="1" x14ac:dyDescent="0.25">
      <c r="A191" s="103">
        <f t="shared" si="26"/>
        <v>182</v>
      </c>
      <c r="B191" s="198" t="s">
        <v>2021</v>
      </c>
      <c r="C191" s="199" t="s">
        <v>1325</v>
      </c>
      <c r="D191" s="200" t="s">
        <v>2022</v>
      </c>
      <c r="E191" s="200"/>
      <c r="F191" s="103" t="s">
        <v>1753</v>
      </c>
      <c r="G191" s="106" t="s">
        <v>2074</v>
      </c>
      <c r="H191" s="228">
        <v>45720</v>
      </c>
      <c r="I191" s="103">
        <v>13</v>
      </c>
      <c r="J191" s="103">
        <v>103</v>
      </c>
      <c r="K191" s="105" t="str" cm="1">
        <f t="array" ref="K191">LOOKUP(2,1/(J191&gt;=INDEX(IF(F191="x",CCTT!$F$3:$I$170,CCTT!$B$3:$E$170),MATCH(DATEDIF(D191,DATE(2024,7,11),"m"),CCTT!$A$3:$A$170,0),0)),CCTT!$F$2:$I$2)</f>
        <v>SDDTTC</v>
      </c>
      <c r="L191" s="111">
        <f t="shared" si="32"/>
        <v>12.253746818738808</v>
      </c>
      <c r="M191" s="105" t="str" cm="1">
        <f t="array" ref="M191">LOOKUP(2,1/(L191&gt;=INDEX(IF(F191="x",BMI!$G$3:$K$170,BMI!$B$3:$F$170),MATCH(DATEDIF(D191,DATE(2024,7,11),"m"),BMI!$A$3:$A$170,0),0)),BMI!$G$2:$K$2)</f>
        <v>SDDTGC</v>
      </c>
      <c r="N191" s="103" t="s">
        <v>3396</v>
      </c>
      <c r="O191" s="103">
        <v>83</v>
      </c>
      <c r="P191" s="106" t="s">
        <v>3380</v>
      </c>
      <c r="Q191" s="103" t="s">
        <v>5</v>
      </c>
      <c r="R191" s="103" t="s">
        <v>5</v>
      </c>
      <c r="S191" s="103" t="s">
        <v>1370</v>
      </c>
      <c r="T191" s="103" t="s">
        <v>5</v>
      </c>
      <c r="U191" s="104" t="str">
        <f t="shared" si="30"/>
        <v>bt; bt; Đa sâu răng; bt</v>
      </c>
      <c r="V191" s="112" t="s">
        <v>1370</v>
      </c>
      <c r="W191" s="191" t="str">
        <f t="shared" si="33"/>
        <v>II</v>
      </c>
      <c r="Y191" s="114"/>
      <c r="Z191" s="114"/>
    </row>
    <row r="192" spans="1:26" s="193" customFormat="1" x14ac:dyDescent="0.25">
      <c r="A192" s="103">
        <f t="shared" si="26"/>
        <v>183</v>
      </c>
      <c r="B192" s="198" t="s">
        <v>886</v>
      </c>
      <c r="C192" s="199" t="s">
        <v>1271</v>
      </c>
      <c r="D192" s="200" t="s">
        <v>1524</v>
      </c>
      <c r="E192" s="200" t="s">
        <v>1753</v>
      </c>
      <c r="F192" s="103"/>
      <c r="G192" s="106" t="s">
        <v>2074</v>
      </c>
      <c r="H192" s="228">
        <v>45720</v>
      </c>
      <c r="I192" s="103">
        <v>22</v>
      </c>
      <c r="J192" s="103">
        <v>117</v>
      </c>
      <c r="K192" s="105" t="str" cm="1">
        <f t="array" ref="K192">LOOKUP(2,1/(J192&gt;=INDEX(IF(F192="x",CCTT!$F$3:$I$170,CCTT!$B$3:$E$170),MATCH(DATEDIF(D192,DATE(2024,7,11),"m"),CCTT!$A$3:$A$170,0),0)),CCTT!$F$2:$I$2)</f>
        <v>bt</v>
      </c>
      <c r="L192" s="111">
        <f t="shared" si="32"/>
        <v>16.071298122580174</v>
      </c>
      <c r="M192" s="105" t="str" cm="1">
        <f t="array" ref="M192">LOOKUP(2,1/(L192&gt;=INDEX(IF(F192="x",BMI!$G$3:$K$170,BMI!$B$3:$F$170),MATCH(DATEDIF(D192,DATE(2024,7,11),"m"),BMI!$A$3:$A$170,0),0)),BMI!$G$2:$K$2)</f>
        <v>bt</v>
      </c>
      <c r="N192" s="103" t="s">
        <v>3399</v>
      </c>
      <c r="O192" s="103">
        <v>82</v>
      </c>
      <c r="P192" s="106" t="s">
        <v>3380</v>
      </c>
      <c r="Q192" s="103" t="s">
        <v>5</v>
      </c>
      <c r="R192" s="103" t="s">
        <v>5</v>
      </c>
      <c r="S192" s="103" t="s">
        <v>1370</v>
      </c>
      <c r="T192" s="103" t="s">
        <v>5</v>
      </c>
      <c r="U192" s="104" t="str">
        <f t="shared" si="30"/>
        <v>bt; bt; Đa sâu răng; bt</v>
      </c>
      <c r="V192" s="112" t="s">
        <v>1370</v>
      </c>
      <c r="W192" s="191" t="str">
        <f t="shared" si="33"/>
        <v>II</v>
      </c>
      <c r="Y192" s="114"/>
      <c r="Z192" s="114"/>
    </row>
    <row r="193" spans="1:26" s="193" customFormat="1" x14ac:dyDescent="0.25">
      <c r="A193" s="103">
        <f t="shared" si="26"/>
        <v>184</v>
      </c>
      <c r="B193" s="198" t="s">
        <v>1501</v>
      </c>
      <c r="C193" s="199" t="s">
        <v>1271</v>
      </c>
      <c r="D193" s="200" t="s">
        <v>2023</v>
      </c>
      <c r="E193" s="200" t="s">
        <v>1753</v>
      </c>
      <c r="F193" s="103"/>
      <c r="G193" s="106" t="s">
        <v>2074</v>
      </c>
      <c r="H193" s="228">
        <v>45720</v>
      </c>
      <c r="I193" s="103">
        <v>31</v>
      </c>
      <c r="J193" s="103">
        <v>129</v>
      </c>
      <c r="K193" s="105" t="str" cm="1">
        <f t="array" ref="K193">LOOKUP(2,1/(J193&gt;=INDEX(IF(F193="x",CCTT!$F$3:$I$170,CCTT!$B$3:$E$170),MATCH(DATEDIF(D193,DATE(2024,7,11),"m"),CCTT!$A$3:$A$170,0),0)),CCTT!$F$2:$I$2)</f>
        <v>CHT</v>
      </c>
      <c r="L193" s="111">
        <f t="shared" si="32"/>
        <v>18.628688179796885</v>
      </c>
      <c r="M193" s="105" t="str" cm="1">
        <f t="array" ref="M193">LOOKUP(2,1/(L193&gt;=INDEX(IF(F193="x",BMI!$G$3:$K$170,BMI!$B$3:$F$170),MATCH(DATEDIF(D193,DATE(2024,7,11),"m"),BMI!$A$3:$A$170,0),0)),BMI!$G$2:$K$2)</f>
        <v>BP</v>
      </c>
      <c r="N193" s="103" t="s">
        <v>3385</v>
      </c>
      <c r="O193" s="103">
        <v>86</v>
      </c>
      <c r="P193" s="106" t="s">
        <v>3380</v>
      </c>
      <c r="Q193" s="103" t="s">
        <v>5</v>
      </c>
      <c r="R193" s="103" t="s">
        <v>1532</v>
      </c>
      <c r="S193" s="103" t="s">
        <v>1370</v>
      </c>
      <c r="T193" s="103" t="s">
        <v>5</v>
      </c>
      <c r="U193" s="104" t="str">
        <f t="shared" si="30"/>
        <v>bt; Viêm mũi họng; Đa sâu răng; bt</v>
      </c>
      <c r="V193" s="112" t="s">
        <v>3425</v>
      </c>
      <c r="W193" s="191" t="str">
        <f t="shared" si="33"/>
        <v>III</v>
      </c>
      <c r="Y193" s="114"/>
      <c r="Z193" s="114"/>
    </row>
    <row r="194" spans="1:26" s="193" customFormat="1" x14ac:dyDescent="0.25">
      <c r="A194" s="103">
        <f t="shared" si="26"/>
        <v>185</v>
      </c>
      <c r="B194" s="198" t="s">
        <v>1600</v>
      </c>
      <c r="C194" s="199" t="s">
        <v>1310</v>
      </c>
      <c r="D194" s="200" t="s">
        <v>2024</v>
      </c>
      <c r="E194" s="200"/>
      <c r="F194" s="103" t="s">
        <v>1753</v>
      </c>
      <c r="G194" s="106" t="s">
        <v>2074</v>
      </c>
      <c r="H194" s="228">
        <v>45720</v>
      </c>
      <c r="I194" s="103">
        <v>19</v>
      </c>
      <c r="J194" s="103">
        <v>120</v>
      </c>
      <c r="K194" s="105" t="str" cm="1">
        <f t="array" ref="K194">LOOKUP(2,1/(J194&gt;=INDEX(IF(F194="x",CCTT!$F$3:$I$170,CCTT!$B$3:$E$170),MATCH(DATEDIF(D194,DATE(2024,7,11),"m"),CCTT!$A$3:$A$170,0),0)),CCTT!$F$2:$I$2)</f>
        <v>bt</v>
      </c>
      <c r="L194" s="111">
        <f t="shared" si="32"/>
        <v>13.194444444444445</v>
      </c>
      <c r="M194" s="105" t="str" cm="1">
        <f t="array" ref="M194">LOOKUP(2,1/(L194&gt;=INDEX(IF(F194="x",BMI!$G$3:$K$170,BMI!$B$3:$F$170),MATCH(DATEDIF(D194,DATE(2024,7,11),"m"),BMI!$A$3:$A$170,0),0)),BMI!$G$2:$K$2)</f>
        <v>bt</v>
      </c>
      <c r="N194" s="103" t="s">
        <v>3399</v>
      </c>
      <c r="O194" s="103">
        <v>83</v>
      </c>
      <c r="P194" s="106" t="s">
        <v>3380</v>
      </c>
      <c r="Q194" s="103" t="s">
        <v>5</v>
      </c>
      <c r="R194" s="103" t="s">
        <v>5</v>
      </c>
      <c r="S194" s="103" t="s">
        <v>5</v>
      </c>
      <c r="T194" s="103" t="s">
        <v>5</v>
      </c>
      <c r="U194" s="104" t="str">
        <f t="shared" si="30"/>
        <v>bt; bt; bt; bt</v>
      </c>
      <c r="V194" s="112" t="s">
        <v>5</v>
      </c>
      <c r="W194" s="191" t="str">
        <f t="shared" si="33"/>
        <v>I</v>
      </c>
      <c r="Y194" s="114"/>
      <c r="Z194" s="114"/>
    </row>
    <row r="195" spans="1:26" s="193" customFormat="1" x14ac:dyDescent="0.25">
      <c r="A195" s="103">
        <f t="shared" si="26"/>
        <v>186</v>
      </c>
      <c r="B195" s="198" t="s">
        <v>1708</v>
      </c>
      <c r="C195" s="201" t="s">
        <v>1484</v>
      </c>
      <c r="D195" s="202" t="s">
        <v>2025</v>
      </c>
      <c r="E195" s="200" t="s">
        <v>1753</v>
      </c>
      <c r="F195" s="103"/>
      <c r="G195" s="106" t="s">
        <v>2074</v>
      </c>
      <c r="H195" s="228">
        <v>45720</v>
      </c>
      <c r="I195" s="103">
        <v>18</v>
      </c>
      <c r="J195" s="103">
        <v>113</v>
      </c>
      <c r="K195" s="105" t="str" cm="1">
        <f t="array" ref="K195">LOOKUP(2,1/(J195&gt;=INDEX(IF(F195="x",CCTT!$F$3:$I$170,CCTT!$B$3:$E$170),MATCH(DATEDIF(D195,DATE(2024,7,11),"m"),CCTT!$A$3:$A$170,0),0)),CCTT!$F$2:$I$2)</f>
        <v>bt</v>
      </c>
      <c r="L195" s="111">
        <f t="shared" si="32"/>
        <v>14.096640300728327</v>
      </c>
      <c r="M195" s="105" t="str" cm="1">
        <f t="array" ref="M195">LOOKUP(2,1/(L195&gt;=INDEX(IF(F195="x",BMI!$G$3:$K$170,BMI!$B$3:$F$170),MATCH(DATEDIF(D195,DATE(2024,7,11),"m"),BMI!$A$3:$A$170,0),0)),BMI!$G$2:$K$2)</f>
        <v>bt</v>
      </c>
      <c r="N195" s="103" t="s">
        <v>3396</v>
      </c>
      <c r="O195" s="103">
        <v>83</v>
      </c>
      <c r="P195" s="106" t="s">
        <v>3380</v>
      </c>
      <c r="Q195" s="103" t="s">
        <v>5</v>
      </c>
      <c r="R195" s="103" t="s">
        <v>5</v>
      </c>
      <c r="S195" s="103" t="s">
        <v>5</v>
      </c>
      <c r="T195" s="103" t="s">
        <v>5</v>
      </c>
      <c r="U195" s="104" t="str">
        <f t="shared" si="30"/>
        <v>bt; bt; bt; bt</v>
      </c>
      <c r="V195" s="112" t="s">
        <v>5</v>
      </c>
      <c r="W195" s="191" t="str">
        <f t="shared" si="33"/>
        <v>I</v>
      </c>
      <c r="Y195" s="114"/>
      <c r="Z195" s="114"/>
    </row>
    <row r="196" spans="1:26" s="193" customFormat="1" x14ac:dyDescent="0.25">
      <c r="A196" s="103">
        <f t="shared" si="26"/>
        <v>187</v>
      </c>
      <c r="B196" s="198" t="s">
        <v>2026</v>
      </c>
      <c r="C196" s="199" t="s">
        <v>2027</v>
      </c>
      <c r="D196" s="200" t="s">
        <v>1805</v>
      </c>
      <c r="E196" s="200" t="s">
        <v>1753</v>
      </c>
      <c r="F196" s="103"/>
      <c r="G196" s="106" t="s">
        <v>2074</v>
      </c>
      <c r="H196" s="228">
        <v>45720</v>
      </c>
      <c r="I196" s="103">
        <v>19</v>
      </c>
      <c r="J196" s="103">
        <v>115</v>
      </c>
      <c r="K196" s="105" t="str" cm="1">
        <f t="array" ref="K196">LOOKUP(2,1/(J196&gt;=INDEX(IF(F196="x",CCTT!$F$3:$I$170,CCTT!$B$3:$E$170),MATCH(DATEDIF(D196,DATE(2024,7,11),"m"),CCTT!$A$3:$A$170,0),0)),CCTT!$F$2:$I$2)</f>
        <v>bt</v>
      </c>
      <c r="L196" s="111">
        <f t="shared" si="32"/>
        <v>14.366729678638942</v>
      </c>
      <c r="M196" s="105" t="str" cm="1">
        <f t="array" ref="M196">LOOKUP(2,1/(L196&gt;=INDEX(IF(F196="x",BMI!$G$3:$K$170,BMI!$B$3:$F$170),MATCH(DATEDIF(D196,DATE(2024,7,11),"m"),BMI!$A$3:$A$170,0),0)),BMI!$G$2:$K$2)</f>
        <v>bt</v>
      </c>
      <c r="N196" s="103" t="s">
        <v>3399</v>
      </c>
      <c r="O196" s="103">
        <v>82</v>
      </c>
      <c r="P196" s="106" t="s">
        <v>3380</v>
      </c>
      <c r="Q196" s="103" t="s">
        <v>5</v>
      </c>
      <c r="R196" s="103" t="s">
        <v>5</v>
      </c>
      <c r="S196" s="103" t="s">
        <v>5</v>
      </c>
      <c r="T196" s="103" t="s">
        <v>5</v>
      </c>
      <c r="U196" s="104" t="str">
        <f t="shared" si="30"/>
        <v>bt; bt; bt; bt</v>
      </c>
      <c r="V196" s="112" t="s">
        <v>5</v>
      </c>
      <c r="W196" s="191" t="str">
        <f t="shared" si="33"/>
        <v>I</v>
      </c>
      <c r="Y196" s="114"/>
      <c r="Z196" s="114"/>
    </row>
    <row r="197" spans="1:26" s="193" customFormat="1" x14ac:dyDescent="0.25">
      <c r="A197" s="103">
        <f t="shared" si="26"/>
        <v>188</v>
      </c>
      <c r="B197" s="198" t="s">
        <v>2028</v>
      </c>
      <c r="C197" s="199" t="s">
        <v>1278</v>
      </c>
      <c r="D197" s="200" t="s">
        <v>2029</v>
      </c>
      <c r="E197" s="200" t="s">
        <v>1753</v>
      </c>
      <c r="F197" s="103"/>
      <c r="G197" s="106" t="s">
        <v>2074</v>
      </c>
      <c r="H197" s="228">
        <v>45720</v>
      </c>
      <c r="I197" s="103">
        <v>24</v>
      </c>
      <c r="J197" s="103">
        <v>124</v>
      </c>
      <c r="K197" s="105" t="str" cm="1">
        <f t="array" ref="K197">LOOKUP(2,1/(J197&gt;=INDEX(IF(F197="x",CCTT!$F$3:$I$170,CCTT!$B$3:$E$170),MATCH(DATEDIF(D197,DATE(2024,7,11),"m"),CCTT!$A$3:$A$170,0),0)),CCTT!$F$2:$I$2)</f>
        <v>bt</v>
      </c>
      <c r="L197" s="111">
        <f t="shared" si="32"/>
        <v>15.608740894901144</v>
      </c>
      <c r="M197" s="105" t="str" cm="1">
        <f t="array" ref="M197">LOOKUP(2,1/(L197&gt;=INDEX(IF(F197="x",BMI!$G$3:$K$170,BMI!$B$3:$F$170),MATCH(DATEDIF(D197,DATE(2024,7,11),"m"),BMI!$A$3:$A$170,0),0)),BMI!$G$2:$K$2)</f>
        <v>bt</v>
      </c>
      <c r="N197" s="103" t="s">
        <v>3396</v>
      </c>
      <c r="O197" s="103">
        <v>84</v>
      </c>
      <c r="P197" s="106" t="s">
        <v>3380</v>
      </c>
      <c r="Q197" s="103" t="s">
        <v>5</v>
      </c>
      <c r="R197" s="103" t="s">
        <v>5</v>
      </c>
      <c r="S197" s="103" t="s">
        <v>5</v>
      </c>
      <c r="T197" s="103" t="s">
        <v>5</v>
      </c>
      <c r="U197" s="104" t="str">
        <f t="shared" si="30"/>
        <v>bt; bt; bt; bt</v>
      </c>
      <c r="V197" s="112" t="s">
        <v>5</v>
      </c>
      <c r="W197" s="191" t="str">
        <f t="shared" si="33"/>
        <v>I</v>
      </c>
      <c r="Y197" s="114"/>
      <c r="Z197" s="114"/>
    </row>
    <row r="198" spans="1:26" s="193" customFormat="1" x14ac:dyDescent="0.25">
      <c r="A198" s="103">
        <f t="shared" si="26"/>
        <v>189</v>
      </c>
      <c r="B198" s="198" t="s">
        <v>2030</v>
      </c>
      <c r="C198" s="199" t="s">
        <v>1280</v>
      </c>
      <c r="D198" s="200" t="s">
        <v>2031</v>
      </c>
      <c r="E198" s="200" t="s">
        <v>1753</v>
      </c>
      <c r="F198" s="103"/>
      <c r="G198" s="106" t="s">
        <v>2074</v>
      </c>
      <c r="H198" s="228">
        <v>45720</v>
      </c>
      <c r="I198" s="103">
        <v>25</v>
      </c>
      <c r="J198" s="103">
        <v>121</v>
      </c>
      <c r="K198" s="105" t="str" cm="1">
        <f t="array" ref="K198">LOOKUP(2,1/(J198&gt;=INDEX(IF(F198="x",CCTT!$F$3:$I$170,CCTT!$B$3:$E$170),MATCH(DATEDIF(D198,DATE(2024,7,11),"m"),CCTT!$A$3:$A$170,0),0)),CCTT!$F$2:$I$2)</f>
        <v>bt</v>
      </c>
      <c r="L198" s="111">
        <f t="shared" si="32"/>
        <v>17.075336384126768</v>
      </c>
      <c r="M198" s="105" t="str" cm="1">
        <f t="array" ref="M198">LOOKUP(2,1/(L198&gt;=INDEX(IF(F198="x",BMI!$G$3:$K$170,BMI!$B$3:$F$170),MATCH(DATEDIF(D198,DATE(2024,7,11),"m"),BMI!$A$3:$A$170,0),0)),BMI!$G$2:$K$2)</f>
        <v>TC</v>
      </c>
      <c r="N198" s="103" t="s">
        <v>3410</v>
      </c>
      <c r="O198" s="103">
        <v>82</v>
      </c>
      <c r="P198" s="106" t="s">
        <v>3380</v>
      </c>
      <c r="Q198" s="103" t="s">
        <v>5</v>
      </c>
      <c r="R198" s="103" t="s">
        <v>5</v>
      </c>
      <c r="S198" s="103" t="s">
        <v>1370</v>
      </c>
      <c r="T198" s="103" t="s">
        <v>5</v>
      </c>
      <c r="U198" s="104" t="str">
        <f t="shared" si="30"/>
        <v>bt; bt; Đa sâu răng; bt</v>
      </c>
      <c r="V198" s="112" t="s">
        <v>1370</v>
      </c>
      <c r="W198" s="191" t="str">
        <f t="shared" si="33"/>
        <v>II</v>
      </c>
      <c r="Y198" s="114"/>
      <c r="Z198" s="114"/>
    </row>
    <row r="199" spans="1:26" s="193" customFormat="1" x14ac:dyDescent="0.25">
      <c r="A199" s="103">
        <f t="shared" si="26"/>
        <v>190</v>
      </c>
      <c r="B199" s="198" t="s">
        <v>2032</v>
      </c>
      <c r="C199" s="199" t="s">
        <v>1280</v>
      </c>
      <c r="D199" s="200" t="s">
        <v>1612</v>
      </c>
      <c r="E199" s="200" t="s">
        <v>1753</v>
      </c>
      <c r="F199" s="103"/>
      <c r="G199" s="106" t="s">
        <v>2074</v>
      </c>
      <c r="H199" s="228">
        <v>45720</v>
      </c>
      <c r="I199" s="103">
        <v>21</v>
      </c>
      <c r="J199" s="103">
        <v>117</v>
      </c>
      <c r="K199" s="105" t="str" cm="1">
        <f t="array" ref="K199">LOOKUP(2,1/(J199&gt;=INDEX(IF(F199="x",CCTT!$F$3:$I$170,CCTT!$B$3:$E$170),MATCH(DATEDIF(D199,DATE(2024,7,11),"m"),CCTT!$A$3:$A$170,0),0)),CCTT!$F$2:$I$2)</f>
        <v>bt</v>
      </c>
      <c r="L199" s="111">
        <f t="shared" si="32"/>
        <v>15.340784571553803</v>
      </c>
      <c r="M199" s="105" t="str" cm="1">
        <f t="array" ref="M199">LOOKUP(2,1/(L199&gt;=INDEX(IF(F199="x",BMI!$G$3:$K$170,BMI!$B$3:$F$170),MATCH(DATEDIF(D199,DATE(2024,7,11),"m"),BMI!$A$3:$A$170,0),0)),BMI!$G$2:$K$2)</f>
        <v>bt</v>
      </c>
      <c r="N199" s="103" t="s">
        <v>3385</v>
      </c>
      <c r="O199" s="103">
        <v>83</v>
      </c>
      <c r="P199" s="106" t="s">
        <v>3380</v>
      </c>
      <c r="Q199" s="103" t="s">
        <v>5</v>
      </c>
      <c r="R199" s="103" t="s">
        <v>5</v>
      </c>
      <c r="S199" s="103" t="s">
        <v>5</v>
      </c>
      <c r="T199" s="103" t="s">
        <v>5</v>
      </c>
      <c r="U199" s="104" t="str">
        <f t="shared" si="30"/>
        <v>bt; bt; bt; bt</v>
      </c>
      <c r="V199" s="112" t="s">
        <v>5</v>
      </c>
      <c r="W199" s="191" t="str">
        <f t="shared" si="33"/>
        <v>I</v>
      </c>
      <c r="Y199" s="114"/>
      <c r="Z199" s="114"/>
    </row>
    <row r="200" spans="1:26" s="193" customFormat="1" ht="22.5" customHeight="1" x14ac:dyDescent="0.25">
      <c r="A200" s="103">
        <f t="shared" si="26"/>
        <v>191</v>
      </c>
      <c r="B200" s="198" t="s">
        <v>2033</v>
      </c>
      <c r="C200" s="199" t="s">
        <v>1279</v>
      </c>
      <c r="D200" s="200" t="s">
        <v>2034</v>
      </c>
      <c r="E200" s="200" t="s">
        <v>1753</v>
      </c>
      <c r="F200" s="103"/>
      <c r="G200" s="106" t="s">
        <v>2074</v>
      </c>
      <c r="H200" s="228">
        <v>45720</v>
      </c>
      <c r="I200" s="103">
        <v>29</v>
      </c>
      <c r="J200" s="103">
        <v>126</v>
      </c>
      <c r="K200" s="105" t="str" cm="1">
        <f t="array" ref="K200">LOOKUP(2,1/(J200&gt;=INDEX(IF(F200="x",CCTT!$F$3:$I$170,CCTT!$B$3:$E$170),MATCH(DATEDIF(D200,DATE(2024,7,11),"m"),CCTT!$A$3:$A$170,0),0)),CCTT!$F$2:$I$2)</f>
        <v>CHT</v>
      </c>
      <c r="L200" s="111">
        <f t="shared" si="32"/>
        <v>18.266565885613506</v>
      </c>
      <c r="M200" s="105" t="str" cm="1">
        <f t="array" ref="M200">LOOKUP(2,1/(L200&gt;=INDEX(IF(F200="x",BMI!$G$3:$K$170,BMI!$B$3:$F$170),MATCH(DATEDIF(D200,DATE(2024,7,11),"m"),BMI!$A$3:$A$170,0),0)),BMI!$G$2:$K$2)</f>
        <v>TC</v>
      </c>
      <c r="N200" s="103" t="s">
        <v>3385</v>
      </c>
      <c r="O200" s="103">
        <v>83</v>
      </c>
      <c r="P200" s="106" t="s">
        <v>3380</v>
      </c>
      <c r="Q200" s="103" t="s">
        <v>5</v>
      </c>
      <c r="R200" s="103" t="s">
        <v>5</v>
      </c>
      <c r="S200" s="105" t="s">
        <v>5</v>
      </c>
      <c r="T200" s="103" t="s">
        <v>5</v>
      </c>
      <c r="U200" s="104" t="str">
        <f t="shared" si="30"/>
        <v>bt; bt; bt; bt</v>
      </c>
      <c r="V200" s="105" t="s">
        <v>5</v>
      </c>
      <c r="W200" s="191" t="str">
        <f t="shared" si="33"/>
        <v>II</v>
      </c>
      <c r="Y200" s="114"/>
      <c r="Z200" s="114"/>
    </row>
    <row r="201" spans="1:26" s="193" customFormat="1" ht="15" customHeight="1" x14ac:dyDescent="0.25">
      <c r="A201" s="103">
        <f t="shared" si="26"/>
        <v>192</v>
      </c>
      <c r="B201" s="198" t="s">
        <v>2035</v>
      </c>
      <c r="C201" s="199" t="s">
        <v>1279</v>
      </c>
      <c r="D201" s="200" t="s">
        <v>1535</v>
      </c>
      <c r="E201" s="200" t="s">
        <v>1753</v>
      </c>
      <c r="F201" s="103"/>
      <c r="G201" s="106" t="s">
        <v>2074</v>
      </c>
      <c r="H201" s="228">
        <v>45720</v>
      </c>
      <c r="I201" s="103">
        <v>18</v>
      </c>
      <c r="J201" s="103">
        <v>113</v>
      </c>
      <c r="K201" s="105" t="str" cm="1">
        <f t="array" ref="K201">LOOKUP(2,1/(J201&gt;=INDEX(IF(F201="x",CCTT!$F$3:$I$170,CCTT!$B$3:$E$170),MATCH(DATEDIF(D201,DATE(2024,7,11),"m"),CCTT!$A$3:$A$170,0),0)),CCTT!$F$2:$I$2)</f>
        <v>bt</v>
      </c>
      <c r="L201" s="111">
        <f t="shared" si="32"/>
        <v>14.096640300728327</v>
      </c>
      <c r="M201" s="105" t="str" cm="1">
        <f t="array" ref="M201">LOOKUP(2,1/(L201&gt;=INDEX(IF(F201="x",BMI!$G$3:$K$170,BMI!$B$3:$F$170),MATCH(DATEDIF(D201,DATE(2024,7,11),"m"),BMI!$A$3:$A$170,0),0)),BMI!$G$2:$K$2)</f>
        <v>bt</v>
      </c>
      <c r="N201" s="103" t="s">
        <v>3396</v>
      </c>
      <c r="O201" s="103">
        <v>83</v>
      </c>
      <c r="P201" s="106" t="s">
        <v>3380</v>
      </c>
      <c r="Q201" s="103" t="s">
        <v>5</v>
      </c>
      <c r="R201" s="103" t="s">
        <v>5</v>
      </c>
      <c r="S201" s="103" t="s">
        <v>5</v>
      </c>
      <c r="T201" s="103" t="s">
        <v>5</v>
      </c>
      <c r="U201" s="104" t="str">
        <f t="shared" si="30"/>
        <v>bt; bt; bt; bt</v>
      </c>
      <c r="V201" s="112" t="s">
        <v>5</v>
      </c>
      <c r="W201" s="191" t="str">
        <f t="shared" si="33"/>
        <v>I</v>
      </c>
      <c r="Y201" s="114"/>
      <c r="Z201" s="114"/>
    </row>
    <row r="202" spans="1:26" s="193" customFormat="1" x14ac:dyDescent="0.25">
      <c r="A202" s="103">
        <f t="shared" si="26"/>
        <v>193</v>
      </c>
      <c r="B202" s="198" t="s">
        <v>2036</v>
      </c>
      <c r="C202" s="199" t="s">
        <v>2037</v>
      </c>
      <c r="D202" s="203" t="s">
        <v>2038</v>
      </c>
      <c r="E202" s="200" t="s">
        <v>1753</v>
      </c>
      <c r="F202" s="103"/>
      <c r="G202" s="106" t="s">
        <v>2074</v>
      </c>
      <c r="H202" s="228">
        <v>45720</v>
      </c>
      <c r="I202" s="103">
        <v>34</v>
      </c>
      <c r="J202" s="103">
        <v>128</v>
      </c>
      <c r="K202" s="105" t="str" cm="1">
        <f t="array" ref="K202">LOOKUP(2,1/(J202&gt;=INDEX(IF(F202="x",CCTT!$F$3:$I$170,CCTT!$B$3:$E$170),MATCH(DATEDIF(D202,DATE(2024,7,11),"m"),CCTT!$A$3:$A$170,0),0)),CCTT!$F$2:$I$2)</f>
        <v>bt</v>
      </c>
      <c r="L202" s="111">
        <f t="shared" si="32"/>
        <v>20.751953125</v>
      </c>
      <c r="M202" s="105" t="str" cm="1">
        <f t="array" ref="M202">LOOKUP(2,1/(L202&gt;=INDEX(IF(F202="x",BMI!$G$3:$K$170,BMI!$B$3:$F$170),MATCH(DATEDIF(D202,DATE(2024,7,11),"m"),BMI!$A$3:$A$170,0),0)),BMI!$G$2:$K$2)</f>
        <v>BP</v>
      </c>
      <c r="N202" s="103" t="s">
        <v>3381</v>
      </c>
      <c r="O202" s="103">
        <v>83</v>
      </c>
      <c r="P202" s="106" t="s">
        <v>3380</v>
      </c>
      <c r="Q202" s="103" t="s">
        <v>5</v>
      </c>
      <c r="R202" s="103" t="s">
        <v>5</v>
      </c>
      <c r="S202" s="103" t="s">
        <v>5</v>
      </c>
      <c r="T202" s="103" t="s">
        <v>5</v>
      </c>
      <c r="U202" s="104" t="str">
        <f t="shared" si="30"/>
        <v>bt; bt; bt; bt</v>
      </c>
      <c r="V202" s="112" t="s">
        <v>5</v>
      </c>
      <c r="W202" s="191" t="str">
        <f t="shared" si="33"/>
        <v>III</v>
      </c>
      <c r="Y202" s="114"/>
      <c r="Z202" s="114"/>
    </row>
    <row r="203" spans="1:26" s="193" customFormat="1" x14ac:dyDescent="0.25">
      <c r="A203" s="103">
        <f t="shared" si="26"/>
        <v>194</v>
      </c>
      <c r="B203" s="198" t="s">
        <v>2039</v>
      </c>
      <c r="C203" s="199" t="s">
        <v>1281</v>
      </c>
      <c r="D203" s="200" t="s">
        <v>1649</v>
      </c>
      <c r="E203" s="200" t="s">
        <v>1753</v>
      </c>
      <c r="F203" s="103"/>
      <c r="G203" s="106" t="s">
        <v>2074</v>
      </c>
      <c r="H203" s="228">
        <v>45720</v>
      </c>
      <c r="I203" s="103">
        <v>34</v>
      </c>
      <c r="J203" s="103">
        <v>122</v>
      </c>
      <c r="K203" s="105" t="str" cm="1">
        <f t="array" ref="K203">LOOKUP(2,1/(J203&gt;=INDEX(IF(F203="x",CCTT!$F$3:$I$170,CCTT!$B$3:$E$170),MATCH(DATEDIF(D203,DATE(2024,7,11),"m"),CCTT!$A$3:$A$170,0),0)),CCTT!$F$2:$I$2)</f>
        <v>bt</v>
      </c>
      <c r="L203" s="111">
        <f t="shared" si="32"/>
        <v>22.843321687718355</v>
      </c>
      <c r="M203" s="105" t="str" cm="1">
        <f t="array" ref="M203">LOOKUP(2,1/(L203&gt;=INDEX(IF(F203="x",BMI!$G$3:$K$170,BMI!$B$3:$F$170),MATCH(DATEDIF(D203,DATE(2024,7,11),"m"),BMI!$A$3:$A$170,0),0)),BMI!$G$2:$K$2)</f>
        <v>BP</v>
      </c>
      <c r="N203" s="103" t="s">
        <v>3381</v>
      </c>
      <c r="O203" s="103">
        <v>83</v>
      </c>
      <c r="P203" s="106" t="s">
        <v>3380</v>
      </c>
      <c r="Q203" s="103" t="s">
        <v>5</v>
      </c>
      <c r="R203" s="103" t="s">
        <v>5</v>
      </c>
      <c r="S203" s="103" t="s">
        <v>5</v>
      </c>
      <c r="T203" s="103" t="s">
        <v>5</v>
      </c>
      <c r="U203" s="104" t="str">
        <f t="shared" si="30"/>
        <v>bt; bt; bt; bt</v>
      </c>
      <c r="V203" s="112" t="s">
        <v>5</v>
      </c>
      <c r="W203" s="191" t="str">
        <f t="shared" si="33"/>
        <v>III</v>
      </c>
      <c r="Y203" s="114"/>
      <c r="Z203" s="114"/>
    </row>
    <row r="204" spans="1:26" s="193" customFormat="1" x14ac:dyDescent="0.25">
      <c r="A204" s="103">
        <f t="shared" ref="A204:A267" si="34">A203+1</f>
        <v>195</v>
      </c>
      <c r="B204" s="198" t="s">
        <v>2040</v>
      </c>
      <c r="C204" s="199" t="s">
        <v>1281</v>
      </c>
      <c r="D204" s="200" t="s">
        <v>1576</v>
      </c>
      <c r="E204" s="200" t="s">
        <v>1753</v>
      </c>
      <c r="F204" s="103"/>
      <c r="G204" s="106" t="s">
        <v>2074</v>
      </c>
      <c r="H204" s="228">
        <v>45720</v>
      </c>
      <c r="I204" s="103">
        <v>24</v>
      </c>
      <c r="J204" s="103">
        <v>115</v>
      </c>
      <c r="K204" s="105" t="str" cm="1">
        <f t="array" ref="K204">LOOKUP(2,1/(J204&gt;=INDEX(IF(F204="x",CCTT!$F$3:$I$170,CCTT!$B$3:$E$170),MATCH(DATEDIF(D204,DATE(2024,7,11),"m"),CCTT!$A$3:$A$170,0),0)),CCTT!$F$2:$I$2)</f>
        <v>bt</v>
      </c>
      <c r="L204" s="111">
        <f t="shared" si="32"/>
        <v>18.147448015122873</v>
      </c>
      <c r="M204" s="105" t="str" cm="1">
        <f t="array" ref="M204">LOOKUP(2,1/(L204&gt;=INDEX(IF(F204="x",BMI!$G$3:$K$170,BMI!$B$3:$F$170),MATCH(DATEDIF(D204,DATE(2024,7,11),"m"),BMI!$A$3:$A$170,0),0)),BMI!$G$2:$K$2)</f>
        <v>TC</v>
      </c>
      <c r="N204" s="103" t="s">
        <v>3398</v>
      </c>
      <c r="O204" s="103">
        <v>83</v>
      </c>
      <c r="P204" s="106" t="s">
        <v>3380</v>
      </c>
      <c r="Q204" s="103" t="s">
        <v>5</v>
      </c>
      <c r="R204" s="103" t="s">
        <v>5</v>
      </c>
      <c r="S204" s="103" t="s">
        <v>5</v>
      </c>
      <c r="T204" s="103" t="s">
        <v>5</v>
      </c>
      <c r="U204" s="104" t="str">
        <f t="shared" si="30"/>
        <v>bt; bt; bt; bt</v>
      </c>
      <c r="V204" s="112" t="s">
        <v>5</v>
      </c>
      <c r="W204" s="191" t="str">
        <f t="shared" si="33"/>
        <v>II</v>
      </c>
      <c r="Y204" s="114"/>
      <c r="Z204" s="114"/>
    </row>
    <row r="205" spans="1:26" s="193" customFormat="1" x14ac:dyDescent="0.25">
      <c r="A205" s="103">
        <f t="shared" si="34"/>
        <v>196</v>
      </c>
      <c r="B205" s="198" t="s">
        <v>2041</v>
      </c>
      <c r="C205" s="199" t="s">
        <v>1283</v>
      </c>
      <c r="D205" s="200" t="s">
        <v>1555</v>
      </c>
      <c r="E205" s="200" t="s">
        <v>1753</v>
      </c>
      <c r="F205" s="103"/>
      <c r="G205" s="106" t="s">
        <v>2074</v>
      </c>
      <c r="H205" s="228">
        <v>45720</v>
      </c>
      <c r="I205" s="103">
        <v>15</v>
      </c>
      <c r="J205" s="103">
        <v>106</v>
      </c>
      <c r="K205" s="105" t="str" cm="1">
        <f t="array" ref="K205">LOOKUP(2,1/(J205&gt;=INDEX(IF(F205="x",CCTT!$F$3:$I$170,CCTT!$B$3:$E$170),MATCH(DATEDIF(D205,DATE(2024,7,11),"m"),CCTT!$A$3:$A$170,0),0)),CCTT!$F$2:$I$2)</f>
        <v>bt</v>
      </c>
      <c r="L205" s="111">
        <f t="shared" si="32"/>
        <v>13.349946600213601</v>
      </c>
      <c r="M205" s="105" t="str" cm="1">
        <f t="array" ref="M205">LOOKUP(2,1/(L205&gt;=INDEX(IF(F205="x",BMI!$G$3:$K$170,BMI!$B$3:$F$170),MATCH(DATEDIF(D205,DATE(2024,7,11),"m"),BMI!$A$3:$A$170,0),0)),BMI!$G$2:$K$2)</f>
        <v>bt</v>
      </c>
      <c r="N205" s="103" t="s">
        <v>3385</v>
      </c>
      <c r="O205" s="103">
        <v>83</v>
      </c>
      <c r="P205" s="106" t="s">
        <v>3380</v>
      </c>
      <c r="Q205" s="103" t="s">
        <v>5</v>
      </c>
      <c r="R205" s="103" t="s">
        <v>5</v>
      </c>
      <c r="S205" s="103" t="s">
        <v>5</v>
      </c>
      <c r="T205" s="103" t="s">
        <v>5</v>
      </c>
      <c r="U205" s="104" t="str">
        <f t="shared" si="30"/>
        <v>bt; bt; bt; bt</v>
      </c>
      <c r="V205" s="112" t="s">
        <v>5</v>
      </c>
      <c r="W205" s="191" t="str">
        <f t="shared" si="33"/>
        <v>I</v>
      </c>
      <c r="Y205" s="114"/>
      <c r="Z205" s="114"/>
    </row>
    <row r="206" spans="1:26" s="193" customFormat="1" x14ac:dyDescent="0.25">
      <c r="A206" s="103">
        <f t="shared" si="34"/>
        <v>197</v>
      </c>
      <c r="B206" s="198" t="s">
        <v>2042</v>
      </c>
      <c r="C206" s="199" t="s">
        <v>1330</v>
      </c>
      <c r="D206" s="200" t="s">
        <v>1990</v>
      </c>
      <c r="E206" s="200" t="s">
        <v>1753</v>
      </c>
      <c r="F206" s="103"/>
      <c r="G206" s="106" t="s">
        <v>2074</v>
      </c>
      <c r="H206" s="228">
        <v>45720</v>
      </c>
      <c r="I206" s="103">
        <v>25</v>
      </c>
      <c r="J206" s="103">
        <v>114</v>
      </c>
      <c r="K206" s="105" t="str" cm="1">
        <f t="array" ref="K206">LOOKUP(2,1/(J206&gt;=INDEX(IF(F206="x",CCTT!$F$3:$I$170,CCTT!$B$3:$E$170),MATCH(DATEDIF(D206,DATE(2024,7,11),"m"),CCTT!$A$3:$A$170,0),0)),CCTT!$F$2:$I$2)</f>
        <v>bt</v>
      </c>
      <c r="L206" s="111">
        <f t="shared" si="32"/>
        <v>19.236688211757464</v>
      </c>
      <c r="M206" s="105" t="str" cm="1">
        <f t="array" ref="M206">LOOKUP(2,1/(L206&gt;=INDEX(IF(F206="x",BMI!$G$3:$K$170,BMI!$B$3:$F$170),MATCH(DATEDIF(D206,DATE(2024,7,11),"m"),BMI!$A$3:$A$170,0),0)),BMI!$G$2:$K$2)</f>
        <v>BP</v>
      </c>
      <c r="N206" s="103" t="s">
        <v>3396</v>
      </c>
      <c r="O206" s="103">
        <v>83</v>
      </c>
      <c r="P206" s="106" t="s">
        <v>3380</v>
      </c>
      <c r="Q206" s="103" t="s">
        <v>5</v>
      </c>
      <c r="R206" s="103" t="s">
        <v>1532</v>
      </c>
      <c r="S206" s="103" t="s">
        <v>5</v>
      </c>
      <c r="T206" s="103" t="s">
        <v>5</v>
      </c>
      <c r="U206" s="104" t="str">
        <f>Q206&amp;"; "&amp;R206&amp;"; "&amp;S206&amp;"; "&amp;T206</f>
        <v>bt; Viêm mũi họng; bt; bt</v>
      </c>
      <c r="V206" s="112" t="s">
        <v>1532</v>
      </c>
      <c r="W206" s="191" t="str">
        <f t="shared" si="33"/>
        <v>III</v>
      </c>
      <c r="Y206" s="114"/>
      <c r="Z206" s="114"/>
    </row>
    <row r="207" spans="1:26" s="193" customFormat="1" x14ac:dyDescent="0.25">
      <c r="A207" s="103">
        <f t="shared" si="34"/>
        <v>198</v>
      </c>
      <c r="B207" s="198" t="s">
        <v>2043</v>
      </c>
      <c r="C207" s="199" t="s">
        <v>1354</v>
      </c>
      <c r="D207" s="200" t="s">
        <v>2044</v>
      </c>
      <c r="E207" s="200"/>
      <c r="F207" s="103" t="s">
        <v>1753</v>
      </c>
      <c r="G207" s="106" t="s">
        <v>2074</v>
      </c>
      <c r="H207" s="228">
        <v>45720</v>
      </c>
      <c r="I207" s="103">
        <v>21</v>
      </c>
      <c r="J207" s="103">
        <v>116</v>
      </c>
      <c r="K207" s="105" t="str" cm="1">
        <f t="array" ref="K207">LOOKUP(2,1/(J207&gt;=INDEX(IF(F207="x",CCTT!$F$3:$I$170,CCTT!$B$3:$E$170),MATCH(DATEDIF(D207,DATE(2024,7,11),"m"),CCTT!$A$3:$A$170,0),0)),CCTT!$F$2:$I$2)</f>
        <v>bt</v>
      </c>
      <c r="L207" s="111">
        <f t="shared" si="32"/>
        <v>15.606420927467301</v>
      </c>
      <c r="M207" s="105" t="str" cm="1">
        <f t="array" ref="M207">LOOKUP(2,1/(L207&gt;=INDEX(IF(F207="x",BMI!$G$3:$K$170,BMI!$B$3:$F$170),MATCH(DATEDIF(D207,DATE(2024,7,11),"m"),BMI!$A$3:$A$170,0),0)),BMI!$G$2:$K$2)</f>
        <v>bt</v>
      </c>
      <c r="N207" s="103" t="s">
        <v>3396</v>
      </c>
      <c r="O207" s="103">
        <v>84</v>
      </c>
      <c r="P207" s="106" t="s">
        <v>3380</v>
      </c>
      <c r="Q207" s="103" t="s">
        <v>5</v>
      </c>
      <c r="R207" s="103" t="s">
        <v>5</v>
      </c>
      <c r="S207" s="103" t="s">
        <v>1531</v>
      </c>
      <c r="T207" s="103" t="s">
        <v>5</v>
      </c>
      <c r="U207" s="104" t="str">
        <f t="shared" si="30"/>
        <v>bt; bt; Sâu răng; bt</v>
      </c>
      <c r="V207" s="112" t="s">
        <v>1531</v>
      </c>
      <c r="W207" s="191" t="str">
        <f t="shared" si="33"/>
        <v>II</v>
      </c>
      <c r="Y207" s="114"/>
      <c r="Z207" s="114"/>
    </row>
    <row r="208" spans="1:26" s="193" customFormat="1" x14ac:dyDescent="0.25">
      <c r="A208" s="103">
        <f t="shared" si="34"/>
        <v>199</v>
      </c>
      <c r="B208" s="198" t="s">
        <v>2045</v>
      </c>
      <c r="C208" s="199" t="s">
        <v>1354</v>
      </c>
      <c r="D208" s="200" t="s">
        <v>1919</v>
      </c>
      <c r="E208" s="200"/>
      <c r="F208" s="103" t="s">
        <v>1753</v>
      </c>
      <c r="G208" s="106" t="s">
        <v>2074</v>
      </c>
      <c r="H208" s="228">
        <v>45720</v>
      </c>
      <c r="I208" s="103">
        <v>21</v>
      </c>
      <c r="J208" s="103">
        <v>116</v>
      </c>
      <c r="K208" s="105" t="str" cm="1">
        <f t="array" ref="K208">LOOKUP(2,1/(J208&gt;=INDEX(IF(F208="x",CCTT!$F$3:$I$170,CCTT!$B$3:$E$170),MATCH(DATEDIF(D208,DATE(2024,7,11),"m"),CCTT!$A$3:$A$170,0),0)),CCTT!$F$2:$I$2)</f>
        <v>bt</v>
      </c>
      <c r="L208" s="111">
        <f t="shared" si="32"/>
        <v>15.606420927467301</v>
      </c>
      <c r="M208" s="105" t="str" cm="1">
        <f t="array" ref="M208">LOOKUP(2,1/(L208&gt;=INDEX(IF(F208="x",BMI!$G$3:$K$170,BMI!$B$3:$F$170),MATCH(DATEDIF(D208,DATE(2024,7,11),"m"),BMI!$A$3:$A$170,0),0)),BMI!$G$2:$K$2)</f>
        <v>bt</v>
      </c>
      <c r="N208" s="103" t="s">
        <v>3398</v>
      </c>
      <c r="O208" s="103">
        <v>83</v>
      </c>
      <c r="P208" s="106" t="s">
        <v>3382</v>
      </c>
      <c r="Q208" s="103" t="s">
        <v>1269</v>
      </c>
      <c r="R208" s="103" t="s">
        <v>5</v>
      </c>
      <c r="S208" s="103" t="s">
        <v>1531</v>
      </c>
      <c r="T208" s="103" t="s">
        <v>5</v>
      </c>
      <c r="U208" s="104" t="str">
        <f t="shared" si="30"/>
        <v>Cận thị; bt; Sâu răng; bt</v>
      </c>
      <c r="V208" s="112" t="s">
        <v>3423</v>
      </c>
      <c r="W208" s="191" t="str">
        <f t="shared" si="33"/>
        <v>II</v>
      </c>
      <c r="Y208" s="114"/>
      <c r="Z208" s="114"/>
    </row>
    <row r="209" spans="1:26" s="193" customFormat="1" x14ac:dyDescent="0.25">
      <c r="A209" s="103">
        <f t="shared" si="34"/>
        <v>200</v>
      </c>
      <c r="B209" s="198" t="s">
        <v>2046</v>
      </c>
      <c r="C209" s="199" t="s">
        <v>1285</v>
      </c>
      <c r="D209" s="200" t="s">
        <v>2047</v>
      </c>
      <c r="E209" s="200" t="s">
        <v>1753</v>
      </c>
      <c r="F209" s="103"/>
      <c r="G209" s="106" t="s">
        <v>2074</v>
      </c>
      <c r="H209" s="228">
        <v>45720</v>
      </c>
      <c r="I209" s="103">
        <v>18</v>
      </c>
      <c r="J209" s="103">
        <v>115</v>
      </c>
      <c r="K209" s="105" t="str" cm="1">
        <f t="array" ref="K209">LOOKUP(2,1/(J209&gt;=INDEX(IF(F209="x",CCTT!$F$3:$I$170,CCTT!$B$3:$E$170),MATCH(DATEDIF(D209,DATE(2024,7,11),"m"),CCTT!$A$3:$A$170,0),0)),CCTT!$F$2:$I$2)</f>
        <v>bt</v>
      </c>
      <c r="L209" s="111">
        <f t="shared" si="32"/>
        <v>13.610586011342155</v>
      </c>
      <c r="M209" s="105" t="str" cm="1">
        <f t="array" ref="M209">LOOKUP(2,1/(L209&gt;=INDEX(IF(F209="x",BMI!$G$3:$K$170,BMI!$B$3:$F$170),MATCH(DATEDIF(D209,DATE(2024,7,11),"m"),BMI!$A$3:$A$170,0),0)),BMI!$G$2:$K$2)</f>
        <v>bt</v>
      </c>
      <c r="N209" s="103" t="s">
        <v>3396</v>
      </c>
      <c r="O209" s="103">
        <v>83</v>
      </c>
      <c r="P209" s="106" t="s">
        <v>3380</v>
      </c>
      <c r="Q209" s="103" t="s">
        <v>5</v>
      </c>
      <c r="R209" s="103" t="s">
        <v>5</v>
      </c>
      <c r="S209" s="103" t="s">
        <v>1370</v>
      </c>
      <c r="T209" s="103" t="s">
        <v>5</v>
      </c>
      <c r="U209" s="104" t="str">
        <f t="shared" si="30"/>
        <v>bt; bt; Đa sâu răng; bt</v>
      </c>
      <c r="V209" s="112" t="s">
        <v>1370</v>
      </c>
      <c r="W209" s="191" t="str">
        <f t="shared" si="33"/>
        <v>II</v>
      </c>
      <c r="Y209" s="114"/>
      <c r="Z209" s="114"/>
    </row>
    <row r="210" spans="1:26" s="193" customFormat="1" x14ac:dyDescent="0.25">
      <c r="A210" s="103">
        <f t="shared" si="34"/>
        <v>201</v>
      </c>
      <c r="B210" s="198" t="s">
        <v>2048</v>
      </c>
      <c r="C210" s="199" t="s">
        <v>1290</v>
      </c>
      <c r="D210" s="200" t="s">
        <v>2049</v>
      </c>
      <c r="E210" s="200"/>
      <c r="F210" s="103" t="s">
        <v>1753</v>
      </c>
      <c r="G210" s="106" t="s">
        <v>2074</v>
      </c>
      <c r="H210" s="228">
        <v>45720</v>
      </c>
      <c r="I210" s="103">
        <v>22</v>
      </c>
      <c r="J210" s="103">
        <v>118</v>
      </c>
      <c r="K210" s="105" t="str" cm="1">
        <f t="array" ref="K210">LOOKUP(2,1/(J210&gt;=INDEX(IF(F210="x",CCTT!$F$3:$I$170,CCTT!$B$3:$E$170),MATCH(DATEDIF(D210,DATE(2024,7,11),"m"),CCTT!$A$3:$A$170,0),0)),CCTT!$F$2:$I$2)</f>
        <v>bt</v>
      </c>
      <c r="L210" s="111">
        <f t="shared" si="32"/>
        <v>15.800057454754381</v>
      </c>
      <c r="M210" s="105" t="str" cm="1">
        <f t="array" ref="M210">LOOKUP(2,1/(L210&gt;=INDEX(IF(F210="x",BMI!$G$3:$K$170,BMI!$B$3:$F$170),MATCH(DATEDIF(D210,DATE(2024,7,11),"m"),BMI!$A$3:$A$170,0),0)),BMI!$G$2:$K$2)</f>
        <v>bt</v>
      </c>
      <c r="N210" s="106" t="s">
        <v>3385</v>
      </c>
      <c r="O210" s="103">
        <v>87</v>
      </c>
      <c r="P210" s="106" t="s">
        <v>3380</v>
      </c>
      <c r="Q210" s="103" t="s">
        <v>5</v>
      </c>
      <c r="R210" s="103" t="s">
        <v>5</v>
      </c>
      <c r="S210" s="103" t="s">
        <v>5</v>
      </c>
      <c r="T210" s="103" t="s">
        <v>5</v>
      </c>
      <c r="U210" s="104" t="str">
        <f t="shared" si="30"/>
        <v>bt; bt; bt; bt</v>
      </c>
      <c r="V210" s="112" t="s">
        <v>5</v>
      </c>
      <c r="W210" s="191" t="str">
        <f t="shared" si="33"/>
        <v>I</v>
      </c>
      <c r="Y210" s="114"/>
      <c r="Z210" s="114"/>
    </row>
    <row r="211" spans="1:26" s="193" customFormat="1" x14ac:dyDescent="0.25">
      <c r="A211" s="103">
        <f t="shared" si="34"/>
        <v>202</v>
      </c>
      <c r="B211" s="198" t="s">
        <v>2050</v>
      </c>
      <c r="C211" s="199" t="s">
        <v>1342</v>
      </c>
      <c r="D211" s="200" t="s">
        <v>1616</v>
      </c>
      <c r="E211" s="200" t="s">
        <v>1753</v>
      </c>
      <c r="F211" s="103"/>
      <c r="G211" s="106" t="s">
        <v>2074</v>
      </c>
      <c r="H211" s="228">
        <v>45720</v>
      </c>
      <c r="I211" s="103">
        <v>27</v>
      </c>
      <c r="J211" s="103">
        <v>126</v>
      </c>
      <c r="K211" s="105" t="str" cm="1">
        <f t="array" ref="K211">LOOKUP(2,1/(J211&gt;=INDEX(IF(F211="x",CCTT!$F$3:$I$170,CCTT!$B$3:$E$170),MATCH(DATEDIF(D211,DATE(2024,7,11),"m"),CCTT!$A$3:$A$170,0),0)),CCTT!$F$2:$I$2)</f>
        <v>CHT</v>
      </c>
      <c r="L211" s="111">
        <f t="shared" si="32"/>
        <v>17.006802721088434</v>
      </c>
      <c r="M211" s="105" t="str" cm="1">
        <f t="array" ref="M211">LOOKUP(2,1/(L211&gt;=INDEX(IF(F211="x",BMI!$G$3:$K$170,BMI!$B$3:$F$170),MATCH(DATEDIF(D211,DATE(2024,7,11),"m"),BMI!$A$3:$A$170,0),0)),BMI!$G$2:$K$2)</f>
        <v>TC</v>
      </c>
      <c r="N211" s="103" t="s">
        <v>3385</v>
      </c>
      <c r="O211" s="103">
        <v>80</v>
      </c>
      <c r="P211" s="106" t="s">
        <v>3380</v>
      </c>
      <c r="Q211" s="103" t="s">
        <v>5</v>
      </c>
      <c r="R211" s="103" t="s">
        <v>5</v>
      </c>
      <c r="S211" s="105" t="s">
        <v>5</v>
      </c>
      <c r="T211" s="103" t="s">
        <v>5</v>
      </c>
      <c r="U211" s="104" t="str">
        <f t="shared" si="30"/>
        <v>bt; bt; bt; bt</v>
      </c>
      <c r="V211" s="105" t="s">
        <v>5</v>
      </c>
      <c r="W211" s="371" t="str">
        <f t="shared" si="33"/>
        <v>II</v>
      </c>
      <c r="Y211" s="114"/>
      <c r="Z211" s="114"/>
    </row>
    <row r="212" spans="1:26" s="193" customFormat="1" x14ac:dyDescent="0.25">
      <c r="A212" s="103">
        <f t="shared" si="34"/>
        <v>203</v>
      </c>
      <c r="B212" s="198" t="s">
        <v>2051</v>
      </c>
      <c r="C212" s="199" t="s">
        <v>1291</v>
      </c>
      <c r="D212" s="200" t="s">
        <v>2052</v>
      </c>
      <c r="E212" s="200"/>
      <c r="F212" s="103" t="s">
        <v>1753</v>
      </c>
      <c r="G212" s="106" t="s">
        <v>2074</v>
      </c>
      <c r="H212" s="228">
        <v>45720</v>
      </c>
      <c r="I212" s="103">
        <v>20</v>
      </c>
      <c r="J212" s="103">
        <v>114</v>
      </c>
      <c r="K212" s="105" t="str" cm="1">
        <f t="array" ref="K212">LOOKUP(2,1/(J212&gt;=INDEX(IF(F212="x",CCTT!$F$3:$I$170,CCTT!$B$3:$E$170),MATCH(DATEDIF(D212,DATE(2024,7,11),"m"),CCTT!$A$3:$A$170,0),0)),CCTT!$F$2:$I$2)</f>
        <v>bt</v>
      </c>
      <c r="L212" s="111">
        <f t="shared" si="32"/>
        <v>15.389350569405972</v>
      </c>
      <c r="M212" s="105" t="str" cm="1">
        <f t="array" ref="M212">LOOKUP(2,1/(L212&gt;=INDEX(IF(F212="x",BMI!$G$3:$K$170,BMI!$B$3:$F$170),MATCH(DATEDIF(D212,DATE(2024,7,11),"m"),BMI!$A$3:$A$170,0),0)),BMI!$G$2:$K$2)</f>
        <v>bt</v>
      </c>
      <c r="N212" s="103" t="s">
        <v>3399</v>
      </c>
      <c r="O212" s="103">
        <v>87</v>
      </c>
      <c r="P212" s="106" t="s">
        <v>3380</v>
      </c>
      <c r="Q212" s="103" t="s">
        <v>5</v>
      </c>
      <c r="R212" s="103" t="s">
        <v>5</v>
      </c>
      <c r="S212" s="103" t="s">
        <v>5</v>
      </c>
      <c r="T212" s="103" t="s">
        <v>5</v>
      </c>
      <c r="U212" s="104" t="str">
        <f t="shared" si="30"/>
        <v>bt; bt; bt; bt</v>
      </c>
      <c r="V212" s="112" t="s">
        <v>5</v>
      </c>
      <c r="W212" s="371" t="str">
        <f t="shared" si="33"/>
        <v>I</v>
      </c>
      <c r="Y212" s="114"/>
      <c r="Z212" s="114"/>
    </row>
    <row r="213" spans="1:26" s="193" customFormat="1" ht="31.5" x14ac:dyDescent="0.25">
      <c r="A213" s="103">
        <f t="shared" si="34"/>
        <v>204</v>
      </c>
      <c r="B213" s="198" t="s">
        <v>2053</v>
      </c>
      <c r="C213" s="199" t="s">
        <v>1343</v>
      </c>
      <c r="D213" s="200" t="s">
        <v>2024</v>
      </c>
      <c r="E213" s="200" t="s">
        <v>1753</v>
      </c>
      <c r="F213" s="103"/>
      <c r="G213" s="106" t="s">
        <v>2074</v>
      </c>
      <c r="H213" s="228">
        <v>45720</v>
      </c>
      <c r="I213" s="103"/>
      <c r="J213" s="103"/>
      <c r="K213" s="105" t="str" cm="1">
        <f t="array" ref="K213">LOOKUP(2,1/(J213&gt;=INDEX(IF(F213="x",CCTT!$F$3:$I$170,CCTT!$B$3:$E$170),MATCH(DATEDIF(D213,DATE(2024,7,11),"m"),CCTT!$A$3:$A$170,0),0)),CCTT!$F$2:$I$2)</f>
        <v>SDDTTC
MĐN</v>
      </c>
      <c r="L213" s="111" t="e">
        <f t="shared" si="32"/>
        <v>#DIV/0!</v>
      </c>
      <c r="M213" s="105" t="e" cm="1">
        <f t="array" ref="M213">LOOKUP(2,1/(L213&gt;=INDEX(IF(F213="x",BMI!$G$3:$K$170,BMI!$B$3:$F$170),MATCH(DATEDIF(D213,DATE(2024,7,11),"m"),BMI!$A$3:$A$170,0),0)),BMI!$G$2:$K$2)</f>
        <v>#N/A</v>
      </c>
      <c r="N213" s="103" t="s">
        <v>3386</v>
      </c>
      <c r="O213" s="103">
        <v>82</v>
      </c>
      <c r="P213" s="106" t="s">
        <v>3380</v>
      </c>
      <c r="Q213" s="103" t="s">
        <v>5</v>
      </c>
      <c r="R213" s="103" t="s">
        <v>1532</v>
      </c>
      <c r="S213" s="103" t="s">
        <v>5</v>
      </c>
      <c r="T213" s="103" t="s">
        <v>5</v>
      </c>
      <c r="U213" s="104" t="str">
        <f t="shared" si="30"/>
        <v>bt; Viêm mũi họng; bt; bt</v>
      </c>
      <c r="V213" s="112" t="s">
        <v>1532</v>
      </c>
      <c r="W213" s="371" t="e">
        <f t="shared" si="33"/>
        <v>#N/A</v>
      </c>
      <c r="Y213" s="114"/>
      <c r="Z213" s="114"/>
    </row>
    <row r="214" spans="1:26" s="193" customFormat="1" x14ac:dyDescent="0.25">
      <c r="A214" s="103">
        <f t="shared" si="34"/>
        <v>205</v>
      </c>
      <c r="B214" s="198" t="s">
        <v>3421</v>
      </c>
      <c r="C214" s="199" t="s">
        <v>1344</v>
      </c>
      <c r="D214" s="200" t="s">
        <v>2054</v>
      </c>
      <c r="E214" s="200"/>
      <c r="F214" s="103" t="s">
        <v>1753</v>
      </c>
      <c r="G214" s="106" t="s">
        <v>2074</v>
      </c>
      <c r="H214" s="228">
        <v>45720</v>
      </c>
      <c r="I214" s="103">
        <v>18</v>
      </c>
      <c r="J214" s="103">
        <v>115</v>
      </c>
      <c r="K214" s="105" t="str" cm="1">
        <f t="array" ref="K214">LOOKUP(2,1/(J214&gt;=INDEX(IF(F214="x",CCTT!$F$3:$I$170,CCTT!$B$3:$E$170),MATCH(DATEDIF(D214,DATE(2024,7,11),"m"),CCTT!$A$3:$A$170,0),0)),CCTT!$F$2:$I$2)</f>
        <v>bt</v>
      </c>
      <c r="L214" s="111">
        <f t="shared" si="32"/>
        <v>13.610586011342155</v>
      </c>
      <c r="M214" s="105" t="str" cm="1">
        <f t="array" ref="M214">LOOKUP(2,1/(L214&gt;=INDEX(IF(F214="x",BMI!$G$3:$K$170,BMI!$B$3:$F$170),MATCH(DATEDIF(D214,DATE(2024,7,11),"m"),BMI!$A$3:$A$170,0),0)),BMI!$G$2:$K$2)</f>
        <v>bt</v>
      </c>
      <c r="N214" s="103" t="s">
        <v>3399</v>
      </c>
      <c r="O214" s="103">
        <v>82</v>
      </c>
      <c r="P214" s="106" t="s">
        <v>3380</v>
      </c>
      <c r="Q214" s="103" t="s">
        <v>5</v>
      </c>
      <c r="R214" s="103" t="s">
        <v>5</v>
      </c>
      <c r="S214" s="103" t="s">
        <v>1370</v>
      </c>
      <c r="T214" s="103" t="s">
        <v>5</v>
      </c>
      <c r="U214" s="104" t="str">
        <f t="shared" si="30"/>
        <v>bt; bt; Đa sâu răng; bt</v>
      </c>
      <c r="V214" s="112" t="s">
        <v>1370</v>
      </c>
      <c r="W214" s="371" t="str">
        <f t="shared" si="33"/>
        <v>II</v>
      </c>
      <c r="Y214" s="114"/>
      <c r="Z214" s="114"/>
    </row>
    <row r="215" spans="1:26" s="193" customFormat="1" x14ac:dyDescent="0.25">
      <c r="A215" s="103">
        <f t="shared" si="34"/>
        <v>206</v>
      </c>
      <c r="B215" s="198" t="s">
        <v>1705</v>
      </c>
      <c r="C215" s="199" t="s">
        <v>1355</v>
      </c>
      <c r="D215" s="200" t="s">
        <v>1864</v>
      </c>
      <c r="E215" s="200"/>
      <c r="F215" s="103" t="s">
        <v>1753</v>
      </c>
      <c r="G215" s="106" t="s">
        <v>2074</v>
      </c>
      <c r="H215" s="228">
        <v>45720</v>
      </c>
      <c r="I215" s="103">
        <v>14</v>
      </c>
      <c r="J215" s="103">
        <v>107</v>
      </c>
      <c r="K215" s="105" t="str" cm="1">
        <f t="array" ref="K215">LOOKUP(2,1/(J215&gt;=INDEX(IF(F215="x",CCTT!$F$3:$I$170,CCTT!$B$3:$E$170),MATCH(DATEDIF(D215,DATE(2024,7,11),"m"),CCTT!$A$3:$A$170,0),0)),CCTT!$F$2:$I$2)</f>
        <v>bt</v>
      </c>
      <c r="L215" s="111">
        <f t="shared" si="32"/>
        <v>12.228142195824963</v>
      </c>
      <c r="M215" s="105" t="str" cm="1">
        <f t="array" ref="M215">LOOKUP(2,1/(L215&gt;=INDEX(IF(F215="x",BMI!$G$3:$K$170,BMI!$B$3:$F$170),MATCH(DATEDIF(D215,DATE(2024,7,11),"m"),BMI!$A$3:$A$170,0),0)),BMI!$G$2:$K$2)</f>
        <v>SDDTGC</v>
      </c>
      <c r="N215" s="103" t="s">
        <v>3396</v>
      </c>
      <c r="O215" s="103">
        <v>83</v>
      </c>
      <c r="P215" s="106" t="s">
        <v>3380</v>
      </c>
      <c r="Q215" s="103" t="s">
        <v>5</v>
      </c>
      <c r="R215" s="103" t="s">
        <v>5</v>
      </c>
      <c r="S215" s="105" t="s">
        <v>1370</v>
      </c>
      <c r="T215" s="103" t="s">
        <v>5</v>
      </c>
      <c r="U215" s="104" t="str">
        <f t="shared" si="30"/>
        <v>bt; bt; Đa sâu răng; bt</v>
      </c>
      <c r="V215" s="112" t="s">
        <v>1370</v>
      </c>
      <c r="W215" s="371" t="str">
        <f t="shared" si="33"/>
        <v>II</v>
      </c>
      <c r="Y215" s="114"/>
      <c r="Z215" s="114"/>
    </row>
    <row r="216" spans="1:26" s="193" customFormat="1" x14ac:dyDescent="0.25">
      <c r="A216" s="103">
        <f t="shared" si="34"/>
        <v>207</v>
      </c>
      <c r="B216" s="198" t="s">
        <v>2055</v>
      </c>
      <c r="C216" s="199" t="s">
        <v>1355</v>
      </c>
      <c r="D216" s="200" t="s">
        <v>2056</v>
      </c>
      <c r="E216" s="200"/>
      <c r="F216" s="103" t="s">
        <v>1753</v>
      </c>
      <c r="G216" s="106" t="s">
        <v>2074</v>
      </c>
      <c r="H216" s="228">
        <v>45720</v>
      </c>
      <c r="I216" s="103">
        <v>23</v>
      </c>
      <c r="J216" s="103">
        <v>126</v>
      </c>
      <c r="K216" s="105" t="str" cm="1">
        <f t="array" ref="K216">LOOKUP(2,1/(J216&gt;=INDEX(IF(F216="x",CCTT!$F$3:$I$170,CCTT!$B$3:$E$170),MATCH(DATEDIF(D216,DATE(2024,7,11),"m"),CCTT!$A$3:$A$170,0),0)),CCTT!$F$2:$I$2)</f>
        <v>bt</v>
      </c>
      <c r="L216" s="111">
        <f t="shared" si="32"/>
        <v>14.487276392038298</v>
      </c>
      <c r="M216" s="105" t="str" cm="1">
        <f t="array" ref="M216">LOOKUP(2,1/(L216&gt;=INDEX(IF(F216="x",BMI!$G$3:$K$170,BMI!$B$3:$F$170),MATCH(DATEDIF(D216,DATE(2024,7,11),"m"),BMI!$A$3:$A$170,0),0)),BMI!$G$2:$K$2)</f>
        <v>bt</v>
      </c>
      <c r="N216" s="103" t="s">
        <v>3396</v>
      </c>
      <c r="O216" s="103">
        <v>84</v>
      </c>
      <c r="P216" s="106" t="s">
        <v>3380</v>
      </c>
      <c r="Q216" s="103" t="s">
        <v>5</v>
      </c>
      <c r="R216" s="103" t="s">
        <v>5</v>
      </c>
      <c r="S216" s="103" t="s">
        <v>5</v>
      </c>
      <c r="T216" s="103" t="s">
        <v>5</v>
      </c>
      <c r="U216" s="104" t="str">
        <f t="shared" si="30"/>
        <v>bt; bt; bt; bt</v>
      </c>
      <c r="V216" s="112" t="s">
        <v>5</v>
      </c>
      <c r="W216" s="371" t="str">
        <f t="shared" si="33"/>
        <v>I</v>
      </c>
      <c r="Y216" s="114"/>
      <c r="Z216" s="114"/>
    </row>
    <row r="217" spans="1:26" s="193" customFormat="1" x14ac:dyDescent="0.25">
      <c r="A217" s="103">
        <f t="shared" si="34"/>
        <v>208</v>
      </c>
      <c r="B217" s="198" t="s">
        <v>1929</v>
      </c>
      <c r="C217" s="199" t="s">
        <v>1332</v>
      </c>
      <c r="D217" s="200" t="s">
        <v>1858</v>
      </c>
      <c r="E217" s="200" t="s">
        <v>1753</v>
      </c>
      <c r="F217" s="103"/>
      <c r="G217" s="106" t="s">
        <v>2074</v>
      </c>
      <c r="H217" s="228">
        <v>45720</v>
      </c>
      <c r="I217" s="103">
        <v>26</v>
      </c>
      <c r="J217" s="103">
        <v>120</v>
      </c>
      <c r="K217" s="105" t="str" cm="1">
        <f t="array" ref="K217">LOOKUP(2,1/(J217&gt;=INDEX(IF(F217="x",CCTT!$F$3:$I$170,CCTT!$B$3:$E$170),MATCH(DATEDIF(D217,DATE(2024,7,11),"m"),CCTT!$A$3:$A$170,0),0)),CCTT!$F$2:$I$2)</f>
        <v>bt</v>
      </c>
      <c r="L217" s="111">
        <f t="shared" si="32"/>
        <v>18.055555555555554</v>
      </c>
      <c r="M217" s="105" t="str" cm="1">
        <f t="array" ref="M217">LOOKUP(2,1/(L217&gt;=INDEX(IF(F217="x",BMI!$G$3:$K$170,BMI!$B$3:$F$170),MATCH(DATEDIF(D217,DATE(2024,7,11),"m"),BMI!$A$3:$A$170,0),0)),BMI!$G$2:$K$2)</f>
        <v>TC</v>
      </c>
      <c r="N217" s="103" t="s">
        <v>3396</v>
      </c>
      <c r="O217" s="103">
        <v>84</v>
      </c>
      <c r="P217" s="106" t="s">
        <v>3412</v>
      </c>
      <c r="Q217" s="103" t="s">
        <v>1326</v>
      </c>
      <c r="R217" s="103" t="s">
        <v>5</v>
      </c>
      <c r="S217" s="103" t="s">
        <v>5</v>
      </c>
      <c r="T217" s="103" t="s">
        <v>5</v>
      </c>
      <c r="U217" s="104" t="str">
        <f t="shared" si="30"/>
        <v>2 mắt giảm thị lực; bt; bt; bt</v>
      </c>
      <c r="V217" s="112" t="s">
        <v>1326</v>
      </c>
      <c r="W217" s="371" t="str">
        <f t="shared" si="33"/>
        <v>II</v>
      </c>
      <c r="Y217" s="114"/>
      <c r="Z217" s="114"/>
    </row>
    <row r="218" spans="1:26" s="193" customFormat="1" x14ac:dyDescent="0.25">
      <c r="A218" s="103">
        <f t="shared" si="34"/>
        <v>209</v>
      </c>
      <c r="B218" s="198" t="s">
        <v>1607</v>
      </c>
      <c r="C218" s="199" t="s">
        <v>1332</v>
      </c>
      <c r="D218" s="200" t="s">
        <v>2057</v>
      </c>
      <c r="E218" s="200" t="s">
        <v>1753</v>
      </c>
      <c r="F218" s="103"/>
      <c r="G218" s="106" t="s">
        <v>2074</v>
      </c>
      <c r="H218" s="228">
        <v>45720</v>
      </c>
      <c r="I218" s="103">
        <v>22</v>
      </c>
      <c r="J218" s="103">
        <v>121</v>
      </c>
      <c r="K218" s="105" t="str" cm="1">
        <f t="array" ref="K218">LOOKUP(2,1/(J218&gt;=INDEX(IF(F218="x",CCTT!$F$3:$I$170,CCTT!$B$3:$E$170),MATCH(DATEDIF(D218,DATE(2024,7,11),"m"),CCTT!$A$3:$A$170,0),0)),CCTT!$F$2:$I$2)</f>
        <v>bt</v>
      </c>
      <c r="L218" s="111">
        <f t="shared" si="32"/>
        <v>15.026296018031555</v>
      </c>
      <c r="M218" s="105" t="str" cm="1">
        <f t="array" ref="M218">LOOKUP(2,1/(L218&gt;=INDEX(IF(F218="x",BMI!$G$3:$K$170,BMI!$B$3:$F$170),MATCH(DATEDIF(D218,DATE(2024,7,11),"m"),BMI!$A$3:$A$170,0),0)),BMI!$G$2:$K$2)</f>
        <v>bt</v>
      </c>
      <c r="N218" s="103" t="s">
        <v>3401</v>
      </c>
      <c r="O218" s="103">
        <v>83</v>
      </c>
      <c r="P218" s="106" t="s">
        <v>3380</v>
      </c>
      <c r="Q218" s="103" t="s">
        <v>5</v>
      </c>
      <c r="R218" s="103" t="s">
        <v>5</v>
      </c>
      <c r="S218" s="105" t="s">
        <v>5</v>
      </c>
      <c r="T218" s="103" t="s">
        <v>5</v>
      </c>
      <c r="U218" s="104" t="str">
        <f>Q218&amp;"; "&amp;R218&amp;"; "&amp;S218&amp;"; "&amp;T218</f>
        <v>bt; bt; bt; bt</v>
      </c>
      <c r="V218" s="105" t="s">
        <v>5</v>
      </c>
      <c r="W218" s="371" t="str">
        <f t="shared" si="33"/>
        <v>I</v>
      </c>
      <c r="Y218" s="114"/>
      <c r="Z218" s="114"/>
    </row>
    <row r="219" spans="1:26" s="193" customFormat="1" x14ac:dyDescent="0.25">
      <c r="A219" s="103">
        <f t="shared" si="34"/>
        <v>210</v>
      </c>
      <c r="B219" s="198" t="s">
        <v>1735</v>
      </c>
      <c r="C219" s="199" t="s">
        <v>1294</v>
      </c>
      <c r="D219" s="200" t="s">
        <v>1835</v>
      </c>
      <c r="E219" s="200" t="s">
        <v>1753</v>
      </c>
      <c r="F219" s="103"/>
      <c r="G219" s="106" t="s">
        <v>2074</v>
      </c>
      <c r="H219" s="228">
        <v>45720</v>
      </c>
      <c r="I219" s="103">
        <v>22</v>
      </c>
      <c r="J219" s="103">
        <v>114</v>
      </c>
      <c r="K219" s="105" t="str" cm="1">
        <f t="array" ref="K219">LOOKUP(2,1/(J219&gt;=INDEX(IF(F219="x",CCTT!$F$3:$I$170,CCTT!$B$3:$E$170),MATCH(DATEDIF(D219,DATE(2024,7,11),"m"),CCTT!$A$3:$A$170,0),0)),CCTT!$F$2:$I$2)</f>
        <v>bt</v>
      </c>
      <c r="L219" s="111">
        <f t="shared" si="32"/>
        <v>16.928285626346568</v>
      </c>
      <c r="M219" s="105" t="str" cm="1">
        <f t="array" ref="M219">LOOKUP(2,1/(L219&gt;=INDEX(IF(F219="x",BMI!$G$3:$K$170,BMI!$B$3:$F$170),MATCH(DATEDIF(D219,DATE(2024,7,11),"m"),BMI!$A$3:$A$170,0),0)),BMI!$G$2:$K$2)</f>
        <v>TC</v>
      </c>
      <c r="N219" s="103" t="s">
        <v>3397</v>
      </c>
      <c r="O219" s="103">
        <v>87</v>
      </c>
      <c r="P219" s="106" t="s">
        <v>3380</v>
      </c>
      <c r="Q219" s="103" t="s">
        <v>5</v>
      </c>
      <c r="R219" s="103" t="s">
        <v>5</v>
      </c>
      <c r="S219" s="103" t="s">
        <v>3422</v>
      </c>
      <c r="T219" s="103" t="s">
        <v>5</v>
      </c>
      <c r="U219" s="104" t="str">
        <f t="shared" si="30"/>
        <v>bt; bt; Sâu răng 84; bt</v>
      </c>
      <c r="V219" s="112" t="s">
        <v>3422</v>
      </c>
      <c r="W219" s="371" t="str">
        <f t="shared" si="33"/>
        <v>II</v>
      </c>
      <c r="Y219" s="114"/>
      <c r="Z219" s="114"/>
    </row>
    <row r="220" spans="1:26" s="193" customFormat="1" x14ac:dyDescent="0.25">
      <c r="A220" s="103">
        <f t="shared" si="34"/>
        <v>211</v>
      </c>
      <c r="B220" s="198" t="s">
        <v>2058</v>
      </c>
      <c r="C220" s="199" t="s">
        <v>1294</v>
      </c>
      <c r="D220" s="200" t="s">
        <v>2059</v>
      </c>
      <c r="E220" s="200" t="s">
        <v>1753</v>
      </c>
      <c r="F220" s="103"/>
      <c r="G220" s="106" t="s">
        <v>2074</v>
      </c>
      <c r="H220" s="228">
        <v>45720</v>
      </c>
      <c r="I220" s="103">
        <v>20</v>
      </c>
      <c r="J220" s="103">
        <v>110</v>
      </c>
      <c r="K220" s="105" t="str" cm="1">
        <f t="array" ref="K220">LOOKUP(2,1/(J220&gt;=INDEX(IF(F220="x",CCTT!$F$3:$I$170,CCTT!$B$3:$E$170),MATCH(DATEDIF(D220,DATE(2024,7,11),"m"),CCTT!$A$3:$A$170,0),0)),CCTT!$F$2:$I$2)</f>
        <v>bt</v>
      </c>
      <c r="L220" s="111">
        <f t="shared" si="32"/>
        <v>16.528925619834709</v>
      </c>
      <c r="M220" s="105" t="str" cm="1">
        <f t="array" ref="M220">LOOKUP(2,1/(L220&gt;=INDEX(IF(F220="x",BMI!$G$3:$K$170,BMI!$B$3:$F$170),MATCH(DATEDIF(D220,DATE(2024,7,11),"m"),BMI!$A$3:$A$170,0),0)),BMI!$G$2:$K$2)</f>
        <v>bt</v>
      </c>
      <c r="N220" s="103" t="s">
        <v>3385</v>
      </c>
      <c r="O220" s="103">
        <v>82</v>
      </c>
      <c r="P220" s="106" t="s">
        <v>3380</v>
      </c>
      <c r="Q220" s="103" t="s">
        <v>5</v>
      </c>
      <c r="R220" s="103" t="s">
        <v>5</v>
      </c>
      <c r="S220" s="103" t="s">
        <v>5</v>
      </c>
      <c r="T220" s="103" t="s">
        <v>5</v>
      </c>
      <c r="U220" s="104" t="str">
        <f t="shared" si="30"/>
        <v>bt; bt; bt; bt</v>
      </c>
      <c r="V220" s="112" t="s">
        <v>5</v>
      </c>
      <c r="W220" s="371" t="str">
        <f t="shared" si="33"/>
        <v>I</v>
      </c>
      <c r="Y220" s="114"/>
      <c r="Z220" s="114"/>
    </row>
    <row r="221" spans="1:26" s="193" customFormat="1" x14ac:dyDescent="0.25">
      <c r="A221" s="103">
        <f t="shared" si="34"/>
        <v>212</v>
      </c>
      <c r="B221" s="198" t="s">
        <v>1936</v>
      </c>
      <c r="C221" s="199" t="s">
        <v>1296</v>
      </c>
      <c r="D221" s="200" t="s">
        <v>2060</v>
      </c>
      <c r="E221" s="200" t="s">
        <v>1753</v>
      </c>
      <c r="F221" s="103"/>
      <c r="G221" s="106" t="s">
        <v>2074</v>
      </c>
      <c r="H221" s="228">
        <v>45720</v>
      </c>
      <c r="I221" s="103">
        <v>19</v>
      </c>
      <c r="J221" s="103">
        <v>113</v>
      </c>
      <c r="K221" s="105" t="str" cm="1">
        <f t="array" ref="K221">LOOKUP(2,1/(J221&gt;=INDEX(IF(F221="x",CCTT!$F$3:$I$170,CCTT!$B$3:$E$170),MATCH(DATEDIF(D221,DATE(2024,7,11),"m"),CCTT!$A$3:$A$170,0),0)),CCTT!$F$2:$I$2)</f>
        <v>bt</v>
      </c>
      <c r="L221" s="111">
        <f t="shared" si="32"/>
        <v>14.879786984102124</v>
      </c>
      <c r="M221" s="105" t="str" cm="1">
        <f t="array" ref="M221">LOOKUP(2,1/(L221&gt;=INDEX(IF(F221="x",BMI!$G$3:$K$170,BMI!$B$3:$F$170),MATCH(DATEDIF(D221,DATE(2024,7,11),"m"),BMI!$A$3:$A$170,0),0)),BMI!$G$2:$K$2)</f>
        <v>bt</v>
      </c>
      <c r="N221" s="103" t="s">
        <v>3396</v>
      </c>
      <c r="O221" s="103">
        <v>83</v>
      </c>
      <c r="P221" s="106" t="s">
        <v>3380</v>
      </c>
      <c r="Q221" s="103" t="s">
        <v>5</v>
      </c>
      <c r="R221" s="103" t="s">
        <v>5</v>
      </c>
      <c r="S221" s="191" t="s">
        <v>1370</v>
      </c>
      <c r="T221" s="103" t="s">
        <v>5</v>
      </c>
      <c r="U221" s="104" t="str">
        <f t="shared" si="30"/>
        <v>bt; bt; Đa sâu răng; bt</v>
      </c>
      <c r="V221" s="112" t="s">
        <v>1370</v>
      </c>
      <c r="W221" s="371" t="str">
        <f t="shared" si="33"/>
        <v>II</v>
      </c>
      <c r="Y221" s="114"/>
      <c r="Z221" s="114"/>
    </row>
    <row r="222" spans="1:26" s="193" customFormat="1" x14ac:dyDescent="0.25">
      <c r="A222" s="103">
        <f t="shared" si="34"/>
        <v>213</v>
      </c>
      <c r="B222" s="198" t="s">
        <v>1374</v>
      </c>
      <c r="C222" s="199" t="s">
        <v>1347</v>
      </c>
      <c r="D222" s="200" t="s">
        <v>2061</v>
      </c>
      <c r="E222" s="200" t="s">
        <v>1753</v>
      </c>
      <c r="F222" s="103"/>
      <c r="G222" s="106" t="s">
        <v>2074</v>
      </c>
      <c r="H222" s="228">
        <v>45720</v>
      </c>
      <c r="I222" s="103">
        <v>20</v>
      </c>
      <c r="J222" s="103">
        <v>116</v>
      </c>
      <c r="K222" s="105" t="str" cm="1">
        <f t="array" ref="K222">LOOKUP(2,1/(J222&gt;=INDEX(IF(F222="x",CCTT!$F$3:$I$170,CCTT!$B$3:$E$170),MATCH(DATEDIF(D222,DATE(2024,7,11),"m"),CCTT!$A$3:$A$170,0),0)),CCTT!$F$2:$I$2)</f>
        <v>bt</v>
      </c>
      <c r="L222" s="111">
        <f t="shared" si="32"/>
        <v>14.863258026159334</v>
      </c>
      <c r="M222" s="105" t="str" cm="1">
        <f t="array" ref="M222">LOOKUP(2,1/(L222&gt;=INDEX(IF(F222="x",BMI!$G$3:$K$170,BMI!$B$3:$F$170),MATCH(DATEDIF(D222,DATE(2024,7,11),"m"),BMI!$A$3:$A$170,0),0)),BMI!$G$2:$K$2)</f>
        <v>bt</v>
      </c>
      <c r="N222" s="103" t="s">
        <v>3385</v>
      </c>
      <c r="O222" s="103">
        <v>83</v>
      </c>
      <c r="P222" s="106" t="s">
        <v>3380</v>
      </c>
      <c r="Q222" s="103" t="s">
        <v>5</v>
      </c>
      <c r="R222" s="103" t="s">
        <v>5</v>
      </c>
      <c r="S222" s="103" t="s">
        <v>1370</v>
      </c>
      <c r="T222" s="103" t="s">
        <v>5</v>
      </c>
      <c r="U222" s="104" t="str">
        <f t="shared" si="30"/>
        <v>bt; bt; Đa sâu răng; bt</v>
      </c>
      <c r="V222" s="112" t="s">
        <v>1370</v>
      </c>
      <c r="W222" s="371" t="str">
        <f t="shared" si="33"/>
        <v>II</v>
      </c>
      <c r="Y222" s="114"/>
      <c r="Z222" s="114"/>
    </row>
    <row r="223" spans="1:26" s="193" customFormat="1" x14ac:dyDescent="0.25">
      <c r="A223" s="103">
        <f t="shared" si="34"/>
        <v>214</v>
      </c>
      <c r="B223" s="198" t="s">
        <v>2062</v>
      </c>
      <c r="C223" s="199" t="s">
        <v>1298</v>
      </c>
      <c r="D223" s="200" t="s">
        <v>1633</v>
      </c>
      <c r="E223" s="200" t="s">
        <v>1753</v>
      </c>
      <c r="F223" s="103"/>
      <c r="G223" s="106" t="s">
        <v>2074</v>
      </c>
      <c r="H223" s="228">
        <v>45720</v>
      </c>
      <c r="I223" s="103">
        <v>15</v>
      </c>
      <c r="J223" s="103">
        <v>111</v>
      </c>
      <c r="K223" s="105" t="str" cm="1">
        <f t="array" ref="K223">LOOKUP(2,1/(J223&gt;=INDEX(IF(F223="x",CCTT!$F$3:$I$170,CCTT!$B$3:$E$170),MATCH(DATEDIF(D223,DATE(2024,7,11),"m"),CCTT!$A$3:$A$170,0),0)),CCTT!$F$2:$I$2)</f>
        <v>bt</v>
      </c>
      <c r="L223" s="111">
        <f t="shared" si="32"/>
        <v>12.174336498660823</v>
      </c>
      <c r="M223" s="105" t="str" cm="1">
        <f t="array" ref="M223">LOOKUP(2,1/(L223&gt;=INDEX(IF(F223="x",BMI!$G$3:$K$170,BMI!$B$3:$F$170),MATCH(DATEDIF(D223,DATE(2024,7,11),"m"),BMI!$A$3:$A$170,0),0)),BMI!$G$2:$K$2)</f>
        <v>SDDTGC</v>
      </c>
      <c r="N223" s="103" t="s">
        <v>3396</v>
      </c>
      <c r="O223" s="103">
        <v>84</v>
      </c>
      <c r="P223" s="106" t="s">
        <v>3380</v>
      </c>
      <c r="Q223" s="103" t="s">
        <v>5</v>
      </c>
      <c r="R223" s="103" t="s">
        <v>5</v>
      </c>
      <c r="S223" s="103" t="s">
        <v>5</v>
      </c>
      <c r="T223" s="103" t="s">
        <v>5</v>
      </c>
      <c r="U223" s="104" t="str">
        <f t="shared" si="30"/>
        <v>bt; bt; bt; bt</v>
      </c>
      <c r="V223" s="112" t="s">
        <v>5</v>
      </c>
      <c r="W223" s="371" t="str">
        <f t="shared" si="33"/>
        <v>II</v>
      </c>
      <c r="Y223" s="114"/>
      <c r="Z223" s="114"/>
    </row>
    <row r="224" spans="1:26" s="193" customFormat="1" x14ac:dyDescent="0.25">
      <c r="A224" s="103">
        <f t="shared" si="34"/>
        <v>215</v>
      </c>
      <c r="B224" s="198" t="s">
        <v>2063</v>
      </c>
      <c r="C224" s="199" t="s">
        <v>1369</v>
      </c>
      <c r="D224" s="200" t="s">
        <v>1581</v>
      </c>
      <c r="E224" s="200" t="s">
        <v>1753</v>
      </c>
      <c r="F224" s="103"/>
      <c r="G224" s="106" t="s">
        <v>2074</v>
      </c>
      <c r="H224" s="228">
        <v>45720</v>
      </c>
      <c r="I224" s="103">
        <v>32</v>
      </c>
      <c r="J224" s="103">
        <v>117</v>
      </c>
      <c r="K224" s="105" t="str" cm="1">
        <f t="array" ref="K224">LOOKUP(2,1/(J224&gt;=INDEX(IF(F224="x",CCTT!$F$3:$I$170,CCTT!$B$3:$E$170),MATCH(DATEDIF(D224,DATE(2024,7,11),"m"),CCTT!$A$3:$A$170,0),0)),CCTT!$F$2:$I$2)</f>
        <v>bt</v>
      </c>
      <c r="L224" s="111">
        <f t="shared" si="32"/>
        <v>23.376433632843892</v>
      </c>
      <c r="M224" s="105" t="str" cm="1">
        <f t="array" ref="M224">LOOKUP(2,1/(L224&gt;=INDEX(IF(F224="x",BMI!$G$3:$K$170,BMI!$B$3:$F$170),MATCH(DATEDIF(D224,DATE(2024,7,11),"m"),BMI!$A$3:$A$170,0),0)),BMI!$G$2:$K$2)</f>
        <v>BP</v>
      </c>
      <c r="N224" s="103" t="s">
        <v>3385</v>
      </c>
      <c r="O224" s="103">
        <v>87</v>
      </c>
      <c r="P224" s="106" t="s">
        <v>3380</v>
      </c>
      <c r="Q224" s="103" t="s">
        <v>5</v>
      </c>
      <c r="R224" s="103" t="s">
        <v>5</v>
      </c>
      <c r="S224" s="105" t="s">
        <v>5</v>
      </c>
      <c r="T224" s="103" t="s">
        <v>5</v>
      </c>
      <c r="U224" s="104" t="str">
        <f t="shared" si="30"/>
        <v>bt; bt; bt; bt</v>
      </c>
      <c r="V224" s="105" t="s">
        <v>5</v>
      </c>
      <c r="W224" s="371" t="str">
        <f t="shared" si="33"/>
        <v>III</v>
      </c>
      <c r="Y224" s="114"/>
      <c r="Z224" s="114"/>
    </row>
    <row r="225" spans="1:26" s="193" customFormat="1" ht="31.5" x14ac:dyDescent="0.25">
      <c r="A225" s="103">
        <f t="shared" si="34"/>
        <v>216</v>
      </c>
      <c r="B225" s="198" t="s">
        <v>660</v>
      </c>
      <c r="C225" s="199" t="s">
        <v>1299</v>
      </c>
      <c r="D225" s="200" t="s">
        <v>2064</v>
      </c>
      <c r="E225" s="200" t="s">
        <v>1753</v>
      </c>
      <c r="F225" s="103"/>
      <c r="G225" s="106" t="s">
        <v>2074</v>
      </c>
      <c r="H225" s="228">
        <v>45720</v>
      </c>
      <c r="I225" s="103">
        <v>18</v>
      </c>
      <c r="J225" s="103">
        <v>122</v>
      </c>
      <c r="K225" s="105" t="str" cm="1">
        <f t="array" ref="K225">LOOKUP(2,1/(J225&gt;=INDEX(IF(F225="x",CCTT!$F$3:$I$170,CCTT!$B$3:$E$170),MATCH(DATEDIF(D225,DATE(2024,7,11),"m"),CCTT!$A$3:$A$170,0),0)),CCTT!$F$2:$I$2)</f>
        <v>bt</v>
      </c>
      <c r="L225" s="111">
        <f t="shared" si="32"/>
        <v>12.09352324643913</v>
      </c>
      <c r="M225" s="105" t="str" cm="1">
        <f t="array" ref="M225">LOOKUP(2,1/(L225&gt;=INDEX(IF(F225="x",BMI!$G$3:$K$170,BMI!$B$3:$F$170),MATCH(DATEDIF(D225,DATE(2024,7,11),"m"),BMI!$A$3:$A$170,0),0)),BMI!$G$2:$K$2)</f>
        <v>SDDTGC
MĐN</v>
      </c>
      <c r="N225" s="103" t="s">
        <v>3396</v>
      </c>
      <c r="O225" s="103">
        <v>83</v>
      </c>
      <c r="P225" s="106" t="s">
        <v>3380</v>
      </c>
      <c r="Q225" s="103" t="s">
        <v>5</v>
      </c>
      <c r="R225" s="103" t="s">
        <v>5</v>
      </c>
      <c r="S225" s="103" t="s">
        <v>5</v>
      </c>
      <c r="T225" s="103" t="s">
        <v>5</v>
      </c>
      <c r="U225" s="104" t="str">
        <f t="shared" si="30"/>
        <v>bt; bt; bt; bt</v>
      </c>
      <c r="V225" s="112" t="s">
        <v>5</v>
      </c>
      <c r="W225" s="371" t="str">
        <f t="shared" si="33"/>
        <v>III</v>
      </c>
      <c r="Y225" s="114"/>
      <c r="Z225" s="114"/>
    </row>
    <row r="226" spans="1:26" s="193" customFormat="1" x14ac:dyDescent="0.25">
      <c r="A226" s="103">
        <f t="shared" si="34"/>
        <v>217</v>
      </c>
      <c r="B226" s="198" t="s">
        <v>2065</v>
      </c>
      <c r="C226" s="199" t="s">
        <v>1465</v>
      </c>
      <c r="D226" s="200" t="s">
        <v>2066</v>
      </c>
      <c r="E226" s="200" t="s">
        <v>1753</v>
      </c>
      <c r="F226" s="103"/>
      <c r="G226" s="106" t="s">
        <v>2074</v>
      </c>
      <c r="H226" s="228">
        <v>45720</v>
      </c>
      <c r="I226" s="103">
        <v>23</v>
      </c>
      <c r="J226" s="103">
        <v>122</v>
      </c>
      <c r="K226" s="105" t="str" cm="1">
        <f t="array" ref="K226">LOOKUP(2,1/(J226&gt;=INDEX(IF(F226="x",CCTT!$F$3:$I$170,CCTT!$B$3:$E$170),MATCH(DATEDIF(D226,DATE(2024,7,11),"m"),CCTT!$A$3:$A$170,0),0)),CCTT!$F$2:$I$2)</f>
        <v>bt</v>
      </c>
      <c r="L226" s="111">
        <f t="shared" si="32"/>
        <v>15.452835259338888</v>
      </c>
      <c r="M226" s="105" t="str" cm="1">
        <f t="array" ref="M226">LOOKUP(2,1/(L226&gt;=INDEX(IF(F226="x",BMI!$G$3:$K$170,BMI!$B$3:$F$170),MATCH(DATEDIF(D226,DATE(2024,7,11),"m"),BMI!$A$3:$A$170,0),0)),BMI!$G$2:$K$2)</f>
        <v>bt</v>
      </c>
      <c r="N226" s="103" t="s">
        <v>3396</v>
      </c>
      <c r="O226" s="103">
        <v>83</v>
      </c>
      <c r="P226" s="106" t="s">
        <v>3382</v>
      </c>
      <c r="Q226" s="103" t="s">
        <v>1269</v>
      </c>
      <c r="R226" s="103" t="s">
        <v>5</v>
      </c>
      <c r="S226" s="105" t="s">
        <v>5</v>
      </c>
      <c r="T226" s="103" t="s">
        <v>5</v>
      </c>
      <c r="U226" s="104" t="str">
        <f t="shared" si="30"/>
        <v>Cận thị; bt; bt; bt</v>
      </c>
      <c r="V226" s="105" t="s">
        <v>1269</v>
      </c>
      <c r="W226" s="371" t="str">
        <f t="shared" si="33"/>
        <v>II</v>
      </c>
      <c r="Y226" s="114"/>
      <c r="Z226" s="114"/>
    </row>
    <row r="227" spans="1:26" s="193" customFormat="1" x14ac:dyDescent="0.25">
      <c r="A227" s="103">
        <f t="shared" si="34"/>
        <v>218</v>
      </c>
      <c r="B227" s="198" t="s">
        <v>2067</v>
      </c>
      <c r="C227" s="199" t="s">
        <v>2068</v>
      </c>
      <c r="D227" s="200" t="s">
        <v>1826</v>
      </c>
      <c r="E227" s="200" t="s">
        <v>1753</v>
      </c>
      <c r="F227" s="103"/>
      <c r="G227" s="106" t="s">
        <v>2074</v>
      </c>
      <c r="H227" s="228">
        <v>45720</v>
      </c>
      <c r="I227" s="103">
        <v>26</v>
      </c>
      <c r="J227" s="103">
        <v>125</v>
      </c>
      <c r="K227" s="105" t="str" cm="1">
        <f t="array" ref="K227">LOOKUP(2,1/(J227&gt;=INDEX(IF(F227="x",CCTT!$F$3:$I$170,CCTT!$B$3:$E$170),MATCH(DATEDIF(D227,DATE(2024,7,11),"m"),CCTT!$A$3:$A$170,0),0)),CCTT!$F$2:$I$2)</f>
        <v>CHT</v>
      </c>
      <c r="L227" s="111">
        <f t="shared" si="32"/>
        <v>16.64</v>
      </c>
      <c r="M227" s="105" t="str" cm="1">
        <f t="array" ref="M227">LOOKUP(2,1/(L227&gt;=INDEX(IF(F227="x",BMI!$G$3:$K$170,BMI!$B$3:$F$170),MATCH(DATEDIF(D227,DATE(2024,7,11),"m"),BMI!$A$3:$A$170,0),0)),BMI!$G$2:$K$2)</f>
        <v>bt</v>
      </c>
      <c r="N227" s="103" t="s">
        <v>3396</v>
      </c>
      <c r="O227" s="103">
        <v>83</v>
      </c>
      <c r="P227" s="106" t="s">
        <v>3380</v>
      </c>
      <c r="Q227" s="103" t="s">
        <v>5</v>
      </c>
      <c r="R227" s="103" t="s">
        <v>5</v>
      </c>
      <c r="S227" s="103" t="s">
        <v>1370</v>
      </c>
      <c r="T227" s="103" t="s">
        <v>5</v>
      </c>
      <c r="U227" s="104" t="str">
        <f t="shared" si="30"/>
        <v>bt; bt; Đa sâu răng; bt</v>
      </c>
      <c r="V227" s="112" t="s">
        <v>1370</v>
      </c>
      <c r="W227" s="191" t="str">
        <f t="shared" ref="W227:W230" si="35">ROMAN(MAX(IF(OR(K227=$Z$8,M227=$AD$8,M227=$AH$8),3,IF(OR(K227=$AA$8,M227=$AE$8,M227=$AG$8),2,1)),IF(V227="bt",1,2)),0)</f>
        <v>II</v>
      </c>
      <c r="Y227" s="114"/>
      <c r="Z227" s="114"/>
    </row>
    <row r="228" spans="1:26" s="193" customFormat="1" x14ac:dyDescent="0.25">
      <c r="A228" s="103">
        <f t="shared" si="34"/>
        <v>219</v>
      </c>
      <c r="B228" s="198" t="s">
        <v>2069</v>
      </c>
      <c r="C228" s="199" t="s">
        <v>1335</v>
      </c>
      <c r="D228" s="200" t="s">
        <v>2070</v>
      </c>
      <c r="E228" s="200"/>
      <c r="F228" s="103" t="s">
        <v>1753</v>
      </c>
      <c r="G228" s="106" t="s">
        <v>2074</v>
      </c>
      <c r="H228" s="228">
        <v>45720</v>
      </c>
      <c r="I228" s="103">
        <v>20</v>
      </c>
      <c r="J228" s="103">
        <v>115</v>
      </c>
      <c r="K228" s="105" t="str" cm="1">
        <f t="array" ref="K228">LOOKUP(2,1/(J228&gt;=INDEX(IF(F228="x",CCTT!$F$3:$I$170,CCTT!$B$3:$E$170),MATCH(DATEDIF(D228,DATE(2024,7,11),"m"),CCTT!$A$3:$A$170,0),0)),CCTT!$F$2:$I$2)</f>
        <v>bt</v>
      </c>
      <c r="L228" s="111">
        <f t="shared" si="32"/>
        <v>15.122873345935728</v>
      </c>
      <c r="M228" s="105" t="str" cm="1">
        <f t="array" ref="M228">LOOKUP(2,1/(L228&gt;=INDEX(IF(F228="x",BMI!$G$3:$K$170,BMI!$B$3:$F$170),MATCH(DATEDIF(D228,DATE(2024,7,11),"m"),BMI!$A$3:$A$170,0),0)),BMI!$G$2:$K$2)</f>
        <v>bt</v>
      </c>
      <c r="N228" s="103" t="s">
        <v>3396</v>
      </c>
      <c r="O228" s="103">
        <v>82</v>
      </c>
      <c r="P228" s="106" t="s">
        <v>3380</v>
      </c>
      <c r="Q228" s="103" t="s">
        <v>5</v>
      </c>
      <c r="R228" s="103" t="s">
        <v>5</v>
      </c>
      <c r="S228" s="191" t="s">
        <v>5</v>
      </c>
      <c r="T228" s="103" t="s">
        <v>5</v>
      </c>
      <c r="U228" s="104" t="str">
        <f t="shared" si="30"/>
        <v>bt; bt; bt; bt</v>
      </c>
      <c r="V228" s="105" t="s">
        <v>5</v>
      </c>
      <c r="W228" s="191" t="str">
        <f t="shared" si="35"/>
        <v>I</v>
      </c>
      <c r="Y228" s="114"/>
      <c r="Z228" s="114"/>
    </row>
    <row r="229" spans="1:26" s="193" customFormat="1" x14ac:dyDescent="0.25">
      <c r="A229" s="103">
        <f t="shared" si="34"/>
        <v>220</v>
      </c>
      <c r="B229" s="198" t="s">
        <v>2071</v>
      </c>
      <c r="C229" s="199" t="s">
        <v>1305</v>
      </c>
      <c r="D229" s="200" t="s">
        <v>1910</v>
      </c>
      <c r="E229" s="200"/>
      <c r="F229" s="103" t="s">
        <v>1753</v>
      </c>
      <c r="G229" s="106" t="s">
        <v>2074</v>
      </c>
      <c r="H229" s="228">
        <v>45720</v>
      </c>
      <c r="I229" s="106">
        <v>17</v>
      </c>
      <c r="J229" s="103">
        <v>113</v>
      </c>
      <c r="K229" s="105" t="str" cm="1">
        <f t="array" ref="K229">LOOKUP(2,1/(J229&gt;=INDEX(IF(F229="x",CCTT!$F$3:$I$170,CCTT!$B$3:$E$170),MATCH(DATEDIF(D229,DATE(2024,7,11),"m"),CCTT!$A$3:$A$170,0),0)),CCTT!$F$2:$I$2)</f>
        <v>bt</v>
      </c>
      <c r="L229" s="111">
        <f t="shared" si="32"/>
        <v>13.313493617354531</v>
      </c>
      <c r="M229" s="105" t="str" cm="1">
        <f t="array" ref="M229">LOOKUP(2,1/(L229&gt;=INDEX(IF(F229="x",BMI!$G$3:$K$170,BMI!$B$3:$F$170),MATCH(DATEDIF(D229,DATE(2024,7,11),"m"),BMI!$A$3:$A$170,0),0)),BMI!$G$2:$K$2)</f>
        <v>bt</v>
      </c>
      <c r="N229" s="103" t="s">
        <v>3396</v>
      </c>
      <c r="O229" s="103">
        <v>82</v>
      </c>
      <c r="P229" s="106" t="s">
        <v>3380</v>
      </c>
      <c r="Q229" s="103" t="s">
        <v>5</v>
      </c>
      <c r="R229" s="103" t="s">
        <v>5</v>
      </c>
      <c r="S229" s="103" t="s">
        <v>1370</v>
      </c>
      <c r="T229" s="103" t="s">
        <v>5</v>
      </c>
      <c r="U229" s="104" t="str">
        <f t="shared" si="30"/>
        <v>bt; bt; Đa sâu răng; bt</v>
      </c>
      <c r="V229" s="112" t="s">
        <v>1370</v>
      </c>
      <c r="W229" s="191" t="str">
        <f t="shared" si="35"/>
        <v>II</v>
      </c>
      <c r="Y229" s="114"/>
      <c r="Z229" s="114"/>
    </row>
    <row r="230" spans="1:26" s="193" customFormat="1" x14ac:dyDescent="0.25">
      <c r="A230" s="103">
        <f t="shared" si="34"/>
        <v>221</v>
      </c>
      <c r="B230" s="198" t="s">
        <v>2072</v>
      </c>
      <c r="C230" s="199" t="s">
        <v>1364</v>
      </c>
      <c r="D230" s="200" t="s">
        <v>2034</v>
      </c>
      <c r="E230" s="200"/>
      <c r="F230" s="103" t="s">
        <v>1753</v>
      </c>
      <c r="G230" s="106" t="s">
        <v>2074</v>
      </c>
      <c r="H230" s="228">
        <v>45720</v>
      </c>
      <c r="I230" s="103">
        <v>20</v>
      </c>
      <c r="J230" s="103">
        <v>105</v>
      </c>
      <c r="K230" s="105" t="str" cm="1">
        <f t="array" ref="K230">LOOKUP(2,1/(J230&gt;=INDEX(IF(F230="x",CCTT!$F$3:$I$170,CCTT!$B$3:$E$170),MATCH(DATEDIF(D230,DATE(2024,7,11),"m"),CCTT!$A$3:$A$170,0),0)),CCTT!$F$2:$I$2)</f>
        <v>bt</v>
      </c>
      <c r="L230" s="111">
        <f t="shared" si="32"/>
        <v>18.140589569160998</v>
      </c>
      <c r="M230" s="105" t="str" cm="1">
        <f t="array" ref="M230">LOOKUP(2,1/(L230&gt;=INDEX(IF(F230="x",BMI!$G$3:$K$170,BMI!$B$3:$F$170),MATCH(DATEDIF(D230,DATE(2024,7,11),"m"),BMI!$A$3:$A$170,0),0)),BMI!$G$2:$K$2)</f>
        <v>TC</v>
      </c>
      <c r="N230" s="103" t="s">
        <v>3396</v>
      </c>
      <c r="O230" s="103">
        <v>86</v>
      </c>
      <c r="P230" s="106" t="s">
        <v>3380</v>
      </c>
      <c r="Q230" s="103" t="s">
        <v>5</v>
      </c>
      <c r="R230" s="103" t="s">
        <v>5</v>
      </c>
      <c r="S230" s="103" t="s">
        <v>5</v>
      </c>
      <c r="T230" s="103" t="s">
        <v>5</v>
      </c>
      <c r="U230" s="104" t="str">
        <f t="shared" si="30"/>
        <v>bt; bt; bt; bt</v>
      </c>
      <c r="V230" s="112" t="s">
        <v>5</v>
      </c>
      <c r="W230" s="191" t="str">
        <f t="shared" si="35"/>
        <v>II</v>
      </c>
      <c r="Y230" s="114"/>
      <c r="Z230" s="114"/>
    </row>
    <row r="231" spans="1:26" s="193" customFormat="1" x14ac:dyDescent="0.25">
      <c r="A231" s="103">
        <f t="shared" si="34"/>
        <v>222</v>
      </c>
      <c r="B231" s="198" t="s">
        <v>2073</v>
      </c>
      <c r="C231" s="199" t="s">
        <v>1313</v>
      </c>
      <c r="D231" s="200"/>
      <c r="E231" s="200" t="s">
        <v>1753</v>
      </c>
      <c r="F231" s="103"/>
      <c r="G231" s="106" t="s">
        <v>2074</v>
      </c>
      <c r="H231" s="228">
        <v>45720</v>
      </c>
      <c r="I231" s="103">
        <v>32</v>
      </c>
      <c r="J231" s="103">
        <v>128</v>
      </c>
      <c r="K231" s="105" t="e" cm="1">
        <f t="array" ref="K231">LOOKUP(2,1/(J231&gt;=INDEX(IF(F231="x",CCTT!$F$3:$I$170,CCTT!$B$3:$E$170),MATCH(DATEDIF(D231,DATE(2024,7,11),"m"),CCTT!$A$3:$A$170,0),0)),CCTT!$F$2:$I$2)</f>
        <v>#N/A</v>
      </c>
      <c r="L231" s="111">
        <f t="shared" si="32"/>
        <v>19.53125</v>
      </c>
      <c r="M231" s="105" t="e" cm="1">
        <f t="array" ref="M231">LOOKUP(2,1/(L231&gt;=INDEX(IF(F231="x",BMI!$G$3:$K$170,BMI!$B$3:$F$170),MATCH(DATEDIF(D231,DATE(2024,7,11),"m"),BMI!$A$3:$A$170,0),0)),BMI!$G$2:$K$2)</f>
        <v>#N/A</v>
      </c>
      <c r="N231" s="103" t="s">
        <v>3401</v>
      </c>
      <c r="O231" s="103">
        <v>83</v>
      </c>
      <c r="P231" s="106" t="s">
        <v>3380</v>
      </c>
      <c r="Q231" s="103" t="s">
        <v>5</v>
      </c>
      <c r="R231" s="103" t="s">
        <v>5</v>
      </c>
      <c r="S231" s="103" t="s">
        <v>5</v>
      </c>
      <c r="T231" s="103" t="s">
        <v>5</v>
      </c>
      <c r="U231" s="104" t="str">
        <f t="shared" si="30"/>
        <v>bt; bt; bt; bt</v>
      </c>
      <c r="V231" s="112" t="s">
        <v>5</v>
      </c>
      <c r="W231" s="191" t="e">
        <f t="shared" ref="W231:W273" si="36">ROMAN(MAX(IF(OR(K231=$Z$8,M231=$AD$8,M231=$AH$8),3,IF(OR(K231=$AA$8,M231=$AE$8,M231=$AG$8),2,1)),IF(V231="bt",1,2)),0)</f>
        <v>#N/A</v>
      </c>
      <c r="Y231" s="114"/>
      <c r="Z231" s="114"/>
    </row>
    <row r="232" spans="1:26" s="193" customFormat="1" x14ac:dyDescent="0.25">
      <c r="A232" s="103">
        <f t="shared" si="34"/>
        <v>223</v>
      </c>
      <c r="B232" s="198" t="s">
        <v>2075</v>
      </c>
      <c r="C232" s="199" t="s">
        <v>1261</v>
      </c>
      <c r="D232" s="200" t="s">
        <v>1990</v>
      </c>
      <c r="E232" s="200" t="s">
        <v>1753</v>
      </c>
      <c r="F232" s="103"/>
      <c r="G232" s="106" t="s">
        <v>1882</v>
      </c>
      <c r="H232" s="228">
        <v>45720</v>
      </c>
      <c r="I232" s="103">
        <v>33</v>
      </c>
      <c r="J232" s="103">
        <v>125</v>
      </c>
      <c r="K232" s="105" t="str" cm="1">
        <f t="array" ref="K232">LOOKUP(2,1/(J232&gt;=INDEX(IF(F232="x",CCTT!$F$3:$I$170,CCTT!$B$3:$E$170),MATCH(DATEDIF(D232,DATE(2024,7,11),"m"),CCTT!$A$3:$A$170,0),0)),CCTT!$F$2:$I$2)</f>
        <v>bt</v>
      </c>
      <c r="L232" s="111">
        <f t="shared" si="32"/>
        <v>21.12</v>
      </c>
      <c r="M232" s="105" t="str" cm="1">
        <f t="array" ref="M232">LOOKUP(2,1/(L232&gt;=INDEX(IF(F232="x",BMI!$G$3:$K$170,BMI!$B$3:$F$170),MATCH(DATEDIF(D232,DATE(2024,7,11),"m"),BMI!$A$3:$A$170,0),0)),BMI!$G$2:$K$2)</f>
        <v>BP</v>
      </c>
      <c r="N232" s="103" t="s">
        <v>3401</v>
      </c>
      <c r="O232" s="103">
        <v>78</v>
      </c>
      <c r="P232" s="106" t="s">
        <v>3380</v>
      </c>
      <c r="Q232" s="103" t="s">
        <v>5</v>
      </c>
      <c r="R232" s="103" t="s">
        <v>1532</v>
      </c>
      <c r="S232" s="105" t="s">
        <v>5</v>
      </c>
      <c r="T232" s="103" t="s">
        <v>5</v>
      </c>
      <c r="U232" s="104" t="str">
        <f t="shared" si="30"/>
        <v>bt; Viêm mũi họng; bt; bt</v>
      </c>
      <c r="V232" s="112" t="s">
        <v>1532</v>
      </c>
      <c r="W232" s="191" t="str">
        <f t="shared" si="36"/>
        <v>III</v>
      </c>
      <c r="Y232" s="114"/>
      <c r="Z232" s="114"/>
    </row>
    <row r="233" spans="1:26" s="193" customFormat="1" x14ac:dyDescent="0.25">
      <c r="A233" s="103">
        <f t="shared" si="34"/>
        <v>224</v>
      </c>
      <c r="B233" s="198" t="s">
        <v>2076</v>
      </c>
      <c r="C233" s="199" t="s">
        <v>1376</v>
      </c>
      <c r="D233" s="200" t="s">
        <v>1648</v>
      </c>
      <c r="E233" s="200" t="s">
        <v>1753</v>
      </c>
      <c r="F233" s="103"/>
      <c r="G233" s="106" t="s">
        <v>1882</v>
      </c>
      <c r="H233" s="228">
        <v>45720</v>
      </c>
      <c r="I233" s="103">
        <v>23</v>
      </c>
      <c r="J233" s="103">
        <v>125</v>
      </c>
      <c r="K233" s="105" t="str" cm="1">
        <f t="array" ref="K233">LOOKUP(2,1/(J233&gt;=INDEX(IF(F233="x",CCTT!$F$3:$I$170,CCTT!$B$3:$E$170),MATCH(DATEDIF(D233,DATE(2024,7,11),"m"),CCTT!$A$3:$A$170,0),0)),CCTT!$F$2:$I$2)</f>
        <v>bt</v>
      </c>
      <c r="L233" s="111">
        <f t="shared" si="32"/>
        <v>14.72</v>
      </c>
      <c r="M233" s="105" t="str" cm="1">
        <f t="array" ref="M233">LOOKUP(2,1/(L233&gt;=INDEX(IF(F233="x",BMI!$G$3:$K$170,BMI!$B$3:$F$170),MATCH(DATEDIF(D233,DATE(2024,7,11),"m"),BMI!$A$3:$A$170,0),0)),BMI!$G$2:$K$2)</f>
        <v>bt</v>
      </c>
      <c r="N233" s="103" t="s">
        <v>3385</v>
      </c>
      <c r="O233" s="103">
        <v>83</v>
      </c>
      <c r="P233" s="106" t="s">
        <v>3380</v>
      </c>
      <c r="Q233" s="103" t="s">
        <v>5</v>
      </c>
      <c r="R233" s="103" t="s">
        <v>1532</v>
      </c>
      <c r="S233" s="103" t="s">
        <v>5</v>
      </c>
      <c r="T233" s="103" t="s">
        <v>5</v>
      </c>
      <c r="U233" s="104" t="str">
        <f t="shared" ref="U233:U273" si="37">Q233&amp;"; "&amp;R233&amp;"; "&amp;S233&amp;"; "&amp;T233</f>
        <v>bt; Viêm mũi họng; bt; bt</v>
      </c>
      <c r="V233" s="112" t="s">
        <v>1532</v>
      </c>
      <c r="W233" s="191" t="str">
        <f t="shared" si="36"/>
        <v>II</v>
      </c>
      <c r="Y233" s="114"/>
      <c r="Z233" s="114"/>
    </row>
    <row r="234" spans="1:26" s="193" customFormat="1" x14ac:dyDescent="0.25">
      <c r="A234" s="103">
        <f t="shared" si="34"/>
        <v>225</v>
      </c>
      <c r="B234" s="198" t="s">
        <v>2077</v>
      </c>
      <c r="C234" s="199" t="s">
        <v>1262</v>
      </c>
      <c r="D234" s="200" t="s">
        <v>2078</v>
      </c>
      <c r="E234" s="200" t="s">
        <v>1753</v>
      </c>
      <c r="F234" s="103"/>
      <c r="G234" s="106" t="s">
        <v>1882</v>
      </c>
      <c r="H234" s="228">
        <v>45720</v>
      </c>
      <c r="I234" s="103">
        <v>28</v>
      </c>
      <c r="J234" s="103">
        <v>118</v>
      </c>
      <c r="K234" s="105" t="str" cm="1">
        <f t="array" ref="K234">LOOKUP(2,1/(J234&gt;=INDEX(IF(F234="x",CCTT!$F$3:$I$170,CCTT!$B$3:$E$170),MATCH(DATEDIF(D234,DATE(2024,7,11),"m"),CCTT!$A$3:$A$170,0),0)),CCTT!$F$2:$I$2)</f>
        <v>bt</v>
      </c>
      <c r="L234" s="111">
        <f t="shared" si="32"/>
        <v>20.109164033323758</v>
      </c>
      <c r="M234" s="105" t="str" cm="1">
        <f t="array" ref="M234">LOOKUP(2,1/(L234&gt;=INDEX(IF(F234="x",BMI!$G$3:$K$170,BMI!$B$3:$F$170),MATCH(DATEDIF(D234,DATE(2024,7,11),"m"),BMI!$A$3:$A$170,0),0)),BMI!$G$2:$K$2)</f>
        <v>BP</v>
      </c>
      <c r="N234" s="103" t="s">
        <v>3399</v>
      </c>
      <c r="O234" s="103">
        <v>82</v>
      </c>
      <c r="P234" s="106" t="s">
        <v>3380</v>
      </c>
      <c r="Q234" s="103" t="s">
        <v>5</v>
      </c>
      <c r="R234" s="103" t="s">
        <v>5</v>
      </c>
      <c r="S234" s="103" t="s">
        <v>5</v>
      </c>
      <c r="T234" s="103" t="s">
        <v>5</v>
      </c>
      <c r="U234" s="104" t="str">
        <f t="shared" si="37"/>
        <v>bt; bt; bt; bt</v>
      </c>
      <c r="V234" s="112" t="s">
        <v>5</v>
      </c>
      <c r="W234" s="191" t="str">
        <f t="shared" si="36"/>
        <v>III</v>
      </c>
      <c r="Y234" s="114"/>
      <c r="Z234" s="114"/>
    </row>
    <row r="235" spans="1:26" s="193" customFormat="1" ht="31.5" x14ac:dyDescent="0.25">
      <c r="A235" s="103">
        <f t="shared" si="34"/>
        <v>226</v>
      </c>
      <c r="B235" s="198" t="s">
        <v>1977</v>
      </c>
      <c r="C235" s="199" t="s">
        <v>1262</v>
      </c>
      <c r="D235" s="200" t="s">
        <v>1624</v>
      </c>
      <c r="E235" s="200"/>
      <c r="F235" s="103" t="s">
        <v>1753</v>
      </c>
      <c r="G235" s="106" t="s">
        <v>1882</v>
      </c>
      <c r="H235" s="228">
        <v>45720</v>
      </c>
      <c r="I235" s="103"/>
      <c r="J235" s="103"/>
      <c r="K235" s="105" t="str" cm="1">
        <f t="array" ref="K235">LOOKUP(2,1/(J235&gt;=INDEX(IF(F235="x",CCTT!$F$3:$I$170,CCTT!$B$3:$E$170),MATCH(DATEDIF(D235,DATE(2024,7,11),"m"),CCTT!$A$3:$A$170,0),0)),CCTT!$F$2:$I$2)</f>
        <v>SDDTTC
MĐN</v>
      </c>
      <c r="L235" s="111" t="e">
        <f t="shared" si="32"/>
        <v>#DIV/0!</v>
      </c>
      <c r="M235" s="105" t="e" cm="1">
        <f t="array" ref="M235">LOOKUP(2,1/(L235&gt;=INDEX(IF(F235="x",BMI!$G$3:$K$170,BMI!$B$3:$F$170),MATCH(DATEDIF(D235,DATE(2024,7,11),"m"),BMI!$A$3:$A$170,0),0)),BMI!$G$2:$K$2)</f>
        <v>#N/A</v>
      </c>
      <c r="N235" s="103" t="s">
        <v>3381</v>
      </c>
      <c r="O235" s="103">
        <v>80</v>
      </c>
      <c r="P235" s="106" t="s">
        <v>3380</v>
      </c>
      <c r="Q235" s="103" t="s">
        <v>5</v>
      </c>
      <c r="R235" s="103" t="s">
        <v>5</v>
      </c>
      <c r="S235" s="191" t="s">
        <v>1370</v>
      </c>
      <c r="T235" s="103" t="s">
        <v>5</v>
      </c>
      <c r="U235" s="104" t="str">
        <f t="shared" si="37"/>
        <v>bt; bt; Đa sâu răng; bt</v>
      </c>
      <c r="V235" s="112" t="s">
        <v>1370</v>
      </c>
      <c r="W235" s="191" t="e">
        <f t="shared" si="36"/>
        <v>#N/A</v>
      </c>
      <c r="Y235" s="114"/>
      <c r="Z235" s="114"/>
    </row>
    <row r="236" spans="1:26" s="193" customFormat="1" x14ac:dyDescent="0.25">
      <c r="A236" s="103">
        <f t="shared" si="34"/>
        <v>227</v>
      </c>
      <c r="B236" s="198" t="s">
        <v>2079</v>
      </c>
      <c r="C236" s="199" t="s">
        <v>1262</v>
      </c>
      <c r="D236" s="200" t="s">
        <v>2012</v>
      </c>
      <c r="E236" s="200" t="s">
        <v>1753</v>
      </c>
      <c r="F236" s="103"/>
      <c r="G236" s="106" t="s">
        <v>1882</v>
      </c>
      <c r="H236" s="228">
        <v>45720</v>
      </c>
      <c r="I236" s="103">
        <v>24</v>
      </c>
      <c r="J236" s="103">
        <v>116</v>
      </c>
      <c r="K236" s="105" t="str" cm="1">
        <f t="array" ref="K236">LOOKUP(2,1/(J236&gt;=INDEX(IF(F236="x",CCTT!$F$3:$I$170,CCTT!$B$3:$E$170),MATCH(DATEDIF(D236,DATE(2024,7,11),"m"),CCTT!$A$3:$A$170,0),0)),CCTT!$F$2:$I$2)</f>
        <v>bt</v>
      </c>
      <c r="L236" s="111">
        <f t="shared" si="32"/>
        <v>17.8359096313912</v>
      </c>
      <c r="M236" s="105" t="str" cm="1">
        <f t="array" ref="M236">LOOKUP(2,1/(L236&gt;=INDEX(IF(F236="x",BMI!$G$3:$K$170,BMI!$B$3:$F$170),MATCH(DATEDIF(D236,DATE(2024,7,11),"m"),BMI!$A$3:$A$170,0),0)),BMI!$G$2:$K$2)</f>
        <v>TC</v>
      </c>
      <c r="N236" s="103" t="s">
        <v>3397</v>
      </c>
      <c r="O236" s="103">
        <v>86</v>
      </c>
      <c r="P236" s="106" t="s">
        <v>3380</v>
      </c>
      <c r="Q236" s="103" t="s">
        <v>5</v>
      </c>
      <c r="R236" s="103" t="s">
        <v>5</v>
      </c>
      <c r="S236" s="103" t="s">
        <v>5</v>
      </c>
      <c r="T236" s="103" t="s">
        <v>5</v>
      </c>
      <c r="U236" s="104" t="str">
        <f t="shared" si="37"/>
        <v>bt; bt; bt; bt</v>
      </c>
      <c r="V236" s="112" t="s">
        <v>5</v>
      </c>
      <c r="W236" s="191" t="str">
        <f t="shared" si="36"/>
        <v>II</v>
      </c>
      <c r="Y236" s="114"/>
      <c r="Z236" s="114"/>
    </row>
    <row r="237" spans="1:26" s="193" customFormat="1" x14ac:dyDescent="0.25">
      <c r="A237" s="103">
        <f t="shared" si="34"/>
        <v>228</v>
      </c>
      <c r="B237" s="198" t="s">
        <v>2080</v>
      </c>
      <c r="C237" s="199" t="s">
        <v>1262</v>
      </c>
      <c r="D237" s="200" t="s">
        <v>2081</v>
      </c>
      <c r="E237" s="200"/>
      <c r="F237" s="103" t="s">
        <v>1753</v>
      </c>
      <c r="G237" s="106" t="s">
        <v>1882</v>
      </c>
      <c r="H237" s="228">
        <v>45720</v>
      </c>
      <c r="I237" s="103">
        <v>21</v>
      </c>
      <c r="J237" s="103">
        <v>119</v>
      </c>
      <c r="K237" s="105" t="str" cm="1">
        <f t="array" ref="K237">LOOKUP(2,1/(J237&gt;=INDEX(IF(F237="x",CCTT!$F$3:$I$170,CCTT!$B$3:$E$170),MATCH(DATEDIF(D237,DATE(2024,7,11),"m"),CCTT!$A$3:$A$170,0),0)),CCTT!$F$2:$I$2)</f>
        <v>bt</v>
      </c>
      <c r="L237" s="111">
        <f t="shared" si="32"/>
        <v>14.829461196243203</v>
      </c>
      <c r="M237" s="105" t="str" cm="1">
        <f t="array" ref="M237">LOOKUP(2,1/(L237&gt;=INDEX(IF(F237="x",BMI!$G$3:$K$170,BMI!$B$3:$F$170),MATCH(DATEDIF(D237,DATE(2024,7,11),"m"),BMI!$A$3:$A$170,0),0)),BMI!$G$2:$K$2)</f>
        <v>bt</v>
      </c>
      <c r="N237" s="103" t="s">
        <v>3397</v>
      </c>
      <c r="O237" s="103">
        <v>86</v>
      </c>
      <c r="P237" s="106" t="s">
        <v>3380</v>
      </c>
      <c r="Q237" s="103" t="s">
        <v>5</v>
      </c>
      <c r="R237" s="103" t="s">
        <v>5</v>
      </c>
      <c r="S237" s="103" t="s">
        <v>5</v>
      </c>
      <c r="T237" s="103" t="s">
        <v>5</v>
      </c>
      <c r="U237" s="104" t="str">
        <f t="shared" si="37"/>
        <v>bt; bt; bt; bt</v>
      </c>
      <c r="V237" s="112" t="s">
        <v>5</v>
      </c>
      <c r="W237" s="191" t="str">
        <f t="shared" si="36"/>
        <v>I</v>
      </c>
      <c r="Y237" s="114"/>
      <c r="Z237" s="114"/>
    </row>
    <row r="238" spans="1:26" s="193" customFormat="1" x14ac:dyDescent="0.25">
      <c r="A238" s="103">
        <f t="shared" si="34"/>
        <v>229</v>
      </c>
      <c r="B238" s="198" t="s">
        <v>2082</v>
      </c>
      <c r="C238" s="199" t="s">
        <v>1264</v>
      </c>
      <c r="D238" s="200" t="s">
        <v>1579</v>
      </c>
      <c r="E238" s="200" t="s">
        <v>1753</v>
      </c>
      <c r="F238" s="103"/>
      <c r="G238" s="106" t="s">
        <v>1882</v>
      </c>
      <c r="H238" s="228">
        <v>45720</v>
      </c>
      <c r="I238" s="103">
        <v>19</v>
      </c>
      <c r="J238" s="103">
        <v>120</v>
      </c>
      <c r="K238" s="105" t="str" cm="1">
        <f t="array" ref="K238">LOOKUP(2,1/(J238&gt;=INDEX(IF(F238="x",CCTT!$F$3:$I$170,CCTT!$B$3:$E$170),MATCH(DATEDIF(D238,DATE(2024,7,11),"m"),CCTT!$A$3:$A$170,0),0)),CCTT!$F$2:$I$2)</f>
        <v>bt</v>
      </c>
      <c r="L238" s="111">
        <f t="shared" ref="L238:L273" si="38">(I238/J238^2)*10^4</f>
        <v>13.194444444444445</v>
      </c>
      <c r="M238" s="105" t="str" cm="1">
        <f t="array" ref="M238">LOOKUP(2,1/(L238&gt;=INDEX(IF(F238="x",BMI!$G$3:$K$170,BMI!$B$3:$F$170),MATCH(DATEDIF(D238,DATE(2024,7,11),"m"),BMI!$A$3:$A$170,0),0)),BMI!$G$2:$K$2)</f>
        <v>bt</v>
      </c>
      <c r="N238" s="103" t="s">
        <v>3397</v>
      </c>
      <c r="O238" s="103">
        <v>87</v>
      </c>
      <c r="P238" s="106" t="s">
        <v>3380</v>
      </c>
      <c r="Q238" s="103" t="s">
        <v>5</v>
      </c>
      <c r="R238" s="103" t="s">
        <v>5</v>
      </c>
      <c r="S238" s="103" t="s">
        <v>5</v>
      </c>
      <c r="T238" s="103" t="s">
        <v>5</v>
      </c>
      <c r="U238" s="104" t="str">
        <f t="shared" si="37"/>
        <v>bt; bt; bt; bt</v>
      </c>
      <c r="V238" s="112" t="s">
        <v>5</v>
      </c>
      <c r="W238" s="191" t="str">
        <f t="shared" si="36"/>
        <v>I</v>
      </c>
      <c r="Y238" s="114"/>
      <c r="Z238" s="114"/>
    </row>
    <row r="239" spans="1:26" s="193" customFormat="1" x14ac:dyDescent="0.25">
      <c r="A239" s="103">
        <f t="shared" si="34"/>
        <v>230</v>
      </c>
      <c r="B239" s="198" t="s">
        <v>2083</v>
      </c>
      <c r="C239" s="199" t="s">
        <v>1654</v>
      </c>
      <c r="D239" s="200" t="s">
        <v>1644</v>
      </c>
      <c r="E239" s="200"/>
      <c r="F239" s="103" t="s">
        <v>1753</v>
      </c>
      <c r="G239" s="106" t="s">
        <v>1882</v>
      </c>
      <c r="H239" s="228">
        <v>45720</v>
      </c>
      <c r="I239" s="103">
        <v>20</v>
      </c>
      <c r="J239" s="103">
        <v>120</v>
      </c>
      <c r="K239" s="105" t="str" cm="1">
        <f t="array" ref="K239">LOOKUP(2,1/(J239&gt;=INDEX(IF(F239="x",CCTT!$F$3:$I$170,CCTT!$B$3:$E$170),MATCH(DATEDIF(D239,DATE(2024,7,11),"m"),CCTT!$A$3:$A$170,0),0)),CCTT!$F$2:$I$2)</f>
        <v>bt</v>
      </c>
      <c r="L239" s="111">
        <f t="shared" si="38"/>
        <v>13.888888888888889</v>
      </c>
      <c r="M239" s="105" t="str" cm="1">
        <f t="array" ref="M239">LOOKUP(2,1/(L239&gt;=INDEX(IF(F239="x",BMI!$G$3:$K$170,BMI!$B$3:$F$170),MATCH(DATEDIF(D239,DATE(2024,7,11),"m"),BMI!$A$3:$A$170,0),0)),BMI!$G$2:$K$2)</f>
        <v>bt</v>
      </c>
      <c r="N239" s="103" t="s">
        <v>3399</v>
      </c>
      <c r="O239" s="103">
        <v>86</v>
      </c>
      <c r="P239" s="106" t="s">
        <v>3380</v>
      </c>
      <c r="Q239" s="103" t="s">
        <v>5</v>
      </c>
      <c r="R239" s="103" t="s">
        <v>5</v>
      </c>
      <c r="S239" s="105" t="s">
        <v>1370</v>
      </c>
      <c r="T239" s="103" t="s">
        <v>5</v>
      </c>
      <c r="U239" s="104" t="str">
        <f t="shared" si="37"/>
        <v>bt; bt; Đa sâu răng; bt</v>
      </c>
      <c r="V239" s="112" t="s">
        <v>1370</v>
      </c>
      <c r="W239" s="191" t="str">
        <f t="shared" si="36"/>
        <v>II</v>
      </c>
      <c r="Y239" s="114"/>
      <c r="Z239" s="114"/>
    </row>
    <row r="240" spans="1:26" s="193" customFormat="1" x14ac:dyDescent="0.25">
      <c r="A240" s="103">
        <f t="shared" si="34"/>
        <v>231</v>
      </c>
      <c r="B240" s="198" t="s">
        <v>1682</v>
      </c>
      <c r="C240" s="199" t="s">
        <v>1268</v>
      </c>
      <c r="D240" s="200" t="s">
        <v>2084</v>
      </c>
      <c r="E240" s="200" t="s">
        <v>1753</v>
      </c>
      <c r="F240" s="103"/>
      <c r="G240" s="106" t="s">
        <v>1882</v>
      </c>
      <c r="H240" s="228">
        <v>45720</v>
      </c>
      <c r="I240" s="103">
        <v>27</v>
      </c>
      <c r="J240" s="103">
        <v>120</v>
      </c>
      <c r="K240" s="105" t="str" cm="1">
        <f t="array" ref="K240">LOOKUP(2,1/(J240&gt;=INDEX(IF(F240="x",CCTT!$F$3:$I$170,CCTT!$B$3:$E$170),MATCH(DATEDIF(D240,DATE(2024,7,11),"m"),CCTT!$A$3:$A$170,0),0)),CCTT!$F$2:$I$2)</f>
        <v>bt</v>
      </c>
      <c r="L240" s="111">
        <f t="shared" si="38"/>
        <v>18.75</v>
      </c>
      <c r="M240" s="105" t="str" cm="1">
        <f t="array" ref="M240">LOOKUP(2,1/(L240&gt;=INDEX(IF(F240="x",BMI!$G$3:$K$170,BMI!$B$3:$F$170),MATCH(DATEDIF(D240,DATE(2024,7,11),"m"),BMI!$A$3:$A$170,0),0)),BMI!$G$2:$K$2)</f>
        <v>BP</v>
      </c>
      <c r="N240" s="103" t="s">
        <v>3401</v>
      </c>
      <c r="O240" s="103">
        <v>79</v>
      </c>
      <c r="P240" s="106" t="s">
        <v>3380</v>
      </c>
      <c r="Q240" s="103" t="s">
        <v>5</v>
      </c>
      <c r="R240" s="103" t="s">
        <v>5</v>
      </c>
      <c r="S240" s="103" t="s">
        <v>1370</v>
      </c>
      <c r="T240" s="103" t="s">
        <v>5</v>
      </c>
      <c r="U240" s="104" t="str">
        <f t="shared" si="37"/>
        <v>bt; bt; Đa sâu răng; bt</v>
      </c>
      <c r="V240" s="112" t="s">
        <v>1370</v>
      </c>
      <c r="W240" s="191" t="str">
        <f t="shared" si="36"/>
        <v>III</v>
      </c>
      <c r="Y240" s="114"/>
      <c r="Z240" s="114"/>
    </row>
    <row r="241" spans="1:26" s="193" customFormat="1" x14ac:dyDescent="0.25">
      <c r="A241" s="103">
        <f t="shared" si="34"/>
        <v>232</v>
      </c>
      <c r="B241" s="198" t="s">
        <v>2085</v>
      </c>
      <c r="C241" s="199" t="s">
        <v>1268</v>
      </c>
      <c r="D241" s="200" t="s">
        <v>2086</v>
      </c>
      <c r="E241" s="200" t="s">
        <v>1753</v>
      </c>
      <c r="F241" s="103"/>
      <c r="G241" s="106" t="s">
        <v>1882</v>
      </c>
      <c r="H241" s="228">
        <v>45720</v>
      </c>
      <c r="I241" s="103">
        <v>22</v>
      </c>
      <c r="J241" s="103">
        <v>120</v>
      </c>
      <c r="K241" s="105" t="str" cm="1">
        <f t="array" ref="K241">LOOKUP(2,1/(J241&gt;=INDEX(IF(F241="x",CCTT!$F$3:$I$170,CCTT!$B$3:$E$170),MATCH(DATEDIF(D241,DATE(2024,7,11),"m"),CCTT!$A$3:$A$170,0),0)),CCTT!$F$2:$I$2)</f>
        <v>bt</v>
      </c>
      <c r="L241" s="111">
        <f t="shared" si="38"/>
        <v>15.277777777777779</v>
      </c>
      <c r="M241" s="105" t="str" cm="1">
        <f t="array" ref="M241">LOOKUP(2,1/(L241&gt;=INDEX(IF(F241="x",BMI!$G$3:$K$170,BMI!$B$3:$F$170),MATCH(DATEDIF(D241,DATE(2024,7,11),"m"),BMI!$A$3:$A$170,0),0)),BMI!$G$2:$K$2)</f>
        <v>bt</v>
      </c>
      <c r="N241" s="103" t="s">
        <v>3396</v>
      </c>
      <c r="O241" s="103">
        <v>84</v>
      </c>
      <c r="P241" s="106" t="s">
        <v>3380</v>
      </c>
      <c r="Q241" s="103" t="s">
        <v>5</v>
      </c>
      <c r="R241" s="103" t="s">
        <v>5</v>
      </c>
      <c r="S241" s="103" t="s">
        <v>5</v>
      </c>
      <c r="T241" s="103" t="s">
        <v>5</v>
      </c>
      <c r="U241" s="104" t="str">
        <f t="shared" si="37"/>
        <v>bt; bt; bt; bt</v>
      </c>
      <c r="V241" s="112" t="s">
        <v>5</v>
      </c>
      <c r="W241" s="191" t="str">
        <f t="shared" si="36"/>
        <v>I</v>
      </c>
      <c r="Y241" s="114"/>
      <c r="Z241" s="114"/>
    </row>
    <row r="242" spans="1:26" s="193" customFormat="1" x14ac:dyDescent="0.25">
      <c r="A242" s="103">
        <f t="shared" si="34"/>
        <v>233</v>
      </c>
      <c r="B242" s="198" t="s">
        <v>1658</v>
      </c>
      <c r="C242" s="199" t="s">
        <v>1619</v>
      </c>
      <c r="D242" s="198" t="s">
        <v>2060</v>
      </c>
      <c r="E242" s="198"/>
      <c r="F242" s="103" t="s">
        <v>1753</v>
      </c>
      <c r="G242" s="106" t="s">
        <v>1882</v>
      </c>
      <c r="H242" s="228">
        <v>45720</v>
      </c>
      <c r="I242" s="103">
        <v>29</v>
      </c>
      <c r="J242" s="103">
        <v>130</v>
      </c>
      <c r="K242" s="105" t="str" cm="1">
        <f t="array" ref="K242">LOOKUP(2,1/(J242&gt;=INDEX(IF(F242="x",CCTT!$F$3:$I$170,CCTT!$B$3:$E$170),MATCH(DATEDIF(D242,DATE(2024,7,11),"m"),CCTT!$A$3:$A$170,0),0)),CCTT!$F$2:$I$2)</f>
        <v>CHT</v>
      </c>
      <c r="L242" s="111">
        <f t="shared" si="38"/>
        <v>17.159763313609467</v>
      </c>
      <c r="M242" s="105" t="str" cm="1">
        <f t="array" ref="M242">LOOKUP(2,1/(L242&gt;=INDEX(IF(F242="x",BMI!$G$3:$K$170,BMI!$B$3:$F$170),MATCH(DATEDIF(D242,DATE(2024,7,11),"m"),BMI!$A$3:$A$170,0),0)),BMI!$G$2:$K$2)</f>
        <v>TC</v>
      </c>
      <c r="N242" s="103" t="s">
        <v>3397</v>
      </c>
      <c r="O242" s="103">
        <v>79</v>
      </c>
      <c r="P242" s="106" t="s">
        <v>3380</v>
      </c>
      <c r="Q242" s="103" t="s">
        <v>5</v>
      </c>
      <c r="R242" s="103" t="s">
        <v>5</v>
      </c>
      <c r="S242" s="103" t="s">
        <v>5</v>
      </c>
      <c r="T242" s="103" t="s">
        <v>5</v>
      </c>
      <c r="U242" s="104" t="str">
        <f t="shared" si="37"/>
        <v>bt; bt; bt; bt</v>
      </c>
      <c r="V242" s="112" t="s">
        <v>5</v>
      </c>
      <c r="W242" s="191" t="str">
        <f t="shared" si="36"/>
        <v>II</v>
      </c>
      <c r="Y242" s="114"/>
      <c r="Z242" s="114"/>
    </row>
    <row r="243" spans="1:26" s="193" customFormat="1" x14ac:dyDescent="0.25">
      <c r="A243" s="103">
        <f t="shared" si="34"/>
        <v>234</v>
      </c>
      <c r="B243" s="198" t="s">
        <v>1684</v>
      </c>
      <c r="C243" s="199" t="s">
        <v>1277</v>
      </c>
      <c r="D243" s="280" t="s">
        <v>1616</v>
      </c>
      <c r="E243" s="281" t="s">
        <v>1753</v>
      </c>
      <c r="F243" s="103"/>
      <c r="G243" s="106" t="s">
        <v>1882</v>
      </c>
      <c r="H243" s="228">
        <v>45720</v>
      </c>
      <c r="I243" s="103">
        <v>22</v>
      </c>
      <c r="J243" s="103">
        <v>124</v>
      </c>
      <c r="K243" s="105" t="str" cm="1">
        <f t="array" ref="K243">LOOKUP(2,1/(J243&gt;=INDEX(IF(F243="x",CCTT!$F$3:$I$170,CCTT!$B$3:$E$170),MATCH(DATEDIF(D243,DATE(2024,7,11),"m"),CCTT!$A$3:$A$170,0),0)),CCTT!$F$2:$I$2)</f>
        <v>CHT</v>
      </c>
      <c r="L243" s="111">
        <f t="shared" si="38"/>
        <v>14.308012486992716</v>
      </c>
      <c r="M243" s="105" t="str" cm="1">
        <f t="array" ref="M243">LOOKUP(2,1/(L243&gt;=INDEX(IF(F243="x",BMI!$G$3:$K$170,BMI!$B$3:$F$170),MATCH(DATEDIF(D243,DATE(2024,7,11),"m"),BMI!$A$3:$A$170,0),0)),BMI!$G$2:$K$2)</f>
        <v>bt</v>
      </c>
      <c r="N243" s="103" t="s">
        <v>3397</v>
      </c>
      <c r="O243" s="103">
        <v>82</v>
      </c>
      <c r="P243" s="106" t="s">
        <v>3380</v>
      </c>
      <c r="Q243" s="103" t="s">
        <v>5</v>
      </c>
      <c r="R243" s="103" t="s">
        <v>5</v>
      </c>
      <c r="S243" s="105" t="s">
        <v>5</v>
      </c>
      <c r="T243" s="103" t="s">
        <v>5</v>
      </c>
      <c r="U243" s="104" t="str">
        <f t="shared" si="37"/>
        <v>bt; bt; bt; bt</v>
      </c>
      <c r="V243" s="105" t="s">
        <v>5</v>
      </c>
      <c r="W243" s="191" t="str">
        <f t="shared" si="36"/>
        <v>I</v>
      </c>
      <c r="Y243" s="114"/>
      <c r="Z243" s="114"/>
    </row>
    <row r="244" spans="1:26" s="193" customFormat="1" x14ac:dyDescent="0.25">
      <c r="A244" s="103">
        <f t="shared" si="34"/>
        <v>235</v>
      </c>
      <c r="B244" s="198" t="s">
        <v>1706</v>
      </c>
      <c r="C244" s="199" t="s">
        <v>1280</v>
      </c>
      <c r="D244" s="280" t="s">
        <v>1651</v>
      </c>
      <c r="E244" s="281" t="s">
        <v>1753</v>
      </c>
      <c r="F244" s="103"/>
      <c r="G244" s="106" t="s">
        <v>1882</v>
      </c>
      <c r="H244" s="228">
        <v>45720</v>
      </c>
      <c r="I244" s="103">
        <v>31</v>
      </c>
      <c r="J244" s="103">
        <v>130</v>
      </c>
      <c r="K244" s="105" t="str" cm="1">
        <f t="array" ref="K244">LOOKUP(2,1/(J244&gt;=INDEX(IF(F244="x",CCTT!$F$3:$I$170,CCTT!$B$3:$E$170),MATCH(DATEDIF(D244,DATE(2024,7,11),"m"),CCTT!$A$3:$A$170,0),0)),CCTT!$F$2:$I$2)</f>
        <v>CHT</v>
      </c>
      <c r="L244" s="111">
        <f t="shared" si="38"/>
        <v>18.34319526627219</v>
      </c>
      <c r="M244" s="105" t="str" cm="1">
        <f t="array" ref="M244">LOOKUP(2,1/(L244&gt;=INDEX(IF(F244="x",BMI!$G$3:$K$170,BMI!$B$3:$F$170),MATCH(DATEDIF(D244,DATE(2024,7,11),"m"),BMI!$A$3:$A$170,0),0)),BMI!$G$2:$K$2)</f>
        <v>TC</v>
      </c>
      <c r="N244" s="103" t="s">
        <v>3397</v>
      </c>
      <c r="O244" s="103">
        <v>87</v>
      </c>
      <c r="P244" s="106" t="s">
        <v>3380</v>
      </c>
      <c r="Q244" s="103" t="s">
        <v>5</v>
      </c>
      <c r="R244" s="103" t="s">
        <v>5</v>
      </c>
      <c r="S244" s="103" t="s">
        <v>5</v>
      </c>
      <c r="T244" s="103" t="s">
        <v>5</v>
      </c>
      <c r="U244" s="104" t="str">
        <f t="shared" si="37"/>
        <v>bt; bt; bt; bt</v>
      </c>
      <c r="V244" s="105" t="s">
        <v>5</v>
      </c>
      <c r="W244" s="191" t="str">
        <f t="shared" si="36"/>
        <v>II</v>
      </c>
      <c r="Y244" s="114"/>
      <c r="Z244" s="114"/>
    </row>
    <row r="245" spans="1:26" s="193" customFormat="1" x14ac:dyDescent="0.25">
      <c r="A245" s="103">
        <f t="shared" si="34"/>
        <v>236</v>
      </c>
      <c r="B245" s="198" t="s">
        <v>2087</v>
      </c>
      <c r="C245" s="199" t="s">
        <v>1279</v>
      </c>
      <c r="D245" s="280" t="s">
        <v>1613</v>
      </c>
      <c r="E245" s="281" t="s">
        <v>1753</v>
      </c>
      <c r="F245" s="103"/>
      <c r="G245" s="106" t="s">
        <v>1882</v>
      </c>
      <c r="H245" s="228">
        <v>45720</v>
      </c>
      <c r="I245" s="103">
        <v>18</v>
      </c>
      <c r="J245" s="103">
        <v>117</v>
      </c>
      <c r="K245" s="105" t="str" cm="1">
        <f t="array" ref="K245">LOOKUP(2,1/(J245&gt;=INDEX(IF(F245="x",CCTT!$F$3:$I$170,CCTT!$B$3:$E$170),MATCH(DATEDIF(D245,DATE(2024,7,11),"m"),CCTT!$A$3:$A$170,0),0)),CCTT!$F$2:$I$2)</f>
        <v>bt</v>
      </c>
      <c r="L245" s="111">
        <f t="shared" si="38"/>
        <v>13.149243918474689</v>
      </c>
      <c r="M245" s="105" t="str" cm="1">
        <f t="array" ref="M245">LOOKUP(2,1/(L245&gt;=INDEX(IF(F245="x",BMI!$G$3:$K$170,BMI!$B$3:$F$170),MATCH(DATEDIF(D245,DATE(2024,7,11),"m"),BMI!$A$3:$A$170,0),0)),BMI!$G$2:$K$2)</f>
        <v>bt</v>
      </c>
      <c r="N245" s="103" t="s">
        <v>3399</v>
      </c>
      <c r="O245" s="103">
        <v>86</v>
      </c>
      <c r="P245" s="106" t="s">
        <v>3380</v>
      </c>
      <c r="Q245" s="103" t="s">
        <v>5</v>
      </c>
      <c r="R245" s="103" t="s">
        <v>5</v>
      </c>
      <c r="S245" s="103" t="s">
        <v>1370</v>
      </c>
      <c r="T245" s="103" t="s">
        <v>5</v>
      </c>
      <c r="U245" s="104" t="str">
        <f t="shared" si="37"/>
        <v>bt; bt; Đa sâu răng; bt</v>
      </c>
      <c r="V245" s="112" t="s">
        <v>1370</v>
      </c>
      <c r="W245" s="191" t="str">
        <f t="shared" si="36"/>
        <v>II</v>
      </c>
      <c r="Y245" s="114"/>
      <c r="Z245" s="114"/>
    </row>
    <row r="246" spans="1:26" s="193" customFormat="1" x14ac:dyDescent="0.25">
      <c r="A246" s="103">
        <f t="shared" si="34"/>
        <v>237</v>
      </c>
      <c r="B246" s="198" t="s">
        <v>1471</v>
      </c>
      <c r="C246" s="199" t="s">
        <v>1281</v>
      </c>
      <c r="D246" s="280" t="s">
        <v>2088</v>
      </c>
      <c r="E246" s="281" t="s">
        <v>1753</v>
      </c>
      <c r="F246" s="103"/>
      <c r="G246" s="106" t="s">
        <v>1882</v>
      </c>
      <c r="H246" s="228">
        <v>45720</v>
      </c>
      <c r="I246" s="103">
        <v>25</v>
      </c>
      <c r="J246" s="103">
        <v>120</v>
      </c>
      <c r="K246" s="105" t="str" cm="1">
        <f t="array" ref="K246">LOOKUP(2,1/(J246&gt;=INDEX(IF(F246="x",CCTT!$F$3:$I$170,CCTT!$B$3:$E$170),MATCH(DATEDIF(D246,DATE(2024,7,11),"m"),CCTT!$A$3:$A$170,0),0)),CCTT!$F$2:$I$2)</f>
        <v>bt</v>
      </c>
      <c r="L246" s="111">
        <f t="shared" si="38"/>
        <v>17.361111111111111</v>
      </c>
      <c r="M246" s="105" t="str" cm="1">
        <f t="array" ref="M246">LOOKUP(2,1/(L246&gt;=INDEX(IF(F246="x",BMI!$G$3:$K$170,BMI!$B$3:$F$170),MATCH(DATEDIF(D246,DATE(2024,7,11),"m"),BMI!$A$3:$A$170,0),0)),BMI!$G$2:$K$2)</f>
        <v>TC</v>
      </c>
      <c r="N246" s="103" t="s">
        <v>3399</v>
      </c>
      <c r="O246" s="103">
        <v>81</v>
      </c>
      <c r="P246" s="106" t="s">
        <v>3380</v>
      </c>
      <c r="Q246" s="103" t="s">
        <v>5</v>
      </c>
      <c r="R246" s="103" t="s">
        <v>5</v>
      </c>
      <c r="S246" s="191" t="s">
        <v>5</v>
      </c>
      <c r="T246" s="103" t="s">
        <v>5</v>
      </c>
      <c r="U246" s="104" t="str">
        <f t="shared" si="37"/>
        <v>bt; bt; bt; bt</v>
      </c>
      <c r="V246" s="105" t="s">
        <v>5</v>
      </c>
      <c r="W246" s="191" t="str">
        <f t="shared" si="36"/>
        <v>II</v>
      </c>
      <c r="Y246" s="114"/>
      <c r="Z246" s="114"/>
    </row>
    <row r="247" spans="1:26" s="193" customFormat="1" x14ac:dyDescent="0.25">
      <c r="A247" s="103">
        <f t="shared" si="34"/>
        <v>238</v>
      </c>
      <c r="B247" s="198" t="s">
        <v>1967</v>
      </c>
      <c r="C247" s="199" t="s">
        <v>1281</v>
      </c>
      <c r="D247" s="280" t="s">
        <v>2089</v>
      </c>
      <c r="E247" s="281" t="s">
        <v>1753</v>
      </c>
      <c r="F247" s="103"/>
      <c r="G247" s="106" t="s">
        <v>1882</v>
      </c>
      <c r="H247" s="228">
        <v>45720</v>
      </c>
      <c r="I247" s="103">
        <v>22</v>
      </c>
      <c r="J247" s="103">
        <v>114</v>
      </c>
      <c r="K247" s="105" t="str" cm="1">
        <f t="array" ref="K247">LOOKUP(2,1/(J247&gt;=INDEX(IF(F247="x",CCTT!$F$3:$I$170,CCTT!$B$3:$E$170),MATCH(DATEDIF(D247,DATE(2024,7,11),"m"),CCTT!$A$3:$A$170,0),0)),CCTT!$F$2:$I$2)</f>
        <v>bt</v>
      </c>
      <c r="L247" s="111">
        <f t="shared" si="38"/>
        <v>16.928285626346568</v>
      </c>
      <c r="M247" s="105" t="str" cm="1">
        <f t="array" ref="M247">LOOKUP(2,1/(L247&gt;=INDEX(IF(F247="x",BMI!$G$3:$K$170,BMI!$B$3:$F$170),MATCH(DATEDIF(D247,DATE(2024,7,11),"m"),BMI!$A$3:$A$170,0),0)),BMI!$G$2:$K$2)</f>
        <v>TC</v>
      </c>
      <c r="N247" s="103" t="s">
        <v>3396</v>
      </c>
      <c r="O247" s="103">
        <v>82</v>
      </c>
      <c r="P247" s="106" t="s">
        <v>3380</v>
      </c>
      <c r="Q247" s="103" t="s">
        <v>5</v>
      </c>
      <c r="R247" s="103" t="s">
        <v>5</v>
      </c>
      <c r="S247" s="105" t="s">
        <v>5</v>
      </c>
      <c r="T247" s="103" t="s">
        <v>5</v>
      </c>
      <c r="U247" s="104" t="str">
        <f t="shared" si="37"/>
        <v>bt; bt; bt; bt</v>
      </c>
      <c r="V247" s="105" t="s">
        <v>5</v>
      </c>
      <c r="W247" s="191" t="str">
        <f t="shared" si="36"/>
        <v>II</v>
      </c>
      <c r="Y247" s="114"/>
      <c r="Z247" s="114"/>
    </row>
    <row r="248" spans="1:26" s="193" customFormat="1" ht="31.5" x14ac:dyDescent="0.25">
      <c r="A248" s="103">
        <f t="shared" si="34"/>
        <v>239</v>
      </c>
      <c r="B248" s="198" t="s">
        <v>2090</v>
      </c>
      <c r="C248" s="199" t="s">
        <v>1283</v>
      </c>
      <c r="D248" s="280" t="s">
        <v>1815</v>
      </c>
      <c r="E248" s="281" t="s">
        <v>1753</v>
      </c>
      <c r="F248" s="103"/>
      <c r="G248" s="106" t="s">
        <v>1882</v>
      </c>
      <c r="H248" s="228">
        <v>45720</v>
      </c>
      <c r="I248" s="103"/>
      <c r="J248" s="103"/>
      <c r="K248" s="105" t="str" cm="1">
        <f t="array" ref="K248">LOOKUP(2,1/(J248&gt;=INDEX(IF(F248="x",CCTT!$F$3:$I$170,CCTT!$B$3:$E$170),MATCH(DATEDIF(D248,DATE(2024,7,11),"m"),CCTT!$A$3:$A$170,0),0)),CCTT!$F$2:$I$2)</f>
        <v>SDDTTC
MĐN</v>
      </c>
      <c r="L248" s="111" t="e">
        <f t="shared" si="38"/>
        <v>#DIV/0!</v>
      </c>
      <c r="M248" s="105" t="e" cm="1">
        <f t="array" ref="M248">LOOKUP(2,1/(L248&gt;=INDEX(IF(F248="x",BMI!$G$3:$K$170,BMI!$B$3:$F$170),MATCH(DATEDIF(D248,DATE(2024,7,11),"m"),BMI!$A$3:$A$170,0),0)),BMI!$G$2:$K$2)</f>
        <v>#N/A</v>
      </c>
      <c r="N248" s="103" t="s">
        <v>3381</v>
      </c>
      <c r="O248" s="103">
        <v>79</v>
      </c>
      <c r="P248" s="106" t="s">
        <v>3380</v>
      </c>
      <c r="Q248" s="103" t="s">
        <v>5</v>
      </c>
      <c r="R248" s="103" t="s">
        <v>5</v>
      </c>
      <c r="S248" s="103" t="s">
        <v>5</v>
      </c>
      <c r="T248" s="103" t="s">
        <v>5</v>
      </c>
      <c r="U248" s="104" t="str">
        <f t="shared" si="37"/>
        <v>bt; bt; bt; bt</v>
      </c>
      <c r="V248" s="112" t="s">
        <v>5</v>
      </c>
      <c r="W248" s="191" t="e">
        <f t="shared" si="36"/>
        <v>#N/A</v>
      </c>
      <c r="Y248" s="114"/>
      <c r="Z248" s="114"/>
    </row>
    <row r="249" spans="1:26" s="193" customFormat="1" x14ac:dyDescent="0.25">
      <c r="A249" s="103">
        <f t="shared" si="34"/>
        <v>240</v>
      </c>
      <c r="B249" s="198" t="s">
        <v>1500</v>
      </c>
      <c r="C249" s="199" t="s">
        <v>1283</v>
      </c>
      <c r="D249" s="280" t="s">
        <v>1608</v>
      </c>
      <c r="E249" s="281" t="s">
        <v>1753</v>
      </c>
      <c r="F249" s="103"/>
      <c r="G249" s="106" t="s">
        <v>1882</v>
      </c>
      <c r="H249" s="228">
        <v>45720</v>
      </c>
      <c r="I249" s="103">
        <v>22</v>
      </c>
      <c r="J249" s="103">
        <v>120</v>
      </c>
      <c r="K249" s="105" t="str" cm="1">
        <f t="array" ref="K249">LOOKUP(2,1/(J249&gt;=INDEX(IF(F249="x",CCTT!$F$3:$I$170,CCTT!$B$3:$E$170),MATCH(DATEDIF(D249,DATE(2024,7,11),"m"),CCTT!$A$3:$A$170,0),0)),CCTT!$F$2:$I$2)</f>
        <v>bt</v>
      </c>
      <c r="L249" s="111">
        <f t="shared" si="38"/>
        <v>15.277777777777779</v>
      </c>
      <c r="M249" s="105" t="str" cm="1">
        <f t="array" ref="M249">LOOKUP(2,1/(L249&gt;=INDEX(IF(F249="x",BMI!$G$3:$K$170,BMI!$B$3:$F$170),MATCH(DATEDIF(D249,DATE(2024,7,11),"m"),BMI!$A$3:$A$170,0),0)),BMI!$G$2:$K$2)</f>
        <v>bt</v>
      </c>
      <c r="N249" s="103" t="s">
        <v>3410</v>
      </c>
      <c r="O249" s="103">
        <v>79</v>
      </c>
      <c r="P249" s="106" t="s">
        <v>3380</v>
      </c>
      <c r="Q249" s="103" t="s">
        <v>5</v>
      </c>
      <c r="R249" s="103" t="s">
        <v>5</v>
      </c>
      <c r="S249" s="191" t="s">
        <v>1370</v>
      </c>
      <c r="T249" s="103" t="s">
        <v>5</v>
      </c>
      <c r="U249" s="104" t="str">
        <f t="shared" si="37"/>
        <v>bt; bt; Đa sâu răng; bt</v>
      </c>
      <c r="V249" s="112" t="s">
        <v>1370</v>
      </c>
      <c r="W249" s="191" t="str">
        <f t="shared" si="36"/>
        <v>II</v>
      </c>
      <c r="Y249" s="114"/>
      <c r="Z249" s="114"/>
    </row>
    <row r="250" spans="1:26" s="193" customFormat="1" x14ac:dyDescent="0.25">
      <c r="A250" s="103">
        <f t="shared" si="34"/>
        <v>241</v>
      </c>
      <c r="B250" s="198" t="s">
        <v>2091</v>
      </c>
      <c r="C250" s="199" t="s">
        <v>1285</v>
      </c>
      <c r="D250" s="280">
        <v>43381</v>
      </c>
      <c r="E250" s="281" t="s">
        <v>1753</v>
      </c>
      <c r="F250" s="103"/>
      <c r="G250" s="106" t="s">
        <v>1882</v>
      </c>
      <c r="H250" s="228">
        <v>45720</v>
      </c>
      <c r="I250" s="103">
        <v>22</v>
      </c>
      <c r="J250" s="103">
        <v>115</v>
      </c>
      <c r="K250" s="105" t="str" cm="1">
        <f t="array" ref="K250">LOOKUP(2,1/(J250&gt;=INDEX(IF(F250="x",CCTT!$F$3:$I$170,CCTT!$B$3:$E$170),MATCH(DATEDIF(D250,DATE(2024,7,11),"m"),CCTT!$A$3:$A$170,0),0)),CCTT!$F$2:$I$2)</f>
        <v>bt</v>
      </c>
      <c r="L250" s="111">
        <f t="shared" si="38"/>
        <v>16.6351606805293</v>
      </c>
      <c r="M250" s="105" t="str" cm="1">
        <f t="array" ref="M250">LOOKUP(2,1/(L250&gt;=INDEX(IF(F250="x",BMI!$G$3:$K$170,BMI!$B$3:$F$170),MATCH(DATEDIF(D250,DATE(2024,7,11),"m"),BMI!$A$3:$A$170,0),0)),BMI!$G$2:$K$2)</f>
        <v>bt</v>
      </c>
      <c r="N250" s="103" t="s">
        <v>3417</v>
      </c>
      <c r="O250" s="103">
        <v>78</v>
      </c>
      <c r="P250" s="106" t="s">
        <v>3380</v>
      </c>
      <c r="Q250" s="103" t="s">
        <v>5</v>
      </c>
      <c r="R250" s="103" t="s">
        <v>5</v>
      </c>
      <c r="S250" s="103" t="s">
        <v>5</v>
      </c>
      <c r="T250" s="103" t="s">
        <v>5</v>
      </c>
      <c r="U250" s="104" t="str">
        <f t="shared" si="37"/>
        <v>bt; bt; bt; bt</v>
      </c>
      <c r="V250" s="112" t="s">
        <v>5</v>
      </c>
      <c r="W250" s="191" t="str">
        <f t="shared" si="36"/>
        <v>I</v>
      </c>
      <c r="Y250" s="114"/>
      <c r="Z250" s="114"/>
    </row>
    <row r="251" spans="1:26" s="193" customFormat="1" x14ac:dyDescent="0.25">
      <c r="A251" s="103">
        <f t="shared" si="34"/>
        <v>242</v>
      </c>
      <c r="B251" s="198" t="s">
        <v>2092</v>
      </c>
      <c r="C251" s="199" t="s">
        <v>1461</v>
      </c>
      <c r="D251" s="280" t="s">
        <v>1586</v>
      </c>
      <c r="E251" s="281"/>
      <c r="F251" s="103" t="s">
        <v>1753</v>
      </c>
      <c r="G251" s="106" t="s">
        <v>1882</v>
      </c>
      <c r="H251" s="228">
        <v>45720</v>
      </c>
      <c r="I251" s="103">
        <v>23</v>
      </c>
      <c r="J251" s="103">
        <v>115</v>
      </c>
      <c r="K251" s="105" t="str" cm="1">
        <f t="array" ref="K251">LOOKUP(2,1/(J251&gt;=INDEX(IF(F251="x",CCTT!$F$3:$I$170,CCTT!$B$3:$E$170),MATCH(DATEDIF(D251,DATE(2024,7,11),"m"),CCTT!$A$3:$A$170,0),0)),CCTT!$F$2:$I$2)</f>
        <v>bt</v>
      </c>
      <c r="L251" s="111">
        <f t="shared" si="38"/>
        <v>17.391304347826086</v>
      </c>
      <c r="M251" s="105" t="str" cm="1">
        <f t="array" ref="M251">LOOKUP(2,1/(L251&gt;=INDEX(IF(F251="x",BMI!$G$3:$K$170,BMI!$B$3:$F$170),MATCH(DATEDIF(D251,DATE(2024,7,11),"m"),BMI!$A$3:$A$170,0),0)),BMI!$G$2:$K$2)</f>
        <v>TC</v>
      </c>
      <c r="N251" s="103" t="s">
        <v>3399</v>
      </c>
      <c r="O251" s="103">
        <v>78</v>
      </c>
      <c r="P251" s="106" t="s">
        <v>3380</v>
      </c>
      <c r="Q251" s="103" t="s">
        <v>5</v>
      </c>
      <c r="R251" s="103" t="s">
        <v>5</v>
      </c>
      <c r="S251" s="103" t="s">
        <v>5</v>
      </c>
      <c r="T251" s="103" t="s">
        <v>5</v>
      </c>
      <c r="U251" s="104" t="str">
        <f t="shared" si="37"/>
        <v>bt; bt; bt; bt</v>
      </c>
      <c r="V251" s="112" t="s">
        <v>5</v>
      </c>
      <c r="W251" s="191" t="str">
        <f t="shared" si="36"/>
        <v>II</v>
      </c>
      <c r="Y251" s="114"/>
      <c r="Z251" s="114"/>
    </row>
    <row r="252" spans="1:26" s="193" customFormat="1" x14ac:dyDescent="0.25">
      <c r="A252" s="103">
        <f t="shared" si="34"/>
        <v>243</v>
      </c>
      <c r="B252" s="198" t="s">
        <v>1478</v>
      </c>
      <c r="C252" s="199" t="s">
        <v>0</v>
      </c>
      <c r="D252" s="280" t="s">
        <v>2093</v>
      </c>
      <c r="E252" s="281" t="s">
        <v>1753</v>
      </c>
      <c r="F252" s="103"/>
      <c r="G252" s="106" t="s">
        <v>1882</v>
      </c>
      <c r="H252" s="228">
        <v>45720</v>
      </c>
      <c r="I252" s="103">
        <v>21</v>
      </c>
      <c r="J252" s="103">
        <v>116</v>
      </c>
      <c r="K252" s="105" t="str" cm="1">
        <f t="array" ref="K252">LOOKUP(2,1/(J252&gt;=INDEX(IF(F252="x",CCTT!$F$3:$I$170,CCTT!$B$3:$E$170),MATCH(DATEDIF(D252,DATE(2024,7,11),"m"),CCTT!$A$3:$A$170,0),0)),CCTT!$F$2:$I$2)</f>
        <v>bt</v>
      </c>
      <c r="L252" s="111">
        <f t="shared" si="38"/>
        <v>15.606420927467301</v>
      </c>
      <c r="M252" s="105" t="str" cm="1">
        <f t="array" ref="M252">LOOKUP(2,1/(L252&gt;=INDEX(IF(F252="x",BMI!$G$3:$K$170,BMI!$B$3:$F$170),MATCH(DATEDIF(D252,DATE(2024,7,11),"m"),BMI!$A$3:$A$170,0),0)),BMI!$G$2:$K$2)</f>
        <v>bt</v>
      </c>
      <c r="N252" s="103" t="s">
        <v>3396</v>
      </c>
      <c r="O252" s="103">
        <v>82</v>
      </c>
      <c r="P252" s="106" t="s">
        <v>3380</v>
      </c>
      <c r="Q252" s="103" t="s">
        <v>5</v>
      </c>
      <c r="R252" s="103" t="s">
        <v>1532</v>
      </c>
      <c r="S252" s="103" t="s">
        <v>5</v>
      </c>
      <c r="T252" s="103" t="s">
        <v>5</v>
      </c>
      <c r="U252" s="104" t="str">
        <f t="shared" si="37"/>
        <v>bt; Viêm mũi họng; bt; bt</v>
      </c>
      <c r="V252" s="112" t="s">
        <v>1532</v>
      </c>
      <c r="W252" s="191" t="str">
        <f t="shared" si="36"/>
        <v>II</v>
      </c>
      <c r="Y252" s="114"/>
      <c r="Z252" s="114"/>
    </row>
    <row r="253" spans="1:26" s="193" customFormat="1" ht="31.5" x14ac:dyDescent="0.25">
      <c r="A253" s="103">
        <f t="shared" si="34"/>
        <v>244</v>
      </c>
      <c r="B253" s="198" t="s">
        <v>2094</v>
      </c>
      <c r="C253" s="199" t="s">
        <v>1342</v>
      </c>
      <c r="D253" s="280" t="s">
        <v>1960</v>
      </c>
      <c r="E253" s="281" t="s">
        <v>1753</v>
      </c>
      <c r="F253" s="103"/>
      <c r="G253" s="106" t="s">
        <v>1882</v>
      </c>
      <c r="H253" s="228">
        <v>45720</v>
      </c>
      <c r="I253" s="103">
        <v>14</v>
      </c>
      <c r="J253" s="103">
        <v>115</v>
      </c>
      <c r="K253" s="105" t="str" cm="1">
        <f t="array" ref="K253">LOOKUP(2,1/(J253&gt;=INDEX(IF(F253="x",CCTT!$F$3:$I$170,CCTT!$B$3:$E$170),MATCH(DATEDIF(D253,DATE(2024,7,11),"m"),CCTT!$A$3:$A$170,0),0)),CCTT!$F$2:$I$2)</f>
        <v>bt</v>
      </c>
      <c r="L253" s="111">
        <f t="shared" si="38"/>
        <v>10.586011342155009</v>
      </c>
      <c r="M253" s="105" t="str" cm="1">
        <f t="array" ref="M253">LOOKUP(2,1/(L253&gt;=INDEX(IF(F253="x",BMI!$G$3:$K$170,BMI!$B$3:$F$170),MATCH(DATEDIF(D253,DATE(2024,7,11),"m"),BMI!$A$3:$A$170,0),0)),BMI!$G$2:$K$2)</f>
        <v>SDDTGC
MĐN</v>
      </c>
      <c r="N253" s="103" t="s">
        <v>3396</v>
      </c>
      <c r="O253" s="103">
        <v>83</v>
      </c>
      <c r="P253" s="106" t="s">
        <v>3388</v>
      </c>
      <c r="Q253" s="103" t="s">
        <v>1326</v>
      </c>
      <c r="R253" s="103" t="s">
        <v>5</v>
      </c>
      <c r="S253" s="105" t="s">
        <v>1370</v>
      </c>
      <c r="T253" s="103" t="s">
        <v>5</v>
      </c>
      <c r="U253" s="104" t="str">
        <f t="shared" si="37"/>
        <v>2 mắt giảm thị lực; bt; Đa sâu răng; bt</v>
      </c>
      <c r="V253" s="112" t="s">
        <v>3389</v>
      </c>
      <c r="W253" s="191" t="str">
        <f t="shared" si="36"/>
        <v>III</v>
      </c>
      <c r="Y253" s="114"/>
      <c r="Z253" s="114"/>
    </row>
    <row r="254" spans="1:26" s="193" customFormat="1" x14ac:dyDescent="0.25">
      <c r="A254" s="103">
        <f t="shared" si="34"/>
        <v>245</v>
      </c>
      <c r="B254" s="198" t="s">
        <v>2095</v>
      </c>
      <c r="C254" s="199" t="s">
        <v>1291</v>
      </c>
      <c r="D254" s="282" t="s">
        <v>2096</v>
      </c>
      <c r="E254" s="281"/>
      <c r="F254" s="103" t="s">
        <v>1753</v>
      </c>
      <c r="G254" s="106" t="s">
        <v>1882</v>
      </c>
      <c r="H254" s="228">
        <v>45720</v>
      </c>
      <c r="I254" s="103">
        <v>28</v>
      </c>
      <c r="J254" s="103">
        <v>121</v>
      </c>
      <c r="K254" s="105" t="str" cm="1">
        <f t="array" ref="K254">LOOKUP(2,1/(J254&gt;=INDEX(IF(F254="x",CCTT!$F$3:$I$170,CCTT!$B$3:$E$170),MATCH(DATEDIF(D254,DATE(2024,7,11),"m"),CCTT!$A$3:$A$170,0),0)),CCTT!$F$2:$I$2)</f>
        <v>bt</v>
      </c>
      <c r="L254" s="111">
        <f t="shared" si="38"/>
        <v>19.12437675022198</v>
      </c>
      <c r="M254" s="105" t="str" cm="1">
        <f t="array" ref="M254">LOOKUP(2,1/(L254&gt;=INDEX(IF(F254="x",BMI!$G$3:$K$170,BMI!$B$3:$F$170),MATCH(DATEDIF(D254,DATE(2024,7,11),"m"),BMI!$A$3:$A$170,0),0)),BMI!$G$2:$K$2)</f>
        <v>TC</v>
      </c>
      <c r="N254" s="103" t="s">
        <v>3426</v>
      </c>
      <c r="O254" s="103">
        <v>83</v>
      </c>
      <c r="P254" s="106" t="s">
        <v>3380</v>
      </c>
      <c r="Q254" s="103" t="s">
        <v>5</v>
      </c>
      <c r="R254" s="103" t="s">
        <v>5</v>
      </c>
      <c r="S254" s="103" t="s">
        <v>5</v>
      </c>
      <c r="T254" s="103" t="s">
        <v>5</v>
      </c>
      <c r="U254" s="104" t="str">
        <f t="shared" si="37"/>
        <v>bt; bt; bt; bt</v>
      </c>
      <c r="V254" s="105" t="s">
        <v>5</v>
      </c>
      <c r="W254" s="191" t="str">
        <f t="shared" si="36"/>
        <v>II</v>
      </c>
      <c r="Y254" s="114"/>
      <c r="Z254" s="114"/>
    </row>
    <row r="255" spans="1:26" s="193" customFormat="1" x14ac:dyDescent="0.25">
      <c r="A255" s="103">
        <f t="shared" si="34"/>
        <v>246</v>
      </c>
      <c r="B255" s="198" t="s">
        <v>1473</v>
      </c>
      <c r="C255" s="199" t="s">
        <v>1343</v>
      </c>
      <c r="D255" s="280" t="s">
        <v>2097</v>
      </c>
      <c r="E255" s="281" t="s">
        <v>1753</v>
      </c>
      <c r="F255" s="103"/>
      <c r="G255" s="106" t="s">
        <v>1882</v>
      </c>
      <c r="H255" s="228">
        <v>45720</v>
      </c>
      <c r="I255" s="103">
        <v>21</v>
      </c>
      <c r="J255" s="103">
        <v>121</v>
      </c>
      <c r="K255" s="105" t="str" cm="1">
        <f t="array" ref="K255">LOOKUP(2,1/(J255&gt;=INDEX(IF(F255="x",CCTT!$F$3:$I$170,CCTT!$B$3:$E$170),MATCH(DATEDIF(D255,DATE(2024,7,11),"m"),CCTT!$A$3:$A$170,0),0)),CCTT!$F$2:$I$2)</f>
        <v>bt</v>
      </c>
      <c r="L255" s="111">
        <f t="shared" si="38"/>
        <v>14.343282562666484</v>
      </c>
      <c r="M255" s="105" t="str" cm="1">
        <f t="array" ref="M255">LOOKUP(2,1/(L255&gt;=INDEX(IF(F255="x",BMI!$G$3:$K$170,BMI!$B$3:$F$170),MATCH(DATEDIF(D255,DATE(2024,7,11),"m"),BMI!$A$3:$A$170,0),0)),BMI!$G$2:$K$2)</f>
        <v>bt</v>
      </c>
      <c r="N255" s="103" t="s">
        <v>3399</v>
      </c>
      <c r="O255" s="103">
        <v>86</v>
      </c>
      <c r="P255" s="106" t="s">
        <v>3380</v>
      </c>
      <c r="Q255" s="103" t="s">
        <v>5</v>
      </c>
      <c r="R255" s="103" t="s">
        <v>5</v>
      </c>
      <c r="S255" s="103" t="s">
        <v>5</v>
      </c>
      <c r="T255" s="103" t="s">
        <v>5</v>
      </c>
      <c r="U255" s="104" t="str">
        <f t="shared" si="37"/>
        <v>bt; bt; bt; bt</v>
      </c>
      <c r="V255" s="112" t="s">
        <v>5</v>
      </c>
      <c r="W255" s="191" t="str">
        <f t="shared" si="36"/>
        <v>I</v>
      </c>
      <c r="Y255" s="114"/>
      <c r="Z255" s="114"/>
    </row>
    <row r="256" spans="1:26" s="193" customFormat="1" x14ac:dyDescent="0.25">
      <c r="A256" s="103">
        <f t="shared" si="34"/>
        <v>247</v>
      </c>
      <c r="B256" s="198" t="s">
        <v>2098</v>
      </c>
      <c r="C256" s="199" t="s">
        <v>1294</v>
      </c>
      <c r="D256" s="282" t="s">
        <v>2070</v>
      </c>
      <c r="E256" s="281" t="s">
        <v>1753</v>
      </c>
      <c r="F256" s="103"/>
      <c r="G256" s="106" t="s">
        <v>1882</v>
      </c>
      <c r="H256" s="228">
        <v>45720</v>
      </c>
      <c r="I256" s="103">
        <v>23</v>
      </c>
      <c r="J256" s="103">
        <v>122</v>
      </c>
      <c r="K256" s="105" t="str" cm="1">
        <f t="array" ref="K256">LOOKUP(2,1/(J256&gt;=INDEX(IF(F256="x",CCTT!$F$3:$I$170,CCTT!$B$3:$E$170),MATCH(DATEDIF(D256,DATE(2024,7,11),"m"),CCTT!$A$3:$A$170,0),0)),CCTT!$F$2:$I$2)</f>
        <v>bt</v>
      </c>
      <c r="L256" s="111">
        <f t="shared" si="38"/>
        <v>15.452835259338888</v>
      </c>
      <c r="M256" s="105" t="str" cm="1">
        <f t="array" ref="M256">LOOKUP(2,1/(L256&gt;=INDEX(IF(F256="x",BMI!$G$3:$K$170,BMI!$B$3:$F$170),MATCH(DATEDIF(D256,DATE(2024,7,11),"m"),BMI!$A$3:$A$170,0),0)),BMI!$G$2:$K$2)</f>
        <v>bt</v>
      </c>
      <c r="N256" s="103" t="s">
        <v>3399</v>
      </c>
      <c r="O256" s="103">
        <v>82</v>
      </c>
      <c r="P256" s="106" t="s">
        <v>3382</v>
      </c>
      <c r="Q256" s="103" t="s">
        <v>1269</v>
      </c>
      <c r="R256" s="103" t="s">
        <v>5</v>
      </c>
      <c r="S256" s="103" t="s">
        <v>5</v>
      </c>
      <c r="T256" s="103" t="s">
        <v>5</v>
      </c>
      <c r="U256" s="104" t="str">
        <f t="shared" si="37"/>
        <v>Cận thị; bt; bt; bt</v>
      </c>
      <c r="V256" s="112" t="s">
        <v>1269</v>
      </c>
      <c r="W256" s="191" t="str">
        <f t="shared" si="36"/>
        <v>II</v>
      </c>
      <c r="Y256" s="114"/>
      <c r="Z256" s="114"/>
    </row>
    <row r="257" spans="1:26" s="193" customFormat="1" ht="31.5" x14ac:dyDescent="0.25">
      <c r="A257" s="103">
        <f t="shared" si="34"/>
        <v>248</v>
      </c>
      <c r="B257" s="198" t="s">
        <v>2099</v>
      </c>
      <c r="C257" s="199" t="s">
        <v>1320</v>
      </c>
      <c r="D257" s="280" t="s">
        <v>2044</v>
      </c>
      <c r="E257" s="281" t="s">
        <v>1753</v>
      </c>
      <c r="F257" s="103"/>
      <c r="G257" s="106" t="s">
        <v>1882</v>
      </c>
      <c r="H257" s="228">
        <v>45720</v>
      </c>
      <c r="I257" s="103">
        <v>18</v>
      </c>
      <c r="J257" s="103">
        <v>116</v>
      </c>
      <c r="K257" s="105" t="str" cm="1">
        <f t="array" ref="K257">LOOKUP(2,1/(J257&gt;=INDEX(IF(F257="x",CCTT!$F$3:$I$170,CCTT!$B$3:$E$170),MATCH(DATEDIF(D257,DATE(2024,7,11),"m"),CCTT!$A$3:$A$170,0),0)),CCTT!$F$2:$I$2)</f>
        <v>bt</v>
      </c>
      <c r="L257" s="111">
        <f t="shared" si="38"/>
        <v>13.376932223543401</v>
      </c>
      <c r="M257" s="105" t="str" cm="1">
        <f t="array" ref="M257">LOOKUP(2,1/(L257&gt;=INDEX(IF(F257="x",BMI!$G$3:$K$170,BMI!$B$3:$F$170),MATCH(DATEDIF(D257,DATE(2024,7,11),"m"),BMI!$A$3:$A$170,0),0)),BMI!$G$2:$K$2)</f>
        <v>bt</v>
      </c>
      <c r="N257" s="103" t="s">
        <v>3396</v>
      </c>
      <c r="O257" s="103">
        <v>77</v>
      </c>
      <c r="P257" s="106" t="s">
        <v>3392</v>
      </c>
      <c r="Q257" s="191" t="s">
        <v>1326</v>
      </c>
      <c r="R257" s="103" t="s">
        <v>5</v>
      </c>
      <c r="S257" s="103" t="s">
        <v>1370</v>
      </c>
      <c r="T257" s="103" t="s">
        <v>5</v>
      </c>
      <c r="U257" s="104" t="str">
        <f>Q257&amp;"; "&amp;R257&amp;"; "&amp;S257&amp;"; "&amp;T257</f>
        <v>2 mắt giảm thị lực; bt; Đa sâu răng; bt</v>
      </c>
      <c r="V257" s="112" t="s">
        <v>3389</v>
      </c>
      <c r="W257" s="191" t="str">
        <f t="shared" si="36"/>
        <v>II</v>
      </c>
      <c r="Y257" s="114"/>
      <c r="Z257" s="114"/>
    </row>
    <row r="258" spans="1:26" s="193" customFormat="1" x14ac:dyDescent="0.25">
      <c r="A258" s="103">
        <f t="shared" si="34"/>
        <v>249</v>
      </c>
      <c r="B258" s="198" t="s">
        <v>2100</v>
      </c>
      <c r="C258" s="199" t="s">
        <v>1347</v>
      </c>
      <c r="D258" s="282" t="s">
        <v>1799</v>
      </c>
      <c r="E258" s="281" t="s">
        <v>1753</v>
      </c>
      <c r="F258" s="103"/>
      <c r="G258" s="106" t="s">
        <v>1882</v>
      </c>
      <c r="H258" s="228">
        <v>45720</v>
      </c>
      <c r="I258" s="103">
        <v>22</v>
      </c>
      <c r="J258" s="103">
        <v>120</v>
      </c>
      <c r="K258" s="105" t="str" cm="1">
        <f t="array" ref="K258">LOOKUP(2,1/(J258&gt;=INDEX(IF(F258="x",CCTT!$F$3:$I$170,CCTT!$B$3:$E$170),MATCH(DATEDIF(D258,DATE(2024,7,11),"m"),CCTT!$A$3:$A$170,0),0)),CCTT!$F$2:$I$2)</f>
        <v>bt</v>
      </c>
      <c r="L258" s="111">
        <f t="shared" si="38"/>
        <v>15.277777777777779</v>
      </c>
      <c r="M258" s="105" t="str" cm="1">
        <f t="array" ref="M258">LOOKUP(2,1/(L258&gt;=INDEX(IF(F258="x",BMI!$G$3:$K$170,BMI!$B$3:$F$170),MATCH(DATEDIF(D258,DATE(2024,7,11),"m"),BMI!$A$3:$A$170,0),0)),BMI!$G$2:$K$2)</f>
        <v>bt</v>
      </c>
      <c r="N258" s="103" t="s">
        <v>3399</v>
      </c>
      <c r="O258" s="103">
        <v>82</v>
      </c>
      <c r="P258" s="106" t="s">
        <v>3380</v>
      </c>
      <c r="Q258" s="103" t="s">
        <v>5</v>
      </c>
      <c r="R258" s="103" t="s">
        <v>1532</v>
      </c>
      <c r="S258" s="105" t="s">
        <v>5</v>
      </c>
      <c r="T258" s="103" t="s">
        <v>5</v>
      </c>
      <c r="U258" s="104" t="str">
        <f t="shared" si="37"/>
        <v>bt; Viêm mũi họng; bt; bt</v>
      </c>
      <c r="V258" s="112" t="s">
        <v>1532</v>
      </c>
      <c r="W258" s="191" t="str">
        <f t="shared" si="36"/>
        <v>II</v>
      </c>
      <c r="Y258" s="114"/>
      <c r="Z258" s="114"/>
    </row>
    <row r="259" spans="1:26" s="193" customFormat="1" x14ac:dyDescent="0.25">
      <c r="A259" s="103">
        <f t="shared" si="34"/>
        <v>250</v>
      </c>
      <c r="B259" s="198" t="s">
        <v>2101</v>
      </c>
      <c r="C259" s="199" t="s">
        <v>1347</v>
      </c>
      <c r="D259" s="280" t="s">
        <v>1813</v>
      </c>
      <c r="E259" s="281" t="s">
        <v>1753</v>
      </c>
      <c r="F259" s="103"/>
      <c r="G259" s="106" t="s">
        <v>1882</v>
      </c>
      <c r="H259" s="228">
        <v>45720</v>
      </c>
      <c r="I259" s="103">
        <v>27</v>
      </c>
      <c r="J259" s="103">
        <v>120</v>
      </c>
      <c r="K259" s="105" t="str" cm="1">
        <f t="array" ref="K259">LOOKUP(2,1/(J259&gt;=INDEX(IF(F259="x",CCTT!$F$3:$I$170,CCTT!$B$3:$E$170),MATCH(DATEDIF(D259,DATE(2024,7,11),"m"),CCTT!$A$3:$A$170,0),0)),CCTT!$F$2:$I$2)</f>
        <v>bt</v>
      </c>
      <c r="L259" s="111">
        <f t="shared" si="38"/>
        <v>18.75</v>
      </c>
      <c r="M259" s="105" t="str" cm="1">
        <f t="array" ref="M259">LOOKUP(2,1/(L259&gt;=INDEX(IF(F259="x",BMI!$G$3:$K$170,BMI!$B$3:$F$170),MATCH(DATEDIF(D259,DATE(2024,7,11),"m"),BMI!$A$3:$A$170,0),0)),BMI!$G$2:$K$2)</f>
        <v>BP</v>
      </c>
      <c r="N259" s="103" t="s">
        <v>3410</v>
      </c>
      <c r="O259" s="103">
        <v>83</v>
      </c>
      <c r="P259" s="106" t="s">
        <v>3380</v>
      </c>
      <c r="Q259" s="103" t="s">
        <v>5</v>
      </c>
      <c r="R259" s="103" t="s">
        <v>1532</v>
      </c>
      <c r="S259" s="103" t="s">
        <v>5</v>
      </c>
      <c r="T259" s="103" t="s">
        <v>5</v>
      </c>
      <c r="U259" s="104" t="str">
        <f t="shared" si="37"/>
        <v>bt; Viêm mũi họng; bt; bt</v>
      </c>
      <c r="V259" s="112" t="s">
        <v>1532</v>
      </c>
      <c r="W259" s="191" t="str">
        <f t="shared" si="36"/>
        <v>III</v>
      </c>
      <c r="Y259" s="114"/>
      <c r="Z259" s="114"/>
    </row>
    <row r="260" spans="1:26" s="193" customFormat="1" x14ac:dyDescent="0.25">
      <c r="A260" s="103">
        <f t="shared" si="34"/>
        <v>251</v>
      </c>
      <c r="B260" s="198" t="s">
        <v>2102</v>
      </c>
      <c r="C260" s="199" t="s">
        <v>1356</v>
      </c>
      <c r="D260" s="280" t="s">
        <v>2103</v>
      </c>
      <c r="E260" s="281"/>
      <c r="F260" s="103" t="s">
        <v>1753</v>
      </c>
      <c r="G260" s="106" t="s">
        <v>1882</v>
      </c>
      <c r="H260" s="228">
        <v>45720</v>
      </c>
      <c r="I260" s="103">
        <v>17</v>
      </c>
      <c r="J260" s="103">
        <v>110</v>
      </c>
      <c r="K260" s="105" t="str" cm="1">
        <f t="array" ref="K260">LOOKUP(2,1/(J260&gt;=INDEX(IF(F260="x",CCTT!$F$3:$I$170,CCTT!$B$3:$E$170),MATCH(DATEDIF(D260,DATE(2024,7,11),"m"),CCTT!$A$3:$A$170,0),0)),CCTT!$F$2:$I$2)</f>
        <v>bt</v>
      </c>
      <c r="L260" s="111">
        <f t="shared" si="38"/>
        <v>14.049586776859503</v>
      </c>
      <c r="M260" s="105" t="str" cm="1">
        <f t="array" ref="M260">LOOKUP(2,1/(L260&gt;=INDEX(IF(F260="x",BMI!$G$3:$K$170,BMI!$B$3:$F$170),MATCH(DATEDIF(D260,DATE(2024,7,11),"m"),BMI!$A$3:$A$170,0),0)),BMI!$G$2:$K$2)</f>
        <v>bt</v>
      </c>
      <c r="N260" s="103" t="s">
        <v>3399</v>
      </c>
      <c r="O260" s="103">
        <v>82</v>
      </c>
      <c r="P260" s="106" t="s">
        <v>3380</v>
      </c>
      <c r="Q260" s="103" t="s">
        <v>5</v>
      </c>
      <c r="R260" s="103" t="s">
        <v>5</v>
      </c>
      <c r="S260" s="103" t="s">
        <v>5</v>
      </c>
      <c r="T260" s="103" t="s">
        <v>5</v>
      </c>
      <c r="U260" s="104" t="str">
        <f t="shared" si="37"/>
        <v>bt; bt; bt; bt</v>
      </c>
      <c r="V260" s="112" t="s">
        <v>5</v>
      </c>
      <c r="W260" s="191" t="str">
        <f t="shared" si="36"/>
        <v>I</v>
      </c>
      <c r="Y260" s="114"/>
      <c r="Z260" s="114"/>
    </row>
    <row r="261" spans="1:26" s="193" customFormat="1" x14ac:dyDescent="0.25">
      <c r="A261" s="103">
        <f t="shared" si="34"/>
        <v>252</v>
      </c>
      <c r="B261" s="198" t="s">
        <v>2104</v>
      </c>
      <c r="C261" s="199" t="s">
        <v>1356</v>
      </c>
      <c r="D261" s="280" t="s">
        <v>1645</v>
      </c>
      <c r="E261" s="281"/>
      <c r="F261" s="103" t="s">
        <v>1753</v>
      </c>
      <c r="G261" s="106" t="s">
        <v>1882</v>
      </c>
      <c r="H261" s="228">
        <v>45720</v>
      </c>
      <c r="I261" s="103">
        <v>19</v>
      </c>
      <c r="J261" s="103">
        <v>120</v>
      </c>
      <c r="K261" s="105" t="str" cm="1">
        <f t="array" ref="K261">LOOKUP(2,1/(J261&gt;=INDEX(IF(F261="x",CCTT!$F$3:$I$170,CCTT!$B$3:$E$170),MATCH(DATEDIF(D261,DATE(2024,7,11),"m"),CCTT!$A$3:$A$170,0),0)),CCTT!$F$2:$I$2)</f>
        <v>bt</v>
      </c>
      <c r="L261" s="111">
        <f t="shared" si="38"/>
        <v>13.194444444444445</v>
      </c>
      <c r="M261" s="105" t="str" cm="1">
        <f t="array" ref="M261">LOOKUP(2,1/(L261&gt;=INDEX(IF(F261="x",BMI!$G$3:$K$170,BMI!$B$3:$F$170),MATCH(DATEDIF(D261,DATE(2024,7,11),"m"),BMI!$A$3:$A$170,0),0)),BMI!$G$2:$K$2)</f>
        <v>bt</v>
      </c>
      <c r="N261" s="103" t="s">
        <v>3396</v>
      </c>
      <c r="O261" s="103">
        <v>84</v>
      </c>
      <c r="P261" s="106" t="s">
        <v>3380</v>
      </c>
      <c r="Q261" s="103" t="s">
        <v>5</v>
      </c>
      <c r="R261" s="103" t="s">
        <v>1532</v>
      </c>
      <c r="S261" s="105" t="s">
        <v>1370</v>
      </c>
      <c r="T261" s="103" t="s">
        <v>5</v>
      </c>
      <c r="U261" s="104" t="str">
        <f t="shared" si="37"/>
        <v>bt; Viêm mũi họng; Đa sâu răng; bt</v>
      </c>
      <c r="V261" s="112" t="s">
        <v>3425</v>
      </c>
      <c r="W261" s="191" t="str">
        <f t="shared" si="36"/>
        <v>II</v>
      </c>
      <c r="Y261" s="114"/>
      <c r="Z261" s="114"/>
    </row>
    <row r="262" spans="1:26" s="193" customFormat="1" x14ac:dyDescent="0.25">
      <c r="A262" s="103">
        <f t="shared" si="34"/>
        <v>253</v>
      </c>
      <c r="B262" s="198" t="s">
        <v>2105</v>
      </c>
      <c r="C262" s="199" t="s">
        <v>1348</v>
      </c>
      <c r="D262" s="280" t="s">
        <v>2106</v>
      </c>
      <c r="E262" s="281"/>
      <c r="F262" s="103" t="s">
        <v>1753</v>
      </c>
      <c r="G262" s="106" t="s">
        <v>1882</v>
      </c>
      <c r="H262" s="228">
        <v>45720</v>
      </c>
      <c r="I262" s="103">
        <v>21</v>
      </c>
      <c r="J262" s="103">
        <v>120</v>
      </c>
      <c r="K262" s="105" t="str" cm="1">
        <f t="array" ref="K262">LOOKUP(2,1/(J262&gt;=INDEX(IF(F262="x",CCTT!$F$3:$I$170,CCTT!$B$3:$E$170),MATCH(DATEDIF(D262,DATE(2024,7,11),"m"),CCTT!$A$3:$A$170,0),0)),CCTT!$F$2:$I$2)</f>
        <v>bt</v>
      </c>
      <c r="L262" s="111">
        <f t="shared" si="38"/>
        <v>14.583333333333334</v>
      </c>
      <c r="M262" s="105" t="str" cm="1">
        <f t="array" ref="M262">LOOKUP(2,1/(L262&gt;=INDEX(IF(F262="x",BMI!$G$3:$K$170,BMI!$B$3:$F$170),MATCH(DATEDIF(D262,DATE(2024,7,11),"m"),BMI!$A$3:$A$170,0),0)),BMI!$G$2:$K$2)</f>
        <v>bt</v>
      </c>
      <c r="N262" s="103" t="s">
        <v>3399</v>
      </c>
      <c r="O262" s="103">
        <v>85</v>
      </c>
      <c r="P262" s="106" t="s">
        <v>3380</v>
      </c>
      <c r="Q262" s="103" t="s">
        <v>5</v>
      </c>
      <c r="R262" s="103" t="s">
        <v>5</v>
      </c>
      <c r="S262" s="103" t="s">
        <v>1370</v>
      </c>
      <c r="T262" s="103" t="s">
        <v>5</v>
      </c>
      <c r="U262" s="104" t="str">
        <f t="shared" si="37"/>
        <v>bt; bt; Đa sâu răng; bt</v>
      </c>
      <c r="V262" s="112" t="s">
        <v>1370</v>
      </c>
      <c r="W262" s="191" t="str">
        <f t="shared" si="36"/>
        <v>II</v>
      </c>
      <c r="Y262" s="114"/>
      <c r="Z262" s="114"/>
    </row>
    <row r="263" spans="1:26" s="193" customFormat="1" x14ac:dyDescent="0.25">
      <c r="A263" s="103">
        <f t="shared" si="34"/>
        <v>254</v>
      </c>
      <c r="B263" s="198" t="s">
        <v>1904</v>
      </c>
      <c r="C263" s="199" t="s">
        <v>1298</v>
      </c>
      <c r="D263" s="280" t="s">
        <v>2107</v>
      </c>
      <c r="E263" s="281" t="s">
        <v>1753</v>
      </c>
      <c r="F263" s="103"/>
      <c r="G263" s="106" t="s">
        <v>1882</v>
      </c>
      <c r="H263" s="228">
        <v>45720</v>
      </c>
      <c r="I263" s="103">
        <v>26</v>
      </c>
      <c r="J263" s="103">
        <v>116</v>
      </c>
      <c r="K263" s="105" t="str" cm="1">
        <f t="array" ref="K263">LOOKUP(2,1/(J263&gt;=INDEX(IF(F263="x",CCTT!$F$3:$I$170,CCTT!$B$3:$E$170),MATCH(DATEDIF(D263,DATE(2024,7,11),"m"),CCTT!$A$3:$A$170,0),0)),CCTT!$F$2:$I$2)</f>
        <v>bt</v>
      </c>
      <c r="L263" s="111">
        <f t="shared" si="38"/>
        <v>19.322235434007133</v>
      </c>
      <c r="M263" s="105" t="str" cm="1">
        <f t="array" ref="M263">LOOKUP(2,1/(L263&gt;=INDEX(IF(F263="x",BMI!$G$3:$K$170,BMI!$B$3:$F$170),MATCH(DATEDIF(D263,DATE(2024,7,11),"m"),BMI!$A$3:$A$170,0),0)),BMI!$G$2:$K$2)</f>
        <v>BP</v>
      </c>
      <c r="N263" s="103" t="s">
        <v>3401</v>
      </c>
      <c r="O263" s="103">
        <v>83</v>
      </c>
      <c r="P263" s="106" t="s">
        <v>3380</v>
      </c>
      <c r="Q263" s="103" t="s">
        <v>5</v>
      </c>
      <c r="R263" s="103" t="s">
        <v>1532</v>
      </c>
      <c r="S263" s="103" t="s">
        <v>5</v>
      </c>
      <c r="T263" s="103" t="s">
        <v>5</v>
      </c>
      <c r="U263" s="104" t="str">
        <f t="shared" si="37"/>
        <v>bt; Viêm mũi họng; bt; bt</v>
      </c>
      <c r="V263" s="112" t="s">
        <v>1532</v>
      </c>
      <c r="W263" s="191" t="str">
        <f t="shared" si="36"/>
        <v>III</v>
      </c>
      <c r="Y263" s="114"/>
      <c r="Z263" s="114"/>
    </row>
    <row r="264" spans="1:26" s="193" customFormat="1" x14ac:dyDescent="0.25">
      <c r="A264" s="103">
        <f t="shared" si="34"/>
        <v>255</v>
      </c>
      <c r="B264" s="198" t="s">
        <v>2108</v>
      </c>
      <c r="C264" s="199" t="s">
        <v>1301</v>
      </c>
      <c r="D264" s="280" t="s">
        <v>2109</v>
      </c>
      <c r="E264" s="281"/>
      <c r="F264" s="103" t="s">
        <v>1753</v>
      </c>
      <c r="G264" s="106" t="s">
        <v>1882</v>
      </c>
      <c r="H264" s="228">
        <v>45720</v>
      </c>
      <c r="I264" s="103">
        <v>22</v>
      </c>
      <c r="J264" s="103">
        <v>122</v>
      </c>
      <c r="K264" s="105" t="str" cm="1">
        <f t="array" ref="K264">LOOKUP(2,1/(J264&gt;=INDEX(IF(F264="x",CCTT!$F$3:$I$170,CCTT!$B$3:$E$170),MATCH(DATEDIF(D264,DATE(2024,7,11),"m"),CCTT!$A$3:$A$170,0),0)),CCTT!$F$2:$I$2)</f>
        <v>bt</v>
      </c>
      <c r="L264" s="111">
        <f t="shared" si="38"/>
        <v>14.780972856758936</v>
      </c>
      <c r="M264" s="105" t="str" cm="1">
        <f t="array" ref="M264">LOOKUP(2,1/(L264&gt;=INDEX(IF(F264="x",BMI!$G$3:$K$170,BMI!$B$3:$F$170),MATCH(DATEDIF(D264,DATE(2024,7,11),"m"),BMI!$A$3:$A$170,0),0)),BMI!$G$2:$K$2)</f>
        <v>bt</v>
      </c>
      <c r="N264" s="103" t="s">
        <v>3397</v>
      </c>
      <c r="O264" s="103">
        <v>84</v>
      </c>
      <c r="P264" s="106" t="s">
        <v>3382</v>
      </c>
      <c r="Q264" s="103" t="s">
        <v>1269</v>
      </c>
      <c r="R264" s="103" t="s">
        <v>5</v>
      </c>
      <c r="S264" s="105" t="s">
        <v>5</v>
      </c>
      <c r="T264" s="103" t="s">
        <v>5</v>
      </c>
      <c r="U264" s="104" t="str">
        <f>Q264&amp;"; "&amp;R264&amp;"; "&amp;S264&amp;"; "&amp;T264</f>
        <v>Cận thị; bt; bt; bt</v>
      </c>
      <c r="V264" s="105" t="s">
        <v>1269</v>
      </c>
      <c r="W264" s="191" t="str">
        <f t="shared" si="36"/>
        <v>II</v>
      </c>
      <c r="Y264" s="114"/>
      <c r="Z264" s="114"/>
    </row>
    <row r="265" spans="1:26" s="193" customFormat="1" x14ac:dyDescent="0.25">
      <c r="A265" s="103">
        <f t="shared" si="34"/>
        <v>256</v>
      </c>
      <c r="B265" s="198" t="s">
        <v>2110</v>
      </c>
      <c r="C265" s="199" t="s">
        <v>2068</v>
      </c>
      <c r="D265" s="282" t="s">
        <v>2111</v>
      </c>
      <c r="E265" s="281" t="s">
        <v>1753</v>
      </c>
      <c r="F265" s="103"/>
      <c r="G265" s="106" t="s">
        <v>1882</v>
      </c>
      <c r="H265" s="228">
        <v>45720</v>
      </c>
      <c r="I265" s="103">
        <v>21</v>
      </c>
      <c r="J265" s="103">
        <v>120</v>
      </c>
      <c r="K265" s="105" t="str" cm="1">
        <f t="array" ref="K265">LOOKUP(2,1/(J265&gt;=INDEX(IF(F265="x",CCTT!$F$3:$I$170,CCTT!$B$3:$E$170),MATCH(DATEDIF(D265,DATE(2024,7,11),"m"),CCTT!$A$3:$A$170,0),0)),CCTT!$F$2:$I$2)</f>
        <v>bt</v>
      </c>
      <c r="L265" s="111">
        <f t="shared" si="38"/>
        <v>14.583333333333334</v>
      </c>
      <c r="M265" s="105" t="str" cm="1">
        <f t="array" ref="M265">LOOKUP(2,1/(L265&gt;=INDEX(IF(F265="x",BMI!$G$3:$K$170,BMI!$B$3:$F$170),MATCH(DATEDIF(D265,DATE(2024,7,11),"m"),BMI!$A$3:$A$170,0),0)),BMI!$G$2:$K$2)</f>
        <v>bt</v>
      </c>
      <c r="N265" s="103" t="s">
        <v>3397</v>
      </c>
      <c r="O265" s="103">
        <v>86</v>
      </c>
      <c r="P265" s="106" t="s">
        <v>3380</v>
      </c>
      <c r="Q265" s="103" t="s">
        <v>5</v>
      </c>
      <c r="R265" s="103" t="s">
        <v>5</v>
      </c>
      <c r="S265" s="105" t="s">
        <v>1370</v>
      </c>
      <c r="T265" s="103" t="s">
        <v>5</v>
      </c>
      <c r="U265" s="104" t="str">
        <f t="shared" si="37"/>
        <v>bt; bt; Đa sâu răng; bt</v>
      </c>
      <c r="V265" s="112" t="s">
        <v>1370</v>
      </c>
      <c r="W265" s="191" t="str">
        <f t="shared" si="36"/>
        <v>II</v>
      </c>
      <c r="Y265" s="114"/>
      <c r="Z265" s="114"/>
    </row>
    <row r="266" spans="1:26" s="193" customFormat="1" x14ac:dyDescent="0.25">
      <c r="A266" s="103">
        <f t="shared" si="34"/>
        <v>257</v>
      </c>
      <c r="B266" s="198" t="s">
        <v>2100</v>
      </c>
      <c r="C266" s="199" t="s">
        <v>1571</v>
      </c>
      <c r="D266" s="282" t="s">
        <v>1974</v>
      </c>
      <c r="E266" s="281" t="s">
        <v>1753</v>
      </c>
      <c r="F266" s="103"/>
      <c r="G266" s="106" t="s">
        <v>1882</v>
      </c>
      <c r="H266" s="228">
        <v>45720</v>
      </c>
      <c r="I266" s="103">
        <v>23</v>
      </c>
      <c r="J266" s="103">
        <v>124</v>
      </c>
      <c r="K266" s="105" t="str" cm="1">
        <f t="array" ref="K266">LOOKUP(2,1/(J266&gt;=INDEX(IF(F266="x",CCTT!$F$3:$I$170,CCTT!$B$3:$E$170),MATCH(DATEDIF(D266,DATE(2024,7,11),"m"),CCTT!$A$3:$A$170,0),0)),CCTT!$F$2:$I$2)</f>
        <v>bt</v>
      </c>
      <c r="L266" s="111">
        <f t="shared" si="38"/>
        <v>14.958376690946929</v>
      </c>
      <c r="M266" s="105" t="str" cm="1">
        <f t="array" ref="M266">LOOKUP(2,1/(L266&gt;=INDEX(IF(F266="x",BMI!$G$3:$K$170,BMI!$B$3:$F$170),MATCH(DATEDIF(D266,DATE(2024,7,11),"m"),BMI!$A$3:$A$170,0),0)),BMI!$G$2:$K$2)</f>
        <v>bt</v>
      </c>
      <c r="N266" s="103" t="s">
        <v>3397</v>
      </c>
      <c r="O266" s="103">
        <v>82</v>
      </c>
      <c r="P266" s="106" t="s">
        <v>3380</v>
      </c>
      <c r="Q266" s="103" t="s">
        <v>5</v>
      </c>
      <c r="R266" s="103" t="s">
        <v>5</v>
      </c>
      <c r="S266" s="103" t="s">
        <v>5</v>
      </c>
      <c r="T266" s="103" t="s">
        <v>5</v>
      </c>
      <c r="U266" s="104" t="str">
        <f t="shared" si="37"/>
        <v>bt; bt; bt; bt</v>
      </c>
      <c r="V266" s="112" t="s">
        <v>5</v>
      </c>
      <c r="W266" s="191" t="str">
        <f t="shared" si="36"/>
        <v>I</v>
      </c>
      <c r="Y266" s="114"/>
      <c r="Z266" s="114"/>
    </row>
    <row r="267" spans="1:26" s="193" customFormat="1" x14ac:dyDescent="0.25">
      <c r="A267" s="103">
        <f t="shared" si="34"/>
        <v>258</v>
      </c>
      <c r="B267" s="198" t="s">
        <v>2112</v>
      </c>
      <c r="C267" s="199" t="s">
        <v>1302</v>
      </c>
      <c r="D267" s="280" t="s">
        <v>1564</v>
      </c>
      <c r="E267" s="281"/>
      <c r="F267" s="103" t="s">
        <v>1753</v>
      </c>
      <c r="G267" s="106" t="s">
        <v>1882</v>
      </c>
      <c r="H267" s="228">
        <v>45720</v>
      </c>
      <c r="I267" s="103">
        <v>18</v>
      </c>
      <c r="J267" s="103">
        <v>117</v>
      </c>
      <c r="K267" s="105" t="str" cm="1">
        <f t="array" ref="K267">LOOKUP(2,1/(J267&gt;=INDEX(IF(F267="x",CCTT!$F$3:$I$170,CCTT!$B$3:$E$170),MATCH(DATEDIF(D267,DATE(2024,7,11),"m"),CCTT!$A$3:$A$170,0),0)),CCTT!$F$2:$I$2)</f>
        <v>bt</v>
      </c>
      <c r="L267" s="111">
        <f t="shared" si="38"/>
        <v>13.149243918474689</v>
      </c>
      <c r="M267" s="105" t="str" cm="1">
        <f t="array" ref="M267">LOOKUP(2,1/(L267&gt;=INDEX(IF(F267="x",BMI!$G$3:$K$170,BMI!$B$3:$F$170),MATCH(DATEDIF(D267,DATE(2024,7,11),"m"),BMI!$A$3:$A$170,0),0)),BMI!$G$2:$K$2)</f>
        <v>bt</v>
      </c>
      <c r="N267" s="103" t="s">
        <v>3410</v>
      </c>
      <c r="O267" s="103">
        <v>82</v>
      </c>
      <c r="P267" s="106" t="s">
        <v>3380</v>
      </c>
      <c r="Q267" s="103" t="s">
        <v>5</v>
      </c>
      <c r="R267" s="103" t="s">
        <v>5</v>
      </c>
      <c r="S267" s="105" t="s">
        <v>5</v>
      </c>
      <c r="T267" s="103" t="s">
        <v>5</v>
      </c>
      <c r="U267" s="104" t="str">
        <f t="shared" si="37"/>
        <v>bt; bt; bt; bt</v>
      </c>
      <c r="V267" s="105" t="s">
        <v>5</v>
      </c>
      <c r="W267" s="191" t="str">
        <f t="shared" si="36"/>
        <v>I</v>
      </c>
      <c r="Y267" s="114"/>
      <c r="Z267" s="114"/>
    </row>
    <row r="268" spans="1:26" s="193" customFormat="1" x14ac:dyDescent="0.25">
      <c r="A268" s="103">
        <f t="shared" ref="A268:A331" si="39">A267+1</f>
        <v>259</v>
      </c>
      <c r="B268" s="198" t="s">
        <v>2113</v>
      </c>
      <c r="C268" s="199" t="s">
        <v>1337</v>
      </c>
      <c r="D268" s="280" t="s">
        <v>1540</v>
      </c>
      <c r="E268" s="281"/>
      <c r="F268" s="103" t="s">
        <v>1753</v>
      </c>
      <c r="G268" s="106" t="s">
        <v>1882</v>
      </c>
      <c r="H268" s="228">
        <v>45720</v>
      </c>
      <c r="I268" s="103">
        <v>39</v>
      </c>
      <c r="J268" s="103">
        <v>128</v>
      </c>
      <c r="K268" s="105" t="str" cm="1">
        <f t="array" ref="K268">LOOKUP(2,1/(J268&gt;=INDEX(IF(F268="x",CCTT!$F$3:$I$170,CCTT!$B$3:$E$170),MATCH(DATEDIF(D268,DATE(2024,7,11),"m"),CCTT!$A$3:$A$170,0),0)),CCTT!$F$2:$I$2)</f>
        <v>CHT</v>
      </c>
      <c r="L268" s="111">
        <f t="shared" si="38"/>
        <v>23.8037109375</v>
      </c>
      <c r="M268" s="105" t="str" cm="1">
        <f t="array" ref="M268">LOOKUP(2,1/(L268&gt;=INDEX(IF(F268="x",BMI!$G$3:$K$170,BMI!$B$3:$F$170),MATCH(DATEDIF(D268,DATE(2024,7,11),"m"),BMI!$A$3:$A$170,0),0)),BMI!$G$2:$K$2)</f>
        <v>BP</v>
      </c>
      <c r="N268" s="103" t="s">
        <v>3385</v>
      </c>
      <c r="O268" s="103">
        <v>86</v>
      </c>
      <c r="P268" s="106" t="s">
        <v>3380</v>
      </c>
      <c r="Q268" s="103" t="s">
        <v>5</v>
      </c>
      <c r="R268" s="103" t="s">
        <v>1532</v>
      </c>
      <c r="S268" s="103" t="s">
        <v>5</v>
      </c>
      <c r="T268" s="103" t="s">
        <v>5</v>
      </c>
      <c r="U268" s="104" t="str">
        <f t="shared" si="37"/>
        <v>bt; Viêm mũi họng; bt; bt</v>
      </c>
      <c r="V268" s="112" t="s">
        <v>1532</v>
      </c>
      <c r="W268" s="191" t="str">
        <f t="shared" si="36"/>
        <v>III</v>
      </c>
      <c r="Y268" s="114"/>
      <c r="Z268" s="114"/>
    </row>
    <row r="269" spans="1:26" s="193" customFormat="1" ht="31.5" x14ac:dyDescent="0.25">
      <c r="A269" s="103">
        <f t="shared" si="39"/>
        <v>260</v>
      </c>
      <c r="B269" s="198" t="s">
        <v>2114</v>
      </c>
      <c r="C269" s="199" t="s">
        <v>1337</v>
      </c>
      <c r="D269" s="280" t="s">
        <v>2115</v>
      </c>
      <c r="E269" s="281"/>
      <c r="F269" s="103" t="s">
        <v>1753</v>
      </c>
      <c r="G269" s="106" t="s">
        <v>1882</v>
      </c>
      <c r="H269" s="228">
        <v>45720</v>
      </c>
      <c r="I269" s="103"/>
      <c r="J269" s="103"/>
      <c r="K269" s="105" t="str" cm="1">
        <f t="array" ref="K269">LOOKUP(2,1/(J269&gt;=INDEX(IF(F269="x",CCTT!$F$3:$I$170,CCTT!$B$3:$E$170),MATCH(DATEDIF(D269,DATE(2024,7,11),"m"),CCTT!$A$3:$A$170,0),0)),CCTT!$F$2:$I$2)</f>
        <v>SDDTTC
MĐN</v>
      </c>
      <c r="L269" s="111" t="e">
        <f t="shared" si="38"/>
        <v>#DIV/0!</v>
      </c>
      <c r="M269" s="105" t="e" cm="1">
        <f t="array" ref="M269">LOOKUP(2,1/(L269&gt;=INDEX(IF(F269="x",BMI!$G$3:$K$170,BMI!$B$3:$F$170),MATCH(DATEDIF(D269,DATE(2024,7,11),"m"),BMI!$A$3:$A$170,0),0)),BMI!$G$2:$K$2)</f>
        <v>#N/A</v>
      </c>
      <c r="N269" s="103" t="s">
        <v>3386</v>
      </c>
      <c r="O269" s="103">
        <v>81</v>
      </c>
      <c r="P269" s="106" t="s">
        <v>3380</v>
      </c>
      <c r="Q269" s="103" t="s">
        <v>5</v>
      </c>
      <c r="R269" s="103" t="s">
        <v>5</v>
      </c>
      <c r="S269" s="103" t="s">
        <v>5</v>
      </c>
      <c r="T269" s="103" t="s">
        <v>5</v>
      </c>
      <c r="U269" s="104" t="str">
        <f t="shared" si="37"/>
        <v>bt; bt; bt; bt</v>
      </c>
      <c r="V269" s="112" t="s">
        <v>5</v>
      </c>
      <c r="W269" s="191" t="e">
        <f t="shared" si="36"/>
        <v>#N/A</v>
      </c>
      <c r="Y269" s="114"/>
      <c r="Z269" s="114"/>
    </row>
    <row r="270" spans="1:26" s="193" customFormat="1" x14ac:dyDescent="0.25">
      <c r="A270" s="103">
        <f t="shared" si="39"/>
        <v>261</v>
      </c>
      <c r="B270" s="198" t="s">
        <v>2116</v>
      </c>
      <c r="C270" s="199" t="s">
        <v>1303</v>
      </c>
      <c r="D270" s="280" t="s">
        <v>2031</v>
      </c>
      <c r="E270" s="281" t="s">
        <v>1753</v>
      </c>
      <c r="F270" s="103"/>
      <c r="G270" s="106" t="s">
        <v>1882</v>
      </c>
      <c r="H270" s="228">
        <v>45720</v>
      </c>
      <c r="I270" s="103">
        <v>23</v>
      </c>
      <c r="J270" s="103">
        <v>125</v>
      </c>
      <c r="K270" s="105" t="str" cm="1">
        <f t="array" ref="K270">LOOKUP(2,1/(J270&gt;=INDEX(IF(F270="x",CCTT!$F$3:$I$170,CCTT!$B$3:$E$170),MATCH(DATEDIF(D270,DATE(2024,7,11),"m"),CCTT!$A$3:$A$170,0),0)),CCTT!$F$2:$I$2)</f>
        <v>bt</v>
      </c>
      <c r="L270" s="111">
        <f t="shared" si="38"/>
        <v>14.72</v>
      </c>
      <c r="M270" s="105" t="str" cm="1">
        <f t="array" ref="M270">LOOKUP(2,1/(L270&gt;=INDEX(IF(F270="x",BMI!$G$3:$K$170,BMI!$B$3:$F$170),MATCH(DATEDIF(D270,DATE(2024,7,11),"m"),BMI!$A$3:$A$170,0),0)),BMI!$G$2:$K$2)</f>
        <v>bt</v>
      </c>
      <c r="N270" s="103" t="s">
        <v>3399</v>
      </c>
      <c r="O270" s="103">
        <v>78</v>
      </c>
      <c r="P270" s="106" t="s">
        <v>3380</v>
      </c>
      <c r="Q270" s="103" t="s">
        <v>5</v>
      </c>
      <c r="R270" s="103" t="s">
        <v>5</v>
      </c>
      <c r="S270" s="103" t="s">
        <v>5</v>
      </c>
      <c r="T270" s="103" t="s">
        <v>5</v>
      </c>
      <c r="U270" s="104" t="str">
        <f t="shared" si="37"/>
        <v>bt; bt; bt; bt</v>
      </c>
      <c r="V270" s="112" t="s">
        <v>5</v>
      </c>
      <c r="W270" s="191" t="str">
        <f t="shared" si="36"/>
        <v>I</v>
      </c>
      <c r="Y270" s="114"/>
      <c r="Z270" s="114"/>
    </row>
    <row r="271" spans="1:26" s="193" customFormat="1" ht="31.5" x14ac:dyDescent="0.25">
      <c r="A271" s="103">
        <f t="shared" si="39"/>
        <v>262</v>
      </c>
      <c r="B271" s="198" t="s">
        <v>2117</v>
      </c>
      <c r="C271" s="199" t="s">
        <v>1303</v>
      </c>
      <c r="D271" s="280" t="s">
        <v>1609</v>
      </c>
      <c r="E271" s="281" t="s">
        <v>1753</v>
      </c>
      <c r="F271" s="103"/>
      <c r="G271" s="106" t="s">
        <v>1882</v>
      </c>
      <c r="H271" s="228">
        <v>45720</v>
      </c>
      <c r="I271" s="103"/>
      <c r="J271" s="103"/>
      <c r="K271" s="105" t="str" cm="1">
        <f t="array" ref="K271">LOOKUP(2,1/(J271&gt;=INDEX(IF(F271="x",CCTT!$F$3:$I$170,CCTT!$B$3:$E$170),MATCH(DATEDIF(D271,DATE(2024,7,11),"m"),CCTT!$A$3:$A$170,0),0)),CCTT!$F$2:$I$2)</f>
        <v>SDDTTC
MĐN</v>
      </c>
      <c r="L271" s="111" t="e">
        <f t="shared" si="38"/>
        <v>#DIV/0!</v>
      </c>
      <c r="M271" s="105" t="e" cm="1">
        <f t="array" ref="M271">LOOKUP(2,1/(L271&gt;=INDEX(IF(F271="x",BMI!$G$3:$K$170,BMI!$B$3:$F$170),MATCH(DATEDIF(D271,DATE(2024,7,11),"m"),BMI!$A$3:$A$170,0),0)),BMI!$G$2:$K$2)</f>
        <v>#N/A</v>
      </c>
      <c r="N271" s="103" t="s">
        <v>3386</v>
      </c>
      <c r="O271" s="103">
        <v>83</v>
      </c>
      <c r="P271" s="106" t="s">
        <v>3380</v>
      </c>
      <c r="Q271" s="103" t="s">
        <v>5</v>
      </c>
      <c r="R271" s="103" t="s">
        <v>5</v>
      </c>
      <c r="S271" s="105" t="s">
        <v>1370</v>
      </c>
      <c r="T271" s="103" t="s">
        <v>5</v>
      </c>
      <c r="U271" s="104" t="str">
        <f t="shared" si="37"/>
        <v>bt; bt; Đa sâu răng; bt</v>
      </c>
      <c r="V271" s="112" t="s">
        <v>1370</v>
      </c>
      <c r="W271" s="191" t="e">
        <f t="shared" si="36"/>
        <v>#N/A</v>
      </c>
      <c r="Y271" s="114"/>
      <c r="Z271" s="114"/>
    </row>
    <row r="272" spans="1:26" s="193" customFormat="1" ht="31.5" x14ac:dyDescent="0.25">
      <c r="A272" s="103">
        <f t="shared" si="39"/>
        <v>263</v>
      </c>
      <c r="B272" s="198" t="s">
        <v>2118</v>
      </c>
      <c r="C272" s="199" t="s">
        <v>1357</v>
      </c>
      <c r="D272" s="280" t="s">
        <v>2119</v>
      </c>
      <c r="E272" s="281"/>
      <c r="F272" s="103" t="s">
        <v>1753</v>
      </c>
      <c r="G272" s="106" t="s">
        <v>1882</v>
      </c>
      <c r="H272" s="228">
        <v>45720</v>
      </c>
      <c r="I272" s="103"/>
      <c r="J272" s="103"/>
      <c r="K272" s="105" t="str" cm="1">
        <f t="array" ref="K272">LOOKUP(2,1/(J272&gt;=INDEX(IF(F272="x",CCTT!$F$3:$I$170,CCTT!$B$3:$E$170),MATCH(DATEDIF(D272,DATE(2024,7,11),"m"),CCTT!$A$3:$A$170,0),0)),CCTT!$F$2:$I$2)</f>
        <v>SDDTTC
MĐN</v>
      </c>
      <c r="L272" s="111" t="e">
        <f t="shared" si="38"/>
        <v>#DIV/0!</v>
      </c>
      <c r="M272" s="105" t="e" cm="1">
        <f t="array" ref="M272">LOOKUP(2,1/(L272&gt;=INDEX(IF(F272="x",BMI!$G$3:$K$170,BMI!$B$3:$F$170),MATCH(DATEDIF(D272,DATE(2024,7,11),"m"),BMI!$A$3:$A$170,0),0)),BMI!$G$2:$K$2)</f>
        <v>#N/A</v>
      </c>
      <c r="N272" s="103" t="s">
        <v>3386</v>
      </c>
      <c r="O272" s="103">
        <v>82</v>
      </c>
      <c r="P272" s="106" t="s">
        <v>3387</v>
      </c>
      <c r="Q272" s="103" t="s">
        <v>5</v>
      </c>
      <c r="R272" s="103" t="s">
        <v>1532</v>
      </c>
      <c r="S272" s="103" t="s">
        <v>1370</v>
      </c>
      <c r="T272" s="103" t="s">
        <v>5</v>
      </c>
      <c r="U272" s="104" t="str">
        <f t="shared" si="37"/>
        <v>bt; Viêm mũi họng; Đa sâu răng; bt</v>
      </c>
      <c r="V272" s="112" t="s">
        <v>3425</v>
      </c>
      <c r="W272" s="191" t="e">
        <f t="shared" si="36"/>
        <v>#N/A</v>
      </c>
      <c r="Y272" s="114"/>
      <c r="Z272" s="114"/>
    </row>
    <row r="273" spans="1:26" s="193" customFormat="1" x14ac:dyDescent="0.25">
      <c r="A273" s="103">
        <f t="shared" si="39"/>
        <v>264</v>
      </c>
      <c r="B273" s="198" t="s">
        <v>1515</v>
      </c>
      <c r="C273" s="199" t="s">
        <v>1383</v>
      </c>
      <c r="D273" s="282" t="s">
        <v>1549</v>
      </c>
      <c r="E273" s="281"/>
      <c r="F273" s="103" t="s">
        <v>1753</v>
      </c>
      <c r="G273" s="106" t="s">
        <v>1882</v>
      </c>
      <c r="H273" s="228">
        <v>45720</v>
      </c>
      <c r="I273" s="103">
        <v>33</v>
      </c>
      <c r="J273" s="103">
        <v>125</v>
      </c>
      <c r="K273" s="105" t="str" cm="1">
        <f t="array" ref="K273">LOOKUP(2,1/(J273&gt;=INDEX(IF(F273="x",CCTT!$F$3:$I$170,CCTT!$B$3:$E$170),MATCH(DATEDIF(D273,DATE(2024,7,11),"m"),CCTT!$A$3:$A$170,0),0)),CCTT!$F$2:$I$2)</f>
        <v>bt</v>
      </c>
      <c r="L273" s="111">
        <f t="shared" si="38"/>
        <v>21.12</v>
      </c>
      <c r="M273" s="105" t="str" cm="1">
        <f t="array" ref="M273">LOOKUP(2,1/(L273&gt;=INDEX(IF(F273="x",BMI!$G$3:$K$170,BMI!$B$3:$F$170),MATCH(DATEDIF(D273,DATE(2024,7,11),"m"),BMI!$A$3:$A$170,0),0)),BMI!$G$2:$K$2)</f>
        <v>BP</v>
      </c>
      <c r="N273" s="103" t="s">
        <v>3397</v>
      </c>
      <c r="O273" s="103">
        <v>82</v>
      </c>
      <c r="P273" s="106" t="s">
        <v>3380</v>
      </c>
      <c r="Q273" s="103" t="s">
        <v>5</v>
      </c>
      <c r="R273" s="103" t="s">
        <v>5</v>
      </c>
      <c r="S273" s="103" t="s">
        <v>1370</v>
      </c>
      <c r="T273" s="103" t="s">
        <v>5</v>
      </c>
      <c r="U273" s="104" t="str">
        <f t="shared" si="37"/>
        <v>bt; bt; Đa sâu răng; bt</v>
      </c>
      <c r="V273" s="112" t="s">
        <v>1370</v>
      </c>
      <c r="W273" s="191" t="str">
        <f t="shared" si="36"/>
        <v>III</v>
      </c>
      <c r="Y273" s="114"/>
      <c r="Z273" s="114"/>
    </row>
    <row r="274" spans="1:26" s="193" customFormat="1" ht="31.5" x14ac:dyDescent="0.25">
      <c r="A274" s="103">
        <f t="shared" si="39"/>
        <v>265</v>
      </c>
      <c r="B274" s="198" t="s">
        <v>2120</v>
      </c>
      <c r="C274" s="199" t="s">
        <v>1463</v>
      </c>
      <c r="D274" s="282" t="s">
        <v>1540</v>
      </c>
      <c r="E274" s="281" t="s">
        <v>1753</v>
      </c>
      <c r="F274" s="103"/>
      <c r="G274" s="106" t="s">
        <v>1882</v>
      </c>
      <c r="H274" s="228">
        <v>45720</v>
      </c>
      <c r="I274" s="103"/>
      <c r="J274" s="103"/>
      <c r="K274" s="105" t="str" cm="1">
        <f t="array" ref="K274">LOOKUP(2,1/(J274&gt;=INDEX(IF(F274="x",CCTT!$F$3:$I$170,CCTT!$B$3:$E$170),MATCH(DATEDIF(D274,DATE(2024,7,11),"m"),CCTT!$A$3:$A$170,0),0)),CCTT!$F$2:$I$2)</f>
        <v>SDDTTC
MĐN</v>
      </c>
      <c r="L274" s="111" t="e">
        <f t="shared" ref="L274:L311" si="40">(I274/J274^2)*10^4</f>
        <v>#DIV/0!</v>
      </c>
      <c r="M274" s="105" t="e" cm="1">
        <f t="array" ref="M274">LOOKUP(2,1/(L274&gt;=INDEX(IF(F274="x",BMI!$G$3:$K$170,BMI!$B$3:$F$170),MATCH(DATEDIF(D274,DATE(2024,7,11),"m"),BMI!$A$3:$A$170,0),0)),BMI!$G$2:$K$2)</f>
        <v>#N/A</v>
      </c>
      <c r="N274" s="103" t="s">
        <v>3381</v>
      </c>
      <c r="O274" s="103">
        <v>82</v>
      </c>
      <c r="P274" s="106" t="s">
        <v>3380</v>
      </c>
      <c r="Q274" s="103" t="s">
        <v>5</v>
      </c>
      <c r="R274" s="103" t="s">
        <v>5</v>
      </c>
      <c r="S274" s="103" t="s">
        <v>5</v>
      </c>
      <c r="T274" s="103" t="s">
        <v>5</v>
      </c>
      <c r="U274" s="104" t="str">
        <f t="shared" ref="U274:U311" si="41">Q274&amp;"; "&amp;R274&amp;"; "&amp;S274&amp;"; "&amp;T274</f>
        <v>bt; bt; bt; bt</v>
      </c>
      <c r="V274" s="112" t="s">
        <v>5</v>
      </c>
      <c r="W274" s="191" t="e">
        <f t="shared" ref="W274:W279" si="42">ROMAN(MAX(IF(OR(K274=$Z$8,M274=$AD$8,M274=$AH$8),3,IF(OR(K274=$AA$8,M274=$AE$8,M274=$AG$8),2,1)),IF(V274="bt",1,2)),0)</f>
        <v>#N/A</v>
      </c>
      <c r="Y274" s="114"/>
      <c r="Z274" s="114"/>
    </row>
    <row r="275" spans="1:26" s="193" customFormat="1" x14ac:dyDescent="0.25">
      <c r="A275" s="103">
        <f t="shared" si="39"/>
        <v>266</v>
      </c>
      <c r="B275" s="198" t="s">
        <v>2121</v>
      </c>
      <c r="C275" s="199" t="s">
        <v>1464</v>
      </c>
      <c r="D275" s="282" t="s">
        <v>2014</v>
      </c>
      <c r="E275" s="281" t="s">
        <v>1753</v>
      </c>
      <c r="F275" s="103"/>
      <c r="G275" s="106" t="s">
        <v>1882</v>
      </c>
      <c r="H275" s="228">
        <v>45720</v>
      </c>
      <c r="I275" s="103">
        <v>22</v>
      </c>
      <c r="J275" s="103">
        <v>122</v>
      </c>
      <c r="K275" s="105" t="str" cm="1">
        <f t="array" ref="K275">LOOKUP(2,1/(J275&gt;=INDEX(IF(F275="x",CCTT!$F$3:$I$170,CCTT!$B$3:$E$170),MATCH(DATEDIF(D275,DATE(2024,7,11),"m"),CCTT!$A$3:$A$170,0),0)),CCTT!$F$2:$I$2)</f>
        <v>bt</v>
      </c>
      <c r="L275" s="111">
        <f t="shared" si="40"/>
        <v>14.780972856758936</v>
      </c>
      <c r="M275" s="105" t="str" cm="1">
        <f t="array" ref="M275">LOOKUP(2,1/(L275&gt;=INDEX(IF(F275="x",BMI!$G$3:$K$170,BMI!$B$3:$F$170),MATCH(DATEDIF(D275,DATE(2024,7,11),"m"),BMI!$A$3:$A$170,0),0)),BMI!$G$2:$K$2)</f>
        <v>bt</v>
      </c>
      <c r="N275" s="103" t="s">
        <v>3385</v>
      </c>
      <c r="O275" s="103">
        <v>78</v>
      </c>
      <c r="P275" s="106" t="s">
        <v>3380</v>
      </c>
      <c r="Q275" s="103" t="s">
        <v>5</v>
      </c>
      <c r="R275" s="103" t="s">
        <v>1532</v>
      </c>
      <c r="S275" s="103" t="s">
        <v>5</v>
      </c>
      <c r="T275" s="103" t="s">
        <v>5</v>
      </c>
      <c r="U275" s="104" t="str">
        <f t="shared" si="41"/>
        <v>bt; Viêm mũi họng; bt; bt</v>
      </c>
      <c r="V275" s="112" t="s">
        <v>1532</v>
      </c>
      <c r="W275" s="191" t="str">
        <f t="shared" si="42"/>
        <v>II</v>
      </c>
      <c r="Y275" s="114"/>
      <c r="Z275" s="114"/>
    </row>
    <row r="276" spans="1:26" s="193" customFormat="1" x14ac:dyDescent="0.25">
      <c r="A276" s="103">
        <f t="shared" si="39"/>
        <v>267</v>
      </c>
      <c r="B276" s="198" t="s">
        <v>2122</v>
      </c>
      <c r="C276" s="199" t="s">
        <v>1305</v>
      </c>
      <c r="D276" s="282" t="s">
        <v>2123</v>
      </c>
      <c r="E276" s="281"/>
      <c r="F276" s="103" t="s">
        <v>1753</v>
      </c>
      <c r="G276" s="106" t="s">
        <v>1882</v>
      </c>
      <c r="H276" s="228">
        <v>45720</v>
      </c>
      <c r="I276" s="103">
        <v>18</v>
      </c>
      <c r="J276" s="103">
        <v>116</v>
      </c>
      <c r="K276" s="105" t="str" cm="1">
        <f t="array" ref="K276">LOOKUP(2,1/(J276&gt;=INDEX(IF(F276="x",CCTT!$F$3:$I$170,CCTT!$B$3:$E$170),MATCH(DATEDIF(D276,DATE(2024,7,11),"m"),CCTT!$A$3:$A$170,0),0)),CCTT!$F$2:$I$2)</f>
        <v>bt</v>
      </c>
      <c r="L276" s="111">
        <f t="shared" si="40"/>
        <v>13.376932223543401</v>
      </c>
      <c r="M276" s="105" t="str" cm="1">
        <f t="array" ref="M276">LOOKUP(2,1/(L276&gt;=INDEX(IF(F276="x",BMI!$G$3:$K$170,BMI!$B$3:$F$170),MATCH(DATEDIF(D276,DATE(2024,7,11),"m"),BMI!$A$3:$A$170,0),0)),BMI!$G$2:$K$2)</f>
        <v>bt</v>
      </c>
      <c r="N276" s="103" t="s">
        <v>3417</v>
      </c>
      <c r="O276" s="103">
        <v>86</v>
      </c>
      <c r="P276" s="106" t="s">
        <v>3380</v>
      </c>
      <c r="Q276" s="103" t="s">
        <v>5</v>
      </c>
      <c r="R276" s="103" t="s">
        <v>5</v>
      </c>
      <c r="S276" s="103" t="s">
        <v>5</v>
      </c>
      <c r="T276" s="103" t="s">
        <v>5</v>
      </c>
      <c r="U276" s="104" t="str">
        <f t="shared" si="41"/>
        <v>bt; bt; bt; bt</v>
      </c>
      <c r="V276" s="112" t="s">
        <v>5</v>
      </c>
      <c r="W276" s="191" t="str">
        <f t="shared" si="42"/>
        <v>I</v>
      </c>
      <c r="Y276" s="114"/>
      <c r="Z276" s="114"/>
    </row>
    <row r="277" spans="1:26" s="193" customFormat="1" x14ac:dyDescent="0.25">
      <c r="A277" s="103">
        <f t="shared" si="39"/>
        <v>268</v>
      </c>
      <c r="B277" s="204" t="s">
        <v>2124</v>
      </c>
      <c r="C277" s="205" t="s">
        <v>1305</v>
      </c>
      <c r="D277" s="206" t="s">
        <v>2125</v>
      </c>
      <c r="E277" s="206"/>
      <c r="F277" s="103" t="s">
        <v>1753</v>
      </c>
      <c r="G277" s="106" t="s">
        <v>1882</v>
      </c>
      <c r="H277" s="228">
        <v>45720</v>
      </c>
      <c r="I277" s="103">
        <v>22</v>
      </c>
      <c r="J277" s="103">
        <v>115</v>
      </c>
      <c r="K277" s="105" t="str" cm="1">
        <f t="array" ref="K277">LOOKUP(2,1/(J277&gt;=INDEX(IF(F277="x",CCTT!$F$3:$I$170,CCTT!$B$3:$E$170),MATCH(DATEDIF(D277,DATE(2024,7,11),"m"),CCTT!$A$3:$A$170,0),0)),CCTT!$F$2:$I$2)</f>
        <v>bt</v>
      </c>
      <c r="L277" s="111">
        <f t="shared" si="40"/>
        <v>16.6351606805293</v>
      </c>
      <c r="M277" s="105" t="str" cm="1">
        <f t="array" ref="M277">LOOKUP(2,1/(L277&gt;=INDEX(IF(F277="x",BMI!$G$3:$K$170,BMI!$B$3:$F$170),MATCH(DATEDIF(D277,DATE(2024,7,11),"m"),BMI!$A$3:$A$170,0),0)),BMI!$G$2:$K$2)</f>
        <v>bt</v>
      </c>
      <c r="N277" s="103" t="s">
        <v>3397</v>
      </c>
      <c r="O277" s="103">
        <v>85</v>
      </c>
      <c r="P277" s="106" t="s">
        <v>3380</v>
      </c>
      <c r="Q277" s="103" t="s">
        <v>5</v>
      </c>
      <c r="R277" s="103" t="s">
        <v>5</v>
      </c>
      <c r="S277" s="103" t="s">
        <v>5</v>
      </c>
      <c r="T277" s="103" t="s">
        <v>5</v>
      </c>
      <c r="U277" s="104" t="str">
        <f t="shared" si="41"/>
        <v>bt; bt; bt; bt</v>
      </c>
      <c r="V277" s="112" t="s">
        <v>5</v>
      </c>
      <c r="W277" s="191" t="str">
        <f t="shared" si="42"/>
        <v>I</v>
      </c>
      <c r="Y277" s="114"/>
      <c r="Z277" s="114"/>
    </row>
    <row r="278" spans="1:26" s="193" customFormat="1" x14ac:dyDescent="0.25">
      <c r="A278" s="103">
        <f t="shared" si="39"/>
        <v>269</v>
      </c>
      <c r="B278" s="204" t="s">
        <v>2126</v>
      </c>
      <c r="C278" s="205" t="s">
        <v>1363</v>
      </c>
      <c r="D278" s="206" t="s">
        <v>1665</v>
      </c>
      <c r="E278" s="206" t="s">
        <v>1753</v>
      </c>
      <c r="F278" s="103"/>
      <c r="G278" s="106" t="s">
        <v>1882</v>
      </c>
      <c r="H278" s="228">
        <v>45720</v>
      </c>
      <c r="I278" s="103">
        <v>22</v>
      </c>
      <c r="J278" s="103">
        <v>121</v>
      </c>
      <c r="K278" s="105" t="str" cm="1">
        <f t="array" ref="K278">LOOKUP(2,1/(J278&gt;=INDEX(IF(F278="x",CCTT!$F$3:$I$170,CCTT!$B$3:$E$170),MATCH(DATEDIF(D278,DATE(2024,7,11),"m"),CCTT!$A$3:$A$170,0),0)),CCTT!$F$2:$I$2)</f>
        <v>bt</v>
      </c>
      <c r="L278" s="111">
        <f t="shared" si="40"/>
        <v>15.026296018031555</v>
      </c>
      <c r="M278" s="105" t="str" cm="1">
        <f t="array" ref="M278">LOOKUP(2,1/(L278&gt;=INDEX(IF(F278="x",BMI!$G$3:$K$170,BMI!$B$3:$F$170),MATCH(DATEDIF(D278,DATE(2024,7,11),"m"),BMI!$A$3:$A$170,0),0)),BMI!$G$2:$K$2)</f>
        <v>bt</v>
      </c>
      <c r="N278" s="103" t="s">
        <v>3396</v>
      </c>
      <c r="O278" s="103">
        <v>81</v>
      </c>
      <c r="P278" s="106" t="s">
        <v>3380</v>
      </c>
      <c r="Q278" s="103" t="s">
        <v>5</v>
      </c>
      <c r="R278" s="103" t="s">
        <v>5</v>
      </c>
      <c r="S278" s="191" t="s">
        <v>1370</v>
      </c>
      <c r="T278" s="103" t="s">
        <v>5</v>
      </c>
      <c r="U278" s="104" t="str">
        <f>Q278&amp;"; "&amp;R278&amp;"; "&amp;S278&amp;"; "&amp;T278</f>
        <v>bt; bt; Đa sâu răng; bt</v>
      </c>
      <c r="V278" s="112" t="s">
        <v>1370</v>
      </c>
      <c r="W278" s="191" t="str">
        <f t="shared" si="42"/>
        <v>II</v>
      </c>
      <c r="Y278" s="114"/>
      <c r="Z278" s="114"/>
    </row>
    <row r="279" spans="1:26" s="193" customFormat="1" x14ac:dyDescent="0.25">
      <c r="A279" s="103">
        <f t="shared" si="39"/>
        <v>270</v>
      </c>
      <c r="B279" s="207" t="s">
        <v>2127</v>
      </c>
      <c r="C279" s="208" t="s">
        <v>1363</v>
      </c>
      <c r="D279" s="209" t="s">
        <v>1559</v>
      </c>
      <c r="E279" s="209" t="s">
        <v>1753</v>
      </c>
      <c r="F279" s="103"/>
      <c r="G279" s="106" t="s">
        <v>1882</v>
      </c>
      <c r="H279" s="228">
        <v>45720</v>
      </c>
      <c r="I279" s="103">
        <v>18</v>
      </c>
      <c r="J279" s="103">
        <v>120</v>
      </c>
      <c r="K279" s="105" t="str" cm="1">
        <f t="array" ref="K279">LOOKUP(2,1/(J279&gt;=INDEX(IF(F279="x",CCTT!$F$3:$I$170,CCTT!$B$3:$E$170),MATCH(DATEDIF(D279,DATE(2024,7,11),"m"),CCTT!$A$3:$A$170,0),0)),CCTT!$F$2:$I$2)</f>
        <v>bt</v>
      </c>
      <c r="L279" s="111">
        <f t="shared" si="40"/>
        <v>12.5</v>
      </c>
      <c r="M279" s="105" t="str" cm="1">
        <f t="array" ref="M279">LOOKUP(2,1/(L279&gt;=INDEX(IF(F279="x",BMI!$G$3:$K$170,BMI!$B$3:$F$170),MATCH(DATEDIF(D279,DATE(2024,7,11),"m"),BMI!$A$3:$A$170,0),0)),BMI!$G$2:$K$2)</f>
        <v>SDDTGC</v>
      </c>
      <c r="N279" s="103" t="s">
        <v>3397</v>
      </c>
      <c r="O279" s="103">
        <v>86</v>
      </c>
      <c r="P279" s="106" t="s">
        <v>3380</v>
      </c>
      <c r="Q279" s="103" t="s">
        <v>5</v>
      </c>
      <c r="R279" s="103" t="s">
        <v>5</v>
      </c>
      <c r="S279" s="103" t="s">
        <v>5</v>
      </c>
      <c r="T279" s="103" t="s">
        <v>5</v>
      </c>
      <c r="U279" s="104" t="str">
        <f t="shared" si="41"/>
        <v>bt; bt; bt; bt</v>
      </c>
      <c r="V279" s="112" t="s">
        <v>5</v>
      </c>
      <c r="W279" s="191" t="str">
        <f t="shared" si="42"/>
        <v>II</v>
      </c>
      <c r="Y279" s="114"/>
      <c r="Z279" s="114"/>
    </row>
    <row r="280" spans="1:26" s="193" customFormat="1" x14ac:dyDescent="0.25">
      <c r="A280" s="103">
        <f t="shared" si="39"/>
        <v>271</v>
      </c>
      <c r="B280" s="204" t="s">
        <v>2128</v>
      </c>
      <c r="C280" s="205" t="s">
        <v>1307</v>
      </c>
      <c r="D280" s="206" t="s">
        <v>1558</v>
      </c>
      <c r="E280" s="206"/>
      <c r="F280" s="103" t="s">
        <v>1753</v>
      </c>
      <c r="G280" s="106" t="s">
        <v>1882</v>
      </c>
      <c r="H280" s="228">
        <v>45720</v>
      </c>
      <c r="I280" s="120">
        <v>15</v>
      </c>
      <c r="J280" s="120">
        <v>110</v>
      </c>
      <c r="K280" s="105" t="str" cm="1">
        <f t="array" ref="K280">LOOKUP(2,1/(J280&gt;=INDEX(IF(F280="x",CCTT!$F$3:$I$170,CCTT!$B$3:$E$170),MATCH(DATEDIF(D280,DATE(2024,7,11),"m"),CCTT!$A$3:$A$170,0),0)),CCTT!$F$2:$I$2)</f>
        <v>bt</v>
      </c>
      <c r="L280" s="111">
        <f t="shared" si="40"/>
        <v>12.396694214876034</v>
      </c>
      <c r="M280" s="105" t="str" cm="1">
        <f t="array" ref="M280">LOOKUP(2,1/(L280&gt;=INDEX(IF(F280="x",BMI!$G$3:$K$170,BMI!$B$3:$F$170),MATCH(DATEDIF(D280,DATE(2024,7,11),"m"),BMI!$A$3:$A$170,0),0)),BMI!$G$2:$K$2)</f>
        <v>SDDTGC</v>
      </c>
      <c r="N280" s="103" t="s">
        <v>3399</v>
      </c>
      <c r="O280" s="103">
        <v>81</v>
      </c>
      <c r="P280" s="106" t="s">
        <v>3380</v>
      </c>
      <c r="Q280" s="103" t="s">
        <v>5</v>
      </c>
      <c r="R280" s="103" t="s">
        <v>1532</v>
      </c>
      <c r="S280" s="103" t="s">
        <v>5</v>
      </c>
      <c r="T280" s="103" t="s">
        <v>5</v>
      </c>
      <c r="U280" s="104" t="str">
        <f t="shared" si="41"/>
        <v>bt; Viêm mũi họng; bt; bt</v>
      </c>
      <c r="V280" s="112" t="s">
        <v>1532</v>
      </c>
      <c r="W280" s="191" t="str">
        <f t="shared" ref="W280:W311" si="43">ROMAN(MAX(IF(OR(K280=$Z$8,M280=$AD$8,M280=$AH$8),3,IF(OR(K280=$AA$8,M280=$AE$8,M280=$AG$8),2,1)),IF(V280="bt",1,2)),0)</f>
        <v>II</v>
      </c>
      <c r="Y280" s="114"/>
      <c r="Z280" s="114"/>
    </row>
    <row r="281" spans="1:26" s="193" customFormat="1" x14ac:dyDescent="0.25">
      <c r="A281" s="103">
        <f t="shared" si="39"/>
        <v>272</v>
      </c>
      <c r="B281" s="204" t="s">
        <v>2129</v>
      </c>
      <c r="C281" s="205" t="s">
        <v>1291</v>
      </c>
      <c r="D281" s="206"/>
      <c r="E281" s="206"/>
      <c r="F281" s="103" t="s">
        <v>1753</v>
      </c>
      <c r="G281" s="106" t="s">
        <v>1882</v>
      </c>
      <c r="H281" s="228">
        <v>45720</v>
      </c>
      <c r="I281" s="103"/>
      <c r="J281" s="103"/>
      <c r="K281" s="105" t="e" cm="1">
        <f t="array" ref="K281">LOOKUP(2,1/(J281&gt;=INDEX(IF(F281="x",CCTT!$F$3:$I$170,CCTT!$B$3:$E$170),MATCH(DATEDIF(D281,DATE(2024,7,11),"m"),CCTT!$A$3:$A$170,0),0)),CCTT!$F$2:$I$2)</f>
        <v>#N/A</v>
      </c>
      <c r="L281" s="111" t="e">
        <f t="shared" si="40"/>
        <v>#DIV/0!</v>
      </c>
      <c r="M281" s="105" t="e" cm="1">
        <f t="array" ref="M281">LOOKUP(2,1/(L281&gt;=INDEX(IF(F281="x",BMI!$G$3:$K$170,BMI!$B$3:$F$170),MATCH(DATEDIF(D281,DATE(2024,7,11),"m"),BMI!$A$3:$A$170,0),0)),BMI!$G$2:$K$2)</f>
        <v>#DIV/0!</v>
      </c>
      <c r="N281" s="103" t="s">
        <v>3381</v>
      </c>
      <c r="O281" s="103">
        <v>82</v>
      </c>
      <c r="P281" s="106" t="s">
        <v>3380</v>
      </c>
      <c r="Q281" s="103" t="s">
        <v>5</v>
      </c>
      <c r="R281" s="103" t="s">
        <v>1532</v>
      </c>
      <c r="S281" s="103" t="s">
        <v>1370</v>
      </c>
      <c r="T281" s="103" t="s">
        <v>5</v>
      </c>
      <c r="U281" s="104" t="str">
        <f t="shared" si="41"/>
        <v>bt; Viêm mũi họng; Đa sâu răng; bt</v>
      </c>
      <c r="V281" s="112" t="s">
        <v>3425</v>
      </c>
      <c r="W281" s="191" t="e">
        <f t="shared" si="43"/>
        <v>#N/A</v>
      </c>
      <c r="Y281" s="114"/>
      <c r="Z281" s="114"/>
    </row>
    <row r="282" spans="1:26" s="193" customFormat="1" ht="31.5" x14ac:dyDescent="0.25">
      <c r="A282" s="103">
        <f t="shared" si="39"/>
        <v>273</v>
      </c>
      <c r="B282" s="204" t="s">
        <v>2132</v>
      </c>
      <c r="C282" s="205" t="s">
        <v>1262</v>
      </c>
      <c r="D282" s="206" t="s">
        <v>2133</v>
      </c>
      <c r="E282" s="206"/>
      <c r="F282" s="103" t="s">
        <v>1753</v>
      </c>
      <c r="G282" s="106" t="s">
        <v>1949</v>
      </c>
      <c r="H282" s="228">
        <v>45720</v>
      </c>
      <c r="I282" s="103"/>
      <c r="J282" s="103"/>
      <c r="K282" s="105" t="str" cm="1">
        <f t="array" ref="K282">LOOKUP(2,1/(J282&gt;=INDEX(IF(F282="x",CCTT!$F$3:$I$170,CCTT!$B$3:$E$170),MATCH(DATEDIF(D282,DATE(2024,7,11),"m"),CCTT!$A$3:$A$170,0),0)),CCTT!$F$2:$I$2)</f>
        <v>SDDTTC
MĐN</v>
      </c>
      <c r="L282" s="111" t="e">
        <f t="shared" si="40"/>
        <v>#DIV/0!</v>
      </c>
      <c r="M282" s="105" t="e" cm="1">
        <f t="array" ref="M282">LOOKUP(2,1/(L282&gt;=INDEX(IF(F282="x",BMI!$G$3:$K$170,BMI!$B$3:$F$170),MATCH(DATEDIF(D282,DATE(2024,7,11),"m"),BMI!$A$3:$A$170,0),0)),BMI!$G$2:$K$2)</f>
        <v>#N/A</v>
      </c>
      <c r="N282" s="103" t="s">
        <v>3386</v>
      </c>
      <c r="O282" s="103">
        <v>83</v>
      </c>
      <c r="P282" s="106" t="s">
        <v>3380</v>
      </c>
      <c r="Q282" s="103" t="s">
        <v>5</v>
      </c>
      <c r="R282" s="103" t="s">
        <v>5</v>
      </c>
      <c r="S282" s="103" t="s">
        <v>5</v>
      </c>
      <c r="T282" s="103" t="s">
        <v>5</v>
      </c>
      <c r="U282" s="104" t="str">
        <f t="shared" si="41"/>
        <v>bt; bt; bt; bt</v>
      </c>
      <c r="V282" s="105" t="s">
        <v>5</v>
      </c>
      <c r="W282" s="191" t="e">
        <f t="shared" si="43"/>
        <v>#N/A</v>
      </c>
      <c r="Y282" s="114"/>
      <c r="Z282" s="114"/>
    </row>
    <row r="283" spans="1:26" s="193" customFormat="1" ht="31.5" x14ac:dyDescent="0.25">
      <c r="A283" s="103">
        <f t="shared" si="39"/>
        <v>274</v>
      </c>
      <c r="B283" s="204" t="s">
        <v>1336</v>
      </c>
      <c r="C283" s="205" t="s">
        <v>1262</v>
      </c>
      <c r="D283" s="206" t="s">
        <v>2038</v>
      </c>
      <c r="E283" s="206"/>
      <c r="F283" s="103" t="s">
        <v>1753</v>
      </c>
      <c r="G283" s="106" t="s">
        <v>1949</v>
      </c>
      <c r="H283" s="228">
        <v>45720</v>
      </c>
      <c r="I283" s="103"/>
      <c r="J283" s="103"/>
      <c r="K283" s="105" t="str" cm="1">
        <f t="array" ref="K283">LOOKUP(2,1/(J283&gt;=INDEX(IF(F283="x",CCTT!$F$3:$I$170,CCTT!$B$3:$E$170),MATCH(DATEDIF(D283,DATE(2024,7,11),"m"),CCTT!$A$3:$A$170,0),0)),CCTT!$F$2:$I$2)</f>
        <v>SDDTTC
MĐN</v>
      </c>
      <c r="L283" s="111" t="e">
        <f t="shared" si="40"/>
        <v>#DIV/0!</v>
      </c>
      <c r="M283" s="105" t="e" cm="1">
        <f t="array" ref="M283">LOOKUP(2,1/(L283&gt;=INDEX(IF(F283="x",BMI!$G$3:$K$170,BMI!$B$3:$F$170),MATCH(DATEDIF(D283,DATE(2024,7,11),"m"),BMI!$A$3:$A$170,0),0)),BMI!$G$2:$K$2)</f>
        <v>#N/A</v>
      </c>
      <c r="N283" s="103" t="s">
        <v>3381</v>
      </c>
      <c r="O283" s="103">
        <v>80</v>
      </c>
      <c r="P283" s="106" t="s">
        <v>3380</v>
      </c>
      <c r="Q283" s="103" t="s">
        <v>5</v>
      </c>
      <c r="R283" s="103" t="s">
        <v>5</v>
      </c>
      <c r="S283" s="103" t="s">
        <v>1370</v>
      </c>
      <c r="T283" s="103" t="s">
        <v>5</v>
      </c>
      <c r="U283" s="104" t="str">
        <f t="shared" si="41"/>
        <v>bt; bt; Đa sâu răng; bt</v>
      </c>
      <c r="V283" s="112" t="s">
        <v>1370</v>
      </c>
      <c r="W283" s="191" t="e">
        <f t="shared" si="43"/>
        <v>#N/A</v>
      </c>
      <c r="Y283" s="114"/>
      <c r="Z283" s="114"/>
    </row>
    <row r="284" spans="1:26" s="193" customFormat="1" ht="31.5" x14ac:dyDescent="0.25">
      <c r="A284" s="103">
        <f t="shared" si="39"/>
        <v>275</v>
      </c>
      <c r="B284" s="204" t="s">
        <v>2134</v>
      </c>
      <c r="C284" s="205" t="s">
        <v>1654</v>
      </c>
      <c r="D284" s="206" t="s">
        <v>1858</v>
      </c>
      <c r="E284" s="206"/>
      <c r="F284" s="103" t="s">
        <v>1753</v>
      </c>
      <c r="G284" s="106" t="s">
        <v>1949</v>
      </c>
      <c r="H284" s="228">
        <v>45720</v>
      </c>
      <c r="I284" s="103"/>
      <c r="J284" s="103"/>
      <c r="K284" s="105" t="str" cm="1">
        <f t="array" ref="K284">LOOKUP(2,1/(J284&gt;=INDEX(IF(F284="x",CCTT!$F$3:$I$170,CCTT!$B$3:$E$170),MATCH(DATEDIF(D284,DATE(2024,7,11),"m"),CCTT!$A$3:$A$170,0),0)),CCTT!$F$2:$I$2)</f>
        <v>SDDTTC
MĐN</v>
      </c>
      <c r="L284" s="111" t="e">
        <f t="shared" si="40"/>
        <v>#DIV/0!</v>
      </c>
      <c r="M284" s="105" t="e" cm="1">
        <f t="array" ref="M284">LOOKUP(2,1/(L284&gt;=INDEX(IF(F284="x",BMI!$G$3:$K$170,BMI!$B$3:$F$170),MATCH(DATEDIF(D284,DATE(2024,7,11),"m"),BMI!$A$3:$A$170,0),0)),BMI!$G$2:$K$2)</f>
        <v>#N/A</v>
      </c>
      <c r="N284" s="103" t="s">
        <v>3381</v>
      </c>
      <c r="O284" s="103">
        <v>83</v>
      </c>
      <c r="P284" s="106" t="s">
        <v>3380</v>
      </c>
      <c r="Q284" s="103" t="s">
        <v>5</v>
      </c>
      <c r="R284" s="103" t="s">
        <v>1532</v>
      </c>
      <c r="S284" s="103" t="s">
        <v>1370</v>
      </c>
      <c r="T284" s="103" t="s">
        <v>5</v>
      </c>
      <c r="U284" s="104" t="str">
        <f t="shared" si="41"/>
        <v>bt; Viêm mũi họng; Đa sâu răng; bt</v>
      </c>
      <c r="V284" s="112" t="s">
        <v>3425</v>
      </c>
      <c r="W284" s="191" t="e">
        <f t="shared" si="43"/>
        <v>#N/A</v>
      </c>
      <c r="Y284" s="114"/>
      <c r="Z284" s="114"/>
    </row>
    <row r="285" spans="1:26" s="193" customFormat="1" ht="31.5" x14ac:dyDescent="0.25">
      <c r="A285" s="103">
        <f t="shared" si="39"/>
        <v>276</v>
      </c>
      <c r="B285" s="204" t="s">
        <v>2135</v>
      </c>
      <c r="C285" s="205" t="s">
        <v>1264</v>
      </c>
      <c r="D285" s="206" t="s">
        <v>1990</v>
      </c>
      <c r="E285" s="206" t="s">
        <v>1753</v>
      </c>
      <c r="F285" s="103"/>
      <c r="G285" s="106" t="s">
        <v>1949</v>
      </c>
      <c r="H285" s="228">
        <v>45720</v>
      </c>
      <c r="I285" s="103"/>
      <c r="J285" s="103"/>
      <c r="K285" s="105" t="str" cm="1">
        <f t="array" ref="K285">LOOKUP(2,1/(J285&gt;=INDEX(IF(F285="x",CCTT!$F$3:$I$170,CCTT!$B$3:$E$170),MATCH(DATEDIF(D285,DATE(2024,7,11),"m"),CCTT!$A$3:$A$170,0),0)),CCTT!$F$2:$I$2)</f>
        <v>SDDTTC
MĐN</v>
      </c>
      <c r="L285" s="111" t="e">
        <f t="shared" si="40"/>
        <v>#DIV/0!</v>
      </c>
      <c r="M285" s="105" t="e" cm="1">
        <f t="array" ref="M285">LOOKUP(2,1/(L285&gt;=INDEX(IF(F285="x",BMI!$G$3:$K$170,BMI!$B$3:$F$170),MATCH(DATEDIF(D285,DATE(2024,7,11),"m"),BMI!$A$3:$A$170,0),0)),BMI!$G$2:$K$2)</f>
        <v>#N/A</v>
      </c>
      <c r="N285" s="103" t="s">
        <v>3381</v>
      </c>
      <c r="O285" s="103">
        <v>82</v>
      </c>
      <c r="P285" s="106" t="s">
        <v>3380</v>
      </c>
      <c r="Q285" s="103" t="s">
        <v>5</v>
      </c>
      <c r="R285" s="103" t="s">
        <v>1532</v>
      </c>
      <c r="S285" s="103" t="s">
        <v>5</v>
      </c>
      <c r="T285" s="103" t="s">
        <v>5</v>
      </c>
      <c r="U285" s="104" t="str">
        <f t="shared" si="41"/>
        <v>bt; Viêm mũi họng; bt; bt</v>
      </c>
      <c r="V285" s="112" t="s">
        <v>1532</v>
      </c>
      <c r="W285" s="191" t="e">
        <f t="shared" si="43"/>
        <v>#N/A</v>
      </c>
      <c r="Y285" s="114"/>
      <c r="Z285" s="114"/>
    </row>
    <row r="286" spans="1:26" s="193" customFormat="1" ht="31.5" x14ac:dyDescent="0.25">
      <c r="A286" s="103">
        <f t="shared" si="39"/>
        <v>277</v>
      </c>
      <c r="B286" s="204" t="s">
        <v>2136</v>
      </c>
      <c r="C286" s="205" t="s">
        <v>1309</v>
      </c>
      <c r="D286" s="206" t="s">
        <v>1565</v>
      </c>
      <c r="E286" s="206"/>
      <c r="F286" s="103" t="s">
        <v>1753</v>
      </c>
      <c r="G286" s="106" t="s">
        <v>1949</v>
      </c>
      <c r="H286" s="228">
        <v>45720</v>
      </c>
      <c r="I286" s="103"/>
      <c r="J286" s="103"/>
      <c r="K286" s="105" t="str" cm="1">
        <f t="array" ref="K286">LOOKUP(2,1/(J286&gt;=INDEX(IF(F286="x",CCTT!$F$3:$I$170,CCTT!$B$3:$E$170),MATCH(DATEDIF(D286,DATE(2024,7,11),"m"),CCTT!$A$3:$A$170,0),0)),CCTT!$F$2:$I$2)</f>
        <v>SDDTTC
MĐN</v>
      </c>
      <c r="L286" s="111" t="e">
        <f t="shared" si="40"/>
        <v>#DIV/0!</v>
      </c>
      <c r="M286" s="105" t="e" cm="1">
        <f t="array" ref="M286">LOOKUP(2,1/(L286&gt;=INDEX(IF(F286="x",BMI!$G$3:$K$170,BMI!$B$3:$F$170),MATCH(DATEDIF(D286,DATE(2024,7,11),"m"),BMI!$A$3:$A$170,0),0)),BMI!$G$2:$K$2)</f>
        <v>#N/A</v>
      </c>
      <c r="N286" s="103" t="s">
        <v>3386</v>
      </c>
      <c r="O286" s="103">
        <v>78</v>
      </c>
      <c r="P286" s="106" t="s">
        <v>3380</v>
      </c>
      <c r="Q286" s="103" t="s">
        <v>5</v>
      </c>
      <c r="R286" s="103" t="s">
        <v>5</v>
      </c>
      <c r="S286" s="103" t="s">
        <v>5</v>
      </c>
      <c r="T286" s="103" t="s">
        <v>5</v>
      </c>
      <c r="U286" s="104" t="str">
        <f t="shared" si="41"/>
        <v>bt; bt; bt; bt</v>
      </c>
      <c r="V286" s="112" t="s">
        <v>5</v>
      </c>
      <c r="W286" s="191" t="e">
        <f t="shared" si="43"/>
        <v>#N/A</v>
      </c>
      <c r="Y286" s="114"/>
      <c r="Z286" s="114"/>
    </row>
    <row r="287" spans="1:26" s="193" customFormat="1" ht="31.5" x14ac:dyDescent="0.25">
      <c r="A287" s="103">
        <f t="shared" si="39"/>
        <v>278</v>
      </c>
      <c r="B287" s="204" t="s">
        <v>2137</v>
      </c>
      <c r="C287" s="205" t="s">
        <v>1373</v>
      </c>
      <c r="D287" s="206" t="s">
        <v>1611</v>
      </c>
      <c r="E287" s="206"/>
      <c r="F287" s="103" t="s">
        <v>1753</v>
      </c>
      <c r="G287" s="106" t="s">
        <v>1949</v>
      </c>
      <c r="H287" s="228">
        <v>45720</v>
      </c>
      <c r="I287" s="103"/>
      <c r="J287" s="103"/>
      <c r="K287" s="105" t="str" cm="1">
        <f t="array" ref="K287">LOOKUP(2,1/(J287&gt;=INDEX(IF(F287="x",CCTT!$F$3:$I$170,CCTT!$B$3:$E$170),MATCH(DATEDIF(D287,DATE(2024,7,11),"m"),CCTT!$A$3:$A$170,0),0)),CCTT!$F$2:$I$2)</f>
        <v>SDDTTC
MĐN</v>
      </c>
      <c r="L287" s="111" t="e">
        <f t="shared" si="40"/>
        <v>#DIV/0!</v>
      </c>
      <c r="M287" s="105" t="e" cm="1">
        <f t="array" ref="M287">LOOKUP(2,1/(L287&gt;=INDEX(IF(F287="x",BMI!$G$3:$K$170,BMI!$B$3:$F$170),MATCH(DATEDIF(D287,DATE(2024,7,11),"m"),BMI!$A$3:$A$170,0),0)),BMI!$G$2:$K$2)</f>
        <v>#N/A</v>
      </c>
      <c r="N287" s="103" t="s">
        <v>3386</v>
      </c>
      <c r="O287" s="103">
        <v>82</v>
      </c>
      <c r="P287" s="106" t="s">
        <v>3380</v>
      </c>
      <c r="Q287" s="103" t="s">
        <v>5</v>
      </c>
      <c r="R287" s="103" t="s">
        <v>5</v>
      </c>
      <c r="S287" s="103" t="s">
        <v>5</v>
      </c>
      <c r="T287" s="103" t="s">
        <v>5</v>
      </c>
      <c r="U287" s="104" t="str">
        <f>Q287&amp;"; "&amp;R287&amp;"; "&amp;S287&amp;"; "&amp;T287</f>
        <v>bt; bt; bt; bt</v>
      </c>
      <c r="V287" s="112" t="s">
        <v>5</v>
      </c>
      <c r="W287" s="191" t="e">
        <f t="shared" si="43"/>
        <v>#N/A</v>
      </c>
      <c r="Y287" s="114"/>
      <c r="Z287" s="114"/>
    </row>
    <row r="288" spans="1:26" s="193" customFormat="1" ht="31.5" x14ac:dyDescent="0.25">
      <c r="A288" s="103">
        <f t="shared" si="39"/>
        <v>279</v>
      </c>
      <c r="B288" s="204" t="s">
        <v>1635</v>
      </c>
      <c r="C288" s="205" t="s">
        <v>2138</v>
      </c>
      <c r="D288" s="206" t="s">
        <v>1886</v>
      </c>
      <c r="E288" s="206" t="s">
        <v>1753</v>
      </c>
      <c r="F288" s="103"/>
      <c r="G288" s="106" t="s">
        <v>1949</v>
      </c>
      <c r="H288" s="228">
        <v>45720</v>
      </c>
      <c r="I288" s="103"/>
      <c r="J288" s="103"/>
      <c r="K288" s="105" t="str" cm="1">
        <f t="array" ref="K288">LOOKUP(2,1/(J288&gt;=INDEX(IF(F288="x",CCTT!$F$3:$I$170,CCTT!$B$3:$E$170),MATCH(DATEDIF(D288,DATE(2024,7,11),"m"),CCTT!$A$3:$A$170,0),0)),CCTT!$F$2:$I$2)</f>
        <v>SDDTTC
MĐN</v>
      </c>
      <c r="L288" s="111" t="e">
        <f t="shared" si="40"/>
        <v>#DIV/0!</v>
      </c>
      <c r="M288" s="105" t="e" cm="1">
        <f t="array" ref="M288">LOOKUP(2,1/(L288&gt;=INDEX(IF(F288="x",BMI!$G$3:$K$170,BMI!$B$3:$F$170),MATCH(DATEDIF(D288,DATE(2024,7,11),"m"),BMI!$A$3:$A$170,0),0)),BMI!$G$2:$K$2)</f>
        <v>#N/A</v>
      </c>
      <c r="N288" s="103" t="s">
        <v>3386</v>
      </c>
      <c r="O288" s="103">
        <v>81</v>
      </c>
      <c r="P288" s="106" t="s">
        <v>3380</v>
      </c>
      <c r="Q288" s="103" t="s">
        <v>5</v>
      </c>
      <c r="R288" s="103" t="s">
        <v>5</v>
      </c>
      <c r="S288" s="103" t="s">
        <v>5</v>
      </c>
      <c r="T288" s="103" t="s">
        <v>5</v>
      </c>
      <c r="U288" s="104" t="str">
        <f t="shared" si="41"/>
        <v>bt; bt; bt; bt</v>
      </c>
      <c r="V288" s="112" t="s">
        <v>5</v>
      </c>
      <c r="W288" s="191" t="e">
        <f t="shared" si="43"/>
        <v>#N/A</v>
      </c>
      <c r="Y288" s="114"/>
      <c r="Z288" s="114"/>
    </row>
    <row r="289" spans="1:26" s="193" customFormat="1" ht="31.5" x14ac:dyDescent="0.25">
      <c r="A289" s="103">
        <f t="shared" si="39"/>
        <v>280</v>
      </c>
      <c r="B289" s="204" t="s">
        <v>2139</v>
      </c>
      <c r="C289" s="205" t="s">
        <v>1271</v>
      </c>
      <c r="D289" s="206" t="s">
        <v>2140</v>
      </c>
      <c r="E289" s="206" t="s">
        <v>1753</v>
      </c>
      <c r="F289" s="103"/>
      <c r="G289" s="106" t="s">
        <v>1949</v>
      </c>
      <c r="H289" s="228">
        <v>45720</v>
      </c>
      <c r="I289" s="103"/>
      <c r="J289" s="103"/>
      <c r="K289" s="105" t="str" cm="1">
        <f t="array" ref="K289">LOOKUP(2,1/(J289&gt;=INDEX(IF(F289="x",CCTT!$F$3:$I$170,CCTT!$B$3:$E$170),MATCH(DATEDIF(D289,DATE(2024,7,11),"m"),CCTT!$A$3:$A$170,0),0)),CCTT!$F$2:$I$2)</f>
        <v>SDDTTC
MĐN</v>
      </c>
      <c r="L289" s="111" t="e">
        <f t="shared" si="40"/>
        <v>#DIV/0!</v>
      </c>
      <c r="M289" s="105" t="e" cm="1">
        <f t="array" ref="M289">LOOKUP(2,1/(L289&gt;=INDEX(IF(F289="x",BMI!$G$3:$K$170,BMI!$B$3:$F$170),MATCH(DATEDIF(D289,DATE(2024,7,11),"m"),BMI!$A$3:$A$170,0),0)),BMI!$G$2:$K$2)</f>
        <v>#N/A</v>
      </c>
      <c r="N289" s="103" t="s">
        <v>3386</v>
      </c>
      <c r="O289" s="103">
        <v>81</v>
      </c>
      <c r="P289" s="106" t="s">
        <v>3380</v>
      </c>
      <c r="Q289" s="103" t="s">
        <v>5</v>
      </c>
      <c r="R289" s="103" t="s">
        <v>5</v>
      </c>
      <c r="S289" s="103" t="s">
        <v>1370</v>
      </c>
      <c r="T289" s="103" t="s">
        <v>5</v>
      </c>
      <c r="U289" s="104" t="str">
        <f t="shared" si="41"/>
        <v>bt; bt; Đa sâu răng; bt</v>
      </c>
      <c r="V289" s="112" t="s">
        <v>1370</v>
      </c>
      <c r="W289" s="191" t="e">
        <f t="shared" si="43"/>
        <v>#N/A</v>
      </c>
      <c r="Y289" s="114"/>
      <c r="Z289" s="114"/>
    </row>
    <row r="290" spans="1:26" s="193" customFormat="1" ht="31.5" x14ac:dyDescent="0.25">
      <c r="A290" s="103">
        <f t="shared" si="39"/>
        <v>281</v>
      </c>
      <c r="B290" s="210" t="s">
        <v>2141</v>
      </c>
      <c r="C290" s="211" t="s">
        <v>1268</v>
      </c>
      <c r="D290" s="212" t="s">
        <v>1636</v>
      </c>
      <c r="E290" s="213" t="s">
        <v>1753</v>
      </c>
      <c r="F290" s="103"/>
      <c r="G290" s="106" t="s">
        <v>1949</v>
      </c>
      <c r="H290" s="228">
        <v>45720</v>
      </c>
      <c r="I290" s="103"/>
      <c r="J290" s="103"/>
      <c r="K290" s="105" t="str" cm="1">
        <f t="array" ref="K290">LOOKUP(2,1/(J290&gt;=INDEX(IF(F290="x",CCTT!$F$3:$I$170,CCTT!$B$3:$E$170),MATCH(DATEDIF(D290,DATE(2024,7,11),"m"),CCTT!$A$3:$A$170,0),0)),CCTT!$F$2:$I$2)</f>
        <v>SDDTTC
MĐN</v>
      </c>
      <c r="L290" s="111" t="e">
        <f t="shared" si="40"/>
        <v>#DIV/0!</v>
      </c>
      <c r="M290" s="105" t="e" cm="1">
        <f t="array" ref="M290">LOOKUP(2,1/(L290&gt;=INDEX(IF(F290="x",BMI!$G$3:$K$170,BMI!$B$3:$F$170),MATCH(DATEDIF(D290,DATE(2024,7,11),"m"),BMI!$A$3:$A$170,0),0)),BMI!$G$2:$K$2)</f>
        <v>#N/A</v>
      </c>
      <c r="N290" s="103" t="s">
        <v>3386</v>
      </c>
      <c r="O290" s="103">
        <v>80</v>
      </c>
      <c r="P290" s="106" t="s">
        <v>3380</v>
      </c>
      <c r="Q290" s="103" t="s">
        <v>5</v>
      </c>
      <c r="R290" s="103" t="s">
        <v>1532</v>
      </c>
      <c r="S290" s="103" t="s">
        <v>5</v>
      </c>
      <c r="T290" s="103" t="s">
        <v>5</v>
      </c>
      <c r="U290" s="104" t="str">
        <f t="shared" si="41"/>
        <v>bt; Viêm mũi họng; bt; bt</v>
      </c>
      <c r="V290" s="112" t="s">
        <v>1532</v>
      </c>
      <c r="W290" s="191" t="e">
        <f t="shared" si="43"/>
        <v>#N/A</v>
      </c>
      <c r="Y290" s="114"/>
      <c r="Z290" s="114"/>
    </row>
    <row r="291" spans="1:26" s="193" customFormat="1" ht="31.5" x14ac:dyDescent="0.25">
      <c r="A291" s="103">
        <f t="shared" si="39"/>
        <v>282</v>
      </c>
      <c r="B291" s="204" t="s">
        <v>2142</v>
      </c>
      <c r="C291" s="205" t="s">
        <v>1327</v>
      </c>
      <c r="D291" s="206" t="s">
        <v>1638</v>
      </c>
      <c r="E291" s="206" t="s">
        <v>1753</v>
      </c>
      <c r="F291" s="103"/>
      <c r="G291" s="106" t="s">
        <v>1949</v>
      </c>
      <c r="H291" s="228">
        <v>45720</v>
      </c>
      <c r="I291" s="103"/>
      <c r="J291" s="103"/>
      <c r="K291" s="105" t="str" cm="1">
        <f t="array" ref="K291">LOOKUP(2,1/(J291&gt;=INDEX(IF(F291="x",CCTT!$F$3:$I$170,CCTT!$B$3:$E$170),MATCH(DATEDIF(D291,DATE(2024,7,11),"m"),CCTT!$A$3:$A$170,0),0)),CCTT!$F$2:$I$2)</f>
        <v>SDDTTC
MĐN</v>
      </c>
      <c r="L291" s="111" t="e">
        <f t="shared" si="40"/>
        <v>#DIV/0!</v>
      </c>
      <c r="M291" s="105" t="e" cm="1">
        <f t="array" ref="M291">LOOKUP(2,1/(L291&gt;=INDEX(IF(F291="x",BMI!$G$3:$K$170,BMI!$B$3:$F$170),MATCH(DATEDIF(D291,DATE(2024,7,11),"m"),BMI!$A$3:$A$170,0),0)),BMI!$G$2:$K$2)</f>
        <v>#N/A</v>
      </c>
      <c r="N291" s="103" t="s">
        <v>61</v>
      </c>
      <c r="O291" s="103">
        <v>83</v>
      </c>
      <c r="P291" s="106" t="s">
        <v>3380</v>
      </c>
      <c r="Q291" s="103" t="s">
        <v>5</v>
      </c>
      <c r="R291" s="103" t="s">
        <v>1532</v>
      </c>
      <c r="S291" s="103" t="s">
        <v>5</v>
      </c>
      <c r="T291" s="103" t="s">
        <v>5</v>
      </c>
      <c r="U291" s="104" t="str">
        <f t="shared" si="41"/>
        <v>bt; Viêm mũi họng; bt; bt</v>
      </c>
      <c r="V291" s="112" t="s">
        <v>1532</v>
      </c>
      <c r="W291" s="191" t="e">
        <f t="shared" si="43"/>
        <v>#N/A</v>
      </c>
      <c r="Y291" s="114"/>
      <c r="Z291" s="114"/>
    </row>
    <row r="292" spans="1:26" s="193" customFormat="1" ht="31.5" x14ac:dyDescent="0.25">
      <c r="A292" s="103">
        <f t="shared" si="39"/>
        <v>283</v>
      </c>
      <c r="B292" s="204" t="s">
        <v>2143</v>
      </c>
      <c r="C292" s="205" t="s">
        <v>2144</v>
      </c>
      <c r="D292" s="206" t="s">
        <v>1625</v>
      </c>
      <c r="E292" s="206" t="s">
        <v>1753</v>
      </c>
      <c r="F292" s="103"/>
      <c r="G292" s="106" t="s">
        <v>1949</v>
      </c>
      <c r="H292" s="228">
        <v>45720</v>
      </c>
      <c r="I292" s="103"/>
      <c r="J292" s="103"/>
      <c r="K292" s="105" t="str" cm="1">
        <f t="array" ref="K292">LOOKUP(2,1/(J292&gt;=INDEX(IF(F292="x",CCTT!$F$3:$I$170,CCTT!$B$3:$E$170),MATCH(DATEDIF(D292,DATE(2024,7,11),"m"),CCTT!$A$3:$A$170,0),0)),CCTT!$F$2:$I$2)</f>
        <v>SDDTTC
MĐN</v>
      </c>
      <c r="L292" s="111" t="e">
        <f t="shared" si="40"/>
        <v>#DIV/0!</v>
      </c>
      <c r="M292" s="105" t="e" cm="1">
        <f t="array" ref="M292">LOOKUP(2,1/(L292&gt;=INDEX(IF(F292="x",BMI!$G$3:$K$170,BMI!$B$3:$F$170),MATCH(DATEDIF(D292,DATE(2024,7,11),"m"),BMI!$A$3:$A$170,0),0)),BMI!$G$2:$K$2)</f>
        <v>#N/A</v>
      </c>
      <c r="N292" s="103" t="s">
        <v>3381</v>
      </c>
      <c r="O292" s="103">
        <v>81</v>
      </c>
      <c r="P292" s="106" t="s">
        <v>3380</v>
      </c>
      <c r="Q292" s="103" t="s">
        <v>5</v>
      </c>
      <c r="R292" s="103" t="s">
        <v>5</v>
      </c>
      <c r="S292" s="191" t="s">
        <v>5</v>
      </c>
      <c r="T292" s="103" t="s">
        <v>5</v>
      </c>
      <c r="U292" s="104" t="str">
        <f t="shared" si="41"/>
        <v>bt; bt; bt; bt</v>
      </c>
      <c r="V292" s="105" t="s">
        <v>5</v>
      </c>
      <c r="W292" s="191" t="e">
        <f t="shared" si="43"/>
        <v>#N/A</v>
      </c>
      <c r="Y292" s="114"/>
      <c r="Z292" s="114"/>
    </row>
    <row r="293" spans="1:26" s="193" customFormat="1" ht="31.5" x14ac:dyDescent="0.25">
      <c r="A293" s="103">
        <f t="shared" si="39"/>
        <v>284</v>
      </c>
      <c r="B293" s="204" t="s">
        <v>1840</v>
      </c>
      <c r="C293" s="205" t="s">
        <v>1956</v>
      </c>
      <c r="D293" s="206" t="s">
        <v>1566</v>
      </c>
      <c r="E293" s="206" t="s">
        <v>1753</v>
      </c>
      <c r="F293" s="103"/>
      <c r="G293" s="106" t="s">
        <v>1949</v>
      </c>
      <c r="H293" s="228">
        <v>45720</v>
      </c>
      <c r="I293" s="103"/>
      <c r="J293" s="103"/>
      <c r="K293" s="105" t="str" cm="1">
        <f t="array" ref="K293">LOOKUP(2,1/(J293&gt;=INDEX(IF(F293="x",CCTT!$F$3:$I$170,CCTT!$B$3:$E$170),MATCH(DATEDIF(D293,DATE(2024,7,11),"m"),CCTT!$A$3:$A$170,0),0)),CCTT!$F$2:$I$2)</f>
        <v>SDDTTC
MĐN</v>
      </c>
      <c r="L293" s="111" t="e">
        <f t="shared" si="40"/>
        <v>#DIV/0!</v>
      </c>
      <c r="M293" s="105" t="e" cm="1">
        <f t="array" ref="M293">LOOKUP(2,1/(L293&gt;=INDEX(IF(F293="x",BMI!$G$3:$K$170,BMI!$B$3:$F$170),MATCH(DATEDIF(D293,DATE(2024,7,11),"m"),BMI!$A$3:$A$170,0),0)),BMI!$G$2:$K$2)</f>
        <v>#N/A</v>
      </c>
      <c r="N293" s="103" t="s">
        <v>3381</v>
      </c>
      <c r="O293" s="103">
        <v>81</v>
      </c>
      <c r="P293" s="106" t="s">
        <v>3380</v>
      </c>
      <c r="Q293" s="103" t="s">
        <v>5</v>
      </c>
      <c r="R293" s="103" t="s">
        <v>5</v>
      </c>
      <c r="S293" s="103" t="s">
        <v>1370</v>
      </c>
      <c r="T293" s="103" t="s">
        <v>5</v>
      </c>
      <c r="U293" s="104" t="str">
        <f t="shared" si="41"/>
        <v>bt; bt; Đa sâu răng; bt</v>
      </c>
      <c r="V293" s="112" t="s">
        <v>1370</v>
      </c>
      <c r="W293" s="191" t="e">
        <f t="shared" si="43"/>
        <v>#N/A</v>
      </c>
      <c r="Y293" s="114"/>
      <c r="Z293" s="114"/>
    </row>
    <row r="294" spans="1:26" s="193" customFormat="1" ht="31.5" x14ac:dyDescent="0.25">
      <c r="A294" s="103">
        <f t="shared" si="39"/>
        <v>285</v>
      </c>
      <c r="B294" s="204" t="s">
        <v>1711</v>
      </c>
      <c r="C294" s="205" t="s">
        <v>1892</v>
      </c>
      <c r="D294" s="214" t="s">
        <v>1957</v>
      </c>
      <c r="E294" s="215" t="s">
        <v>1753</v>
      </c>
      <c r="F294" s="103"/>
      <c r="G294" s="106" t="s">
        <v>1949</v>
      </c>
      <c r="H294" s="228">
        <v>45720</v>
      </c>
      <c r="I294" s="103"/>
      <c r="J294" s="103"/>
      <c r="K294" s="105" t="str" cm="1">
        <f t="array" ref="K294">LOOKUP(2,1/(J294&gt;=INDEX(IF(F294="x",CCTT!$F$3:$I$170,CCTT!$B$3:$E$170),MATCH(DATEDIF(D294,DATE(2024,7,11),"m"),CCTT!$A$3:$A$170,0),0)),CCTT!$F$2:$I$2)</f>
        <v>SDDTTC
MĐN</v>
      </c>
      <c r="L294" s="111" t="e">
        <f t="shared" si="40"/>
        <v>#DIV/0!</v>
      </c>
      <c r="M294" s="105" t="e" cm="1">
        <f t="array" ref="M294">LOOKUP(2,1/(L294&gt;=INDEX(IF(F294="x",BMI!$G$3:$K$170,BMI!$B$3:$F$170),MATCH(DATEDIF(D294,DATE(2024,7,11),"m"),BMI!$A$3:$A$170,0),0)),BMI!$G$2:$K$2)</f>
        <v>#N/A</v>
      </c>
      <c r="N294" s="103" t="s">
        <v>3381</v>
      </c>
      <c r="O294" s="103">
        <v>78</v>
      </c>
      <c r="P294" s="106" t="s">
        <v>3380</v>
      </c>
      <c r="Q294" s="103" t="s">
        <v>5</v>
      </c>
      <c r="R294" s="103" t="s">
        <v>1532</v>
      </c>
      <c r="S294" s="103" t="s">
        <v>5</v>
      </c>
      <c r="T294" s="103" t="s">
        <v>5</v>
      </c>
      <c r="U294" s="104" t="str">
        <f t="shared" si="41"/>
        <v>bt; Viêm mũi họng; bt; bt</v>
      </c>
      <c r="V294" s="112" t="s">
        <v>1532</v>
      </c>
      <c r="W294" s="191" t="e">
        <f t="shared" si="43"/>
        <v>#N/A</v>
      </c>
      <c r="Y294" s="114"/>
      <c r="Z294" s="114"/>
    </row>
    <row r="295" spans="1:26" s="193" customFormat="1" ht="31.5" x14ac:dyDescent="0.25">
      <c r="A295" s="103">
        <f t="shared" si="39"/>
        <v>286</v>
      </c>
      <c r="B295" s="204" t="s">
        <v>1676</v>
      </c>
      <c r="C295" s="205" t="s">
        <v>1274</v>
      </c>
      <c r="D295" s="206" t="s">
        <v>1890</v>
      </c>
      <c r="E295" s="206"/>
      <c r="F295" s="103" t="s">
        <v>1753</v>
      </c>
      <c r="G295" s="106" t="s">
        <v>1949</v>
      </c>
      <c r="H295" s="228">
        <v>45720</v>
      </c>
      <c r="I295" s="103"/>
      <c r="J295" s="103"/>
      <c r="K295" s="105" t="str" cm="1">
        <f t="array" ref="K295">LOOKUP(2,1/(J295&gt;=INDEX(IF(F295="x",CCTT!$F$3:$I$170,CCTT!$B$3:$E$170),MATCH(DATEDIF(D295,DATE(2024,7,11),"m"),CCTT!$A$3:$A$170,0),0)),CCTT!$F$2:$I$2)</f>
        <v>SDDTTC
MĐN</v>
      </c>
      <c r="L295" s="111" t="e">
        <f t="shared" si="40"/>
        <v>#DIV/0!</v>
      </c>
      <c r="M295" s="105" t="e" cm="1">
        <f t="array" ref="M295">LOOKUP(2,1/(L295&gt;=INDEX(IF(F295="x",BMI!$G$3:$K$170,BMI!$B$3:$F$170),MATCH(DATEDIF(D295,DATE(2024,7,11),"m"),BMI!$A$3:$A$170,0),0)),BMI!$G$2:$K$2)</f>
        <v>#N/A</v>
      </c>
      <c r="N295" s="103" t="s">
        <v>3381</v>
      </c>
      <c r="O295" s="103">
        <v>82</v>
      </c>
      <c r="P295" s="106" t="s">
        <v>3380</v>
      </c>
      <c r="Q295" s="103" t="s">
        <v>5</v>
      </c>
      <c r="R295" s="103" t="s">
        <v>5</v>
      </c>
      <c r="S295" s="103" t="s">
        <v>5</v>
      </c>
      <c r="T295" s="103" t="s">
        <v>5</v>
      </c>
      <c r="U295" s="104" t="str">
        <f t="shared" si="41"/>
        <v>bt; bt; bt; bt</v>
      </c>
      <c r="V295" s="112" t="s">
        <v>5</v>
      </c>
      <c r="W295" s="191" t="e">
        <f t="shared" si="43"/>
        <v>#N/A</v>
      </c>
      <c r="Y295" s="114"/>
      <c r="Z295" s="114"/>
    </row>
    <row r="296" spans="1:26" s="193" customFormat="1" ht="41.1" customHeight="1" x14ac:dyDescent="0.25">
      <c r="A296" s="103">
        <f t="shared" si="39"/>
        <v>287</v>
      </c>
      <c r="B296" s="204" t="s">
        <v>1635</v>
      </c>
      <c r="C296" s="205" t="s">
        <v>1655</v>
      </c>
      <c r="D296" s="206" t="s">
        <v>2145</v>
      </c>
      <c r="E296" s="206"/>
      <c r="F296" s="103" t="s">
        <v>1753</v>
      </c>
      <c r="G296" s="106" t="s">
        <v>1949</v>
      </c>
      <c r="H296" s="228">
        <v>45720</v>
      </c>
      <c r="I296" s="103"/>
      <c r="J296" s="103"/>
      <c r="K296" s="105" t="str" cm="1">
        <f t="array" ref="K296">LOOKUP(2,1/(J296&gt;=INDEX(IF(F296="x",CCTT!$F$3:$I$170,CCTT!$B$3:$E$170),MATCH(DATEDIF(D296,DATE(2024,7,11),"m"),CCTT!$A$3:$A$170,0),0)),CCTT!$F$2:$I$2)</f>
        <v>SDDTTC
MĐN</v>
      </c>
      <c r="L296" s="111" t="e">
        <f t="shared" si="40"/>
        <v>#DIV/0!</v>
      </c>
      <c r="M296" s="105" t="e" cm="1">
        <f t="array" ref="M296">LOOKUP(2,1/(L296&gt;=INDEX(IF(F296="x",BMI!$G$3:$K$170,BMI!$B$3:$F$170),MATCH(DATEDIF(D296,DATE(2024,7,11),"m"),BMI!$A$3:$A$170,0),0)),BMI!$G$2:$K$2)</f>
        <v>#N/A</v>
      </c>
      <c r="N296" s="103" t="s">
        <v>3381</v>
      </c>
      <c r="O296" s="103">
        <v>80</v>
      </c>
      <c r="P296" s="106" t="s">
        <v>3380</v>
      </c>
      <c r="Q296" s="103" t="s">
        <v>5</v>
      </c>
      <c r="R296" s="103" t="s">
        <v>5</v>
      </c>
      <c r="S296" s="103" t="s">
        <v>1370</v>
      </c>
      <c r="T296" s="103" t="s">
        <v>5</v>
      </c>
      <c r="U296" s="104" t="str">
        <f t="shared" si="41"/>
        <v>bt; bt; Đa sâu răng; bt</v>
      </c>
      <c r="V296" s="112" t="s">
        <v>1370</v>
      </c>
      <c r="W296" s="191" t="e">
        <f t="shared" si="43"/>
        <v>#N/A</v>
      </c>
      <c r="Y296" s="114"/>
      <c r="Z296" s="114"/>
    </row>
    <row r="297" spans="1:26" s="193" customFormat="1" ht="31.5" x14ac:dyDescent="0.25">
      <c r="A297" s="103">
        <f t="shared" si="39"/>
        <v>288</v>
      </c>
      <c r="B297" s="207" t="s">
        <v>1673</v>
      </c>
      <c r="C297" s="208" t="s">
        <v>1277</v>
      </c>
      <c r="D297" s="209" t="s">
        <v>1696</v>
      </c>
      <c r="E297" s="209" t="s">
        <v>1753</v>
      </c>
      <c r="F297" s="103"/>
      <c r="G297" s="106" t="s">
        <v>1949</v>
      </c>
      <c r="H297" s="228">
        <v>45720</v>
      </c>
      <c r="I297" s="103"/>
      <c r="J297" s="103"/>
      <c r="K297" s="105" t="str" cm="1">
        <f t="array" ref="K297">LOOKUP(2,1/(J297&gt;=INDEX(IF(F297="x",CCTT!$F$3:$I$170,CCTT!$B$3:$E$170),MATCH(DATEDIF(D297,DATE(2024,7,11),"m"),CCTT!$A$3:$A$170,0),0)),CCTT!$F$2:$I$2)</f>
        <v>SDDTTC
MĐN</v>
      </c>
      <c r="L297" s="111" t="e">
        <f t="shared" si="40"/>
        <v>#DIV/0!</v>
      </c>
      <c r="M297" s="105" t="e" cm="1">
        <f t="array" ref="M297">LOOKUP(2,1/(L297&gt;=INDEX(IF(F297="x",BMI!$G$3:$K$170,BMI!$B$3:$F$170),MATCH(DATEDIF(D297,DATE(2024,7,11),"m"),BMI!$A$3:$A$170,0),0)),BMI!$G$2:$K$2)</f>
        <v>#N/A</v>
      </c>
      <c r="N297" s="103" t="s">
        <v>3386</v>
      </c>
      <c r="O297" s="103">
        <v>81</v>
      </c>
      <c r="P297" s="106" t="s">
        <v>3380</v>
      </c>
      <c r="Q297" s="103" t="s">
        <v>5</v>
      </c>
      <c r="R297" s="103" t="s">
        <v>5</v>
      </c>
      <c r="S297" s="103" t="s">
        <v>5</v>
      </c>
      <c r="T297" s="103" t="s">
        <v>5</v>
      </c>
      <c r="U297" s="104" t="str">
        <f t="shared" si="41"/>
        <v>bt; bt; bt; bt</v>
      </c>
      <c r="V297" s="112" t="s">
        <v>5</v>
      </c>
      <c r="W297" s="191" t="e">
        <f t="shared" si="43"/>
        <v>#N/A</v>
      </c>
      <c r="Y297" s="114"/>
      <c r="Z297" s="114"/>
    </row>
    <row r="298" spans="1:26" s="193" customFormat="1" ht="31.5" x14ac:dyDescent="0.25">
      <c r="A298" s="103">
        <f t="shared" si="39"/>
        <v>289</v>
      </c>
      <c r="B298" s="204" t="s">
        <v>2146</v>
      </c>
      <c r="C298" s="205" t="s">
        <v>1281</v>
      </c>
      <c r="D298" s="206" t="s">
        <v>2147</v>
      </c>
      <c r="E298" s="206" t="s">
        <v>1753</v>
      </c>
      <c r="F298" s="103"/>
      <c r="G298" s="106" t="s">
        <v>1949</v>
      </c>
      <c r="H298" s="228">
        <v>45720</v>
      </c>
      <c r="I298" s="103"/>
      <c r="J298" s="103"/>
      <c r="K298" s="105" t="str" cm="1">
        <f t="array" ref="K298">LOOKUP(2,1/(J298&gt;=INDEX(IF(F298="x",CCTT!$F$3:$I$170,CCTT!$B$3:$E$170),MATCH(DATEDIF(D298,DATE(2024,7,11),"m"),CCTT!$A$3:$A$170,0),0)),CCTT!$F$2:$I$2)</f>
        <v>SDDTTC
MĐN</v>
      </c>
      <c r="L298" s="111" t="e">
        <f t="shared" si="40"/>
        <v>#DIV/0!</v>
      </c>
      <c r="M298" s="105" t="e" cm="1">
        <f t="array" ref="M298">LOOKUP(2,1/(L298&gt;=INDEX(IF(F298="x",BMI!$G$3:$K$170,BMI!$B$3:$F$170),MATCH(DATEDIF(D298,DATE(2024,7,11),"m"),BMI!$A$3:$A$170,0),0)),BMI!$G$2:$K$2)</f>
        <v>#N/A</v>
      </c>
      <c r="N298" s="103" t="s">
        <v>3386</v>
      </c>
      <c r="O298" s="103">
        <v>79</v>
      </c>
      <c r="P298" s="106" t="s">
        <v>3380</v>
      </c>
      <c r="Q298" s="103" t="s">
        <v>5</v>
      </c>
      <c r="R298" s="103" t="s">
        <v>5</v>
      </c>
      <c r="S298" s="103" t="s">
        <v>1370</v>
      </c>
      <c r="T298" s="103" t="s">
        <v>5</v>
      </c>
      <c r="U298" s="104" t="str">
        <f t="shared" si="41"/>
        <v>bt; bt; Đa sâu răng; bt</v>
      </c>
      <c r="V298" s="112" t="s">
        <v>1370</v>
      </c>
      <c r="W298" s="191" t="e">
        <f t="shared" si="43"/>
        <v>#N/A</v>
      </c>
      <c r="Y298" s="114"/>
      <c r="Z298" s="114"/>
    </row>
    <row r="299" spans="1:26" s="193" customFormat="1" ht="31.5" x14ac:dyDescent="0.25">
      <c r="A299" s="103">
        <f t="shared" si="39"/>
        <v>290</v>
      </c>
      <c r="B299" s="204" t="s">
        <v>1670</v>
      </c>
      <c r="C299" s="205" t="s">
        <v>1281</v>
      </c>
      <c r="D299" s="206" t="s">
        <v>2148</v>
      </c>
      <c r="E299" s="206" t="s">
        <v>1753</v>
      </c>
      <c r="F299" s="103"/>
      <c r="G299" s="106" t="s">
        <v>1949</v>
      </c>
      <c r="H299" s="228">
        <v>45720</v>
      </c>
      <c r="I299" s="103"/>
      <c r="J299" s="103"/>
      <c r="K299" s="105" t="str" cm="1">
        <f t="array" ref="K299">LOOKUP(2,1/(J299&gt;=INDEX(IF(F299="x",CCTT!$F$3:$I$170,CCTT!$B$3:$E$170),MATCH(DATEDIF(D299,DATE(2024,7,11),"m"),CCTT!$A$3:$A$170,0),0)),CCTT!$F$2:$I$2)</f>
        <v>SDDTTC
MĐN</v>
      </c>
      <c r="L299" s="111" t="e">
        <f t="shared" si="40"/>
        <v>#DIV/0!</v>
      </c>
      <c r="M299" s="105" t="e" cm="1">
        <f t="array" ref="M299">LOOKUP(2,1/(L299&gt;=INDEX(IF(F299="x",BMI!$G$3:$K$170,BMI!$B$3:$F$170),MATCH(DATEDIF(D299,DATE(2024,7,11),"m"),BMI!$A$3:$A$170,0),0)),BMI!$G$2:$K$2)</f>
        <v>#N/A</v>
      </c>
      <c r="N299" s="103" t="s">
        <v>3381</v>
      </c>
      <c r="O299" s="103">
        <v>80</v>
      </c>
      <c r="P299" s="106" t="s">
        <v>3380</v>
      </c>
      <c r="Q299" s="103" t="s">
        <v>5</v>
      </c>
      <c r="R299" s="103" t="s">
        <v>5</v>
      </c>
      <c r="S299" s="103" t="s">
        <v>5</v>
      </c>
      <c r="T299" s="103" t="s">
        <v>5</v>
      </c>
      <c r="U299" s="104" t="str">
        <f t="shared" si="41"/>
        <v>bt; bt; bt; bt</v>
      </c>
      <c r="V299" s="112" t="s">
        <v>5</v>
      </c>
      <c r="W299" s="191" t="e">
        <f t="shared" si="43"/>
        <v>#N/A</v>
      </c>
      <c r="Y299" s="114"/>
      <c r="Z299" s="114"/>
    </row>
    <row r="300" spans="1:26" s="193" customFormat="1" ht="31.5" x14ac:dyDescent="0.25">
      <c r="A300" s="103">
        <f t="shared" si="39"/>
        <v>291</v>
      </c>
      <c r="B300" s="204" t="s">
        <v>2149</v>
      </c>
      <c r="C300" s="205" t="s">
        <v>1283</v>
      </c>
      <c r="D300" s="206" t="s">
        <v>1910</v>
      </c>
      <c r="E300" s="206" t="s">
        <v>1753</v>
      </c>
      <c r="F300" s="103"/>
      <c r="G300" s="106" t="s">
        <v>1949</v>
      </c>
      <c r="H300" s="228">
        <v>45720</v>
      </c>
      <c r="I300" s="103"/>
      <c r="J300" s="103"/>
      <c r="K300" s="105" t="str" cm="1">
        <f t="array" ref="K300">LOOKUP(2,1/(J300&gt;=INDEX(IF(F300="x",CCTT!$F$3:$I$170,CCTT!$B$3:$E$170),MATCH(DATEDIF(D300,DATE(2024,7,11),"m"),CCTT!$A$3:$A$170,0),0)),CCTT!$F$2:$I$2)</f>
        <v>SDDTTC
MĐN</v>
      </c>
      <c r="L300" s="111" t="e">
        <f t="shared" si="40"/>
        <v>#DIV/0!</v>
      </c>
      <c r="M300" s="105" t="e" cm="1">
        <f t="array" ref="M300">LOOKUP(2,1/(L300&gt;=INDEX(IF(F300="x",BMI!$G$3:$K$170,BMI!$B$3:$F$170),MATCH(DATEDIF(D300,DATE(2024,7,11),"m"),BMI!$A$3:$A$170,0),0)),BMI!$G$2:$K$2)</f>
        <v>#N/A</v>
      </c>
      <c r="N300" s="103" t="s">
        <v>3386</v>
      </c>
      <c r="O300" s="103">
        <v>80</v>
      </c>
      <c r="P300" s="106" t="s">
        <v>3380</v>
      </c>
      <c r="Q300" s="103" t="s">
        <v>5</v>
      </c>
      <c r="R300" s="103" t="s">
        <v>5</v>
      </c>
      <c r="S300" s="103" t="s">
        <v>5</v>
      </c>
      <c r="T300" s="103" t="s">
        <v>5</v>
      </c>
      <c r="U300" s="104" t="str">
        <f t="shared" si="41"/>
        <v>bt; bt; bt; bt</v>
      </c>
      <c r="V300" s="112" t="s">
        <v>5</v>
      </c>
      <c r="W300" s="191" t="e">
        <f t="shared" si="43"/>
        <v>#N/A</v>
      </c>
      <c r="Y300" s="114"/>
      <c r="Z300" s="114"/>
    </row>
    <row r="301" spans="1:26" s="193" customFormat="1" ht="31.5" x14ac:dyDescent="0.25">
      <c r="A301" s="103">
        <f t="shared" si="39"/>
        <v>292</v>
      </c>
      <c r="B301" s="204" t="s">
        <v>2150</v>
      </c>
      <c r="C301" s="205" t="s">
        <v>1284</v>
      </c>
      <c r="D301" s="206" t="s">
        <v>1886</v>
      </c>
      <c r="E301" s="206" t="s">
        <v>1753</v>
      </c>
      <c r="F301" s="103"/>
      <c r="G301" s="106" t="s">
        <v>1949</v>
      </c>
      <c r="H301" s="228">
        <v>45720</v>
      </c>
      <c r="I301" s="103"/>
      <c r="J301" s="103"/>
      <c r="K301" s="105" t="str" cm="1">
        <f t="array" ref="K301">LOOKUP(2,1/(J301&gt;=INDEX(IF(F301="x",CCTT!$F$3:$I$170,CCTT!$B$3:$E$170),MATCH(DATEDIF(D301,DATE(2024,7,11),"m"),CCTT!$A$3:$A$170,0),0)),CCTT!$F$2:$I$2)</f>
        <v>SDDTTC
MĐN</v>
      </c>
      <c r="L301" s="111" t="e">
        <f t="shared" si="40"/>
        <v>#DIV/0!</v>
      </c>
      <c r="M301" s="105" t="e" cm="1">
        <f t="array" ref="M301">LOOKUP(2,1/(L301&gt;=INDEX(IF(F301="x",BMI!$G$3:$K$170,BMI!$B$3:$F$170),MATCH(DATEDIF(D301,DATE(2024,7,11),"m"),BMI!$A$3:$A$170,0),0)),BMI!$G$2:$K$2)</f>
        <v>#N/A</v>
      </c>
      <c r="N301" s="103" t="s">
        <v>61</v>
      </c>
      <c r="O301" s="103">
        <v>82</v>
      </c>
      <c r="P301" s="106" t="s">
        <v>3380</v>
      </c>
      <c r="Q301" s="103" t="s">
        <v>5</v>
      </c>
      <c r="R301" s="103" t="s">
        <v>5</v>
      </c>
      <c r="S301" s="191" t="s">
        <v>5</v>
      </c>
      <c r="T301" s="103" t="s">
        <v>5</v>
      </c>
      <c r="U301" s="104" t="str">
        <f t="shared" si="41"/>
        <v>bt; bt; bt; bt</v>
      </c>
      <c r="V301" s="105" t="s">
        <v>5</v>
      </c>
      <c r="W301" s="191" t="e">
        <f t="shared" si="43"/>
        <v>#N/A</v>
      </c>
      <c r="Y301" s="114"/>
      <c r="Z301" s="114"/>
    </row>
    <row r="302" spans="1:26" s="193" customFormat="1" ht="31.5" x14ac:dyDescent="0.25">
      <c r="A302" s="103">
        <f t="shared" si="39"/>
        <v>293</v>
      </c>
      <c r="B302" s="204" t="s">
        <v>2151</v>
      </c>
      <c r="C302" s="205" t="s">
        <v>1384</v>
      </c>
      <c r="D302" s="206" t="s">
        <v>2140</v>
      </c>
      <c r="E302" s="206"/>
      <c r="F302" s="103" t="s">
        <v>1753</v>
      </c>
      <c r="G302" s="106" t="s">
        <v>1949</v>
      </c>
      <c r="H302" s="228">
        <v>45720</v>
      </c>
      <c r="I302" s="103"/>
      <c r="J302" s="103"/>
      <c r="K302" s="105" t="str" cm="1">
        <f t="array" ref="K302">LOOKUP(2,1/(J302&gt;=INDEX(IF(F302="x",CCTT!$F$3:$I$170,CCTT!$B$3:$E$170),MATCH(DATEDIF(D302,DATE(2024,7,11),"m"),CCTT!$A$3:$A$170,0),0)),CCTT!$F$2:$I$2)</f>
        <v>SDDTTC
MĐN</v>
      </c>
      <c r="L302" s="111" t="e">
        <f t="shared" si="40"/>
        <v>#DIV/0!</v>
      </c>
      <c r="M302" s="105" t="e" cm="1">
        <f t="array" ref="M302">LOOKUP(2,1/(L302&gt;=INDEX(IF(F302="x",BMI!$G$3:$K$170,BMI!$B$3:$F$170),MATCH(DATEDIF(D302,DATE(2024,7,11),"m"),BMI!$A$3:$A$170,0),0)),BMI!$G$2:$K$2)</f>
        <v>#N/A</v>
      </c>
      <c r="N302" s="103" t="s">
        <v>3381</v>
      </c>
      <c r="O302" s="103">
        <v>81</v>
      </c>
      <c r="P302" s="106" t="s">
        <v>3380</v>
      </c>
      <c r="Q302" s="103" t="s">
        <v>5</v>
      </c>
      <c r="R302" s="103" t="s">
        <v>1532</v>
      </c>
      <c r="S302" s="103" t="s">
        <v>5</v>
      </c>
      <c r="T302" s="103" t="s">
        <v>5</v>
      </c>
      <c r="U302" s="104" t="str">
        <f t="shared" si="41"/>
        <v>bt; Viêm mũi họng; bt; bt</v>
      </c>
      <c r="V302" s="112" t="s">
        <v>1532</v>
      </c>
      <c r="W302" s="191" t="e">
        <f t="shared" si="43"/>
        <v>#N/A</v>
      </c>
      <c r="Y302" s="114"/>
      <c r="Z302" s="114"/>
    </row>
    <row r="303" spans="1:26" s="193" customFormat="1" ht="31.5" x14ac:dyDescent="0.25">
      <c r="A303" s="103">
        <f t="shared" si="39"/>
        <v>294</v>
      </c>
      <c r="B303" s="204" t="s">
        <v>2152</v>
      </c>
      <c r="C303" s="205" t="s">
        <v>1330</v>
      </c>
      <c r="D303" s="206" t="s">
        <v>1846</v>
      </c>
      <c r="E303" s="206"/>
      <c r="F303" s="103" t="s">
        <v>1753</v>
      </c>
      <c r="G303" s="106" t="s">
        <v>1949</v>
      </c>
      <c r="H303" s="228">
        <v>45720</v>
      </c>
      <c r="I303" s="103"/>
      <c r="J303" s="103"/>
      <c r="K303" s="105" t="str" cm="1">
        <f t="array" ref="K303">LOOKUP(2,1/(J303&gt;=INDEX(IF(F303="x",CCTT!$F$3:$I$170,CCTT!$B$3:$E$170),MATCH(DATEDIF(D303,DATE(2024,7,11),"m"),CCTT!$A$3:$A$170,0),0)),CCTT!$F$2:$I$2)</f>
        <v>SDDTTC
MĐN</v>
      </c>
      <c r="L303" s="111" t="e">
        <f t="shared" si="40"/>
        <v>#DIV/0!</v>
      </c>
      <c r="M303" s="105" t="e" cm="1">
        <f t="array" ref="M303">LOOKUP(2,1/(L303&gt;=INDEX(IF(F303="x",BMI!$G$3:$K$170,BMI!$B$3:$F$170),MATCH(DATEDIF(D303,DATE(2024,7,11),"m"),BMI!$A$3:$A$170,0),0)),BMI!$G$2:$K$2)</f>
        <v>#N/A</v>
      </c>
      <c r="N303" s="103" t="s">
        <v>3381</v>
      </c>
      <c r="O303" s="103">
        <v>81</v>
      </c>
      <c r="P303" s="106" t="s">
        <v>3387</v>
      </c>
      <c r="Q303" s="103" t="s">
        <v>5</v>
      </c>
      <c r="R303" s="103" t="s">
        <v>5</v>
      </c>
      <c r="S303" s="103" t="s">
        <v>5</v>
      </c>
      <c r="T303" s="103" t="s">
        <v>5</v>
      </c>
      <c r="U303" s="104" t="str">
        <f t="shared" si="41"/>
        <v>bt; bt; bt; bt</v>
      </c>
      <c r="V303" s="112" t="s">
        <v>3395</v>
      </c>
      <c r="W303" s="191" t="e">
        <f t="shared" si="43"/>
        <v>#N/A</v>
      </c>
      <c r="Y303" s="114"/>
      <c r="Z303" s="114"/>
    </row>
    <row r="304" spans="1:26" s="193" customFormat="1" ht="31.5" x14ac:dyDescent="0.25">
      <c r="A304" s="103">
        <f t="shared" si="39"/>
        <v>295</v>
      </c>
      <c r="B304" s="204" t="s">
        <v>1598</v>
      </c>
      <c r="C304" s="205" t="s">
        <v>1330</v>
      </c>
      <c r="D304" s="206" t="s">
        <v>1646</v>
      </c>
      <c r="E304" s="206" t="s">
        <v>1753</v>
      </c>
      <c r="F304" s="103"/>
      <c r="G304" s="106" t="s">
        <v>1949</v>
      </c>
      <c r="H304" s="228">
        <v>45720</v>
      </c>
      <c r="I304" s="103"/>
      <c r="J304" s="103"/>
      <c r="K304" s="105" t="str" cm="1">
        <f t="array" ref="K304">LOOKUP(2,1/(J304&gt;=INDEX(IF(F304="x",CCTT!$F$3:$I$170,CCTT!$B$3:$E$170),MATCH(DATEDIF(D304,DATE(2024,7,11),"m"),CCTT!$A$3:$A$170,0),0)),CCTT!$F$2:$I$2)</f>
        <v>SDDTTC
MĐN</v>
      </c>
      <c r="L304" s="111" t="e">
        <f t="shared" si="40"/>
        <v>#DIV/0!</v>
      </c>
      <c r="M304" s="105" t="e" cm="1">
        <f t="array" ref="M304">LOOKUP(2,1/(L304&gt;=INDEX(IF(F304="x",BMI!$G$3:$K$170,BMI!$B$3:$F$170),MATCH(DATEDIF(D304,DATE(2024,7,11),"m"),BMI!$A$3:$A$170,0),0)),BMI!$G$2:$K$2)</f>
        <v>#N/A</v>
      </c>
      <c r="N304" s="103" t="s">
        <v>3381</v>
      </c>
      <c r="O304" s="103">
        <v>82</v>
      </c>
      <c r="P304" s="106" t="s">
        <v>3380</v>
      </c>
      <c r="Q304" s="103" t="s">
        <v>5</v>
      </c>
      <c r="R304" s="103" t="s">
        <v>5</v>
      </c>
      <c r="S304" s="105" t="s">
        <v>5</v>
      </c>
      <c r="T304" s="103" t="s">
        <v>5</v>
      </c>
      <c r="U304" s="104" t="str">
        <f t="shared" si="41"/>
        <v>bt; bt; bt; bt</v>
      </c>
      <c r="V304" s="105" t="s">
        <v>5</v>
      </c>
      <c r="W304" s="191" t="e">
        <f t="shared" si="43"/>
        <v>#N/A</v>
      </c>
      <c r="Y304" s="114"/>
      <c r="Z304" s="114"/>
    </row>
    <row r="305" spans="1:26" s="193" customFormat="1" ht="31.5" x14ac:dyDescent="0.25">
      <c r="A305" s="103">
        <f t="shared" si="39"/>
        <v>296</v>
      </c>
      <c r="B305" s="204" t="s">
        <v>2153</v>
      </c>
      <c r="C305" s="205" t="s">
        <v>1330</v>
      </c>
      <c r="D305" s="206" t="s">
        <v>2154</v>
      </c>
      <c r="E305" s="206"/>
      <c r="F305" s="103" t="s">
        <v>1753</v>
      </c>
      <c r="G305" s="106" t="s">
        <v>1949</v>
      </c>
      <c r="H305" s="228">
        <v>45720</v>
      </c>
      <c r="I305" s="103"/>
      <c r="J305" s="103"/>
      <c r="K305" s="105" t="str" cm="1">
        <f t="array" ref="K305">LOOKUP(2,1/(J305&gt;=INDEX(IF(F305="x",CCTT!$F$3:$I$170,CCTT!$B$3:$E$170),MATCH(DATEDIF(D305,DATE(2024,7,11),"m"),CCTT!$A$3:$A$170,0),0)),CCTT!$F$2:$I$2)</f>
        <v>SDDTTC
MĐN</v>
      </c>
      <c r="L305" s="111" t="e">
        <f t="shared" si="40"/>
        <v>#DIV/0!</v>
      </c>
      <c r="M305" s="105" t="e" cm="1">
        <f t="array" ref="M305">LOOKUP(2,1/(L305&gt;=INDEX(IF(F305="x",BMI!$G$3:$K$170,BMI!$B$3:$F$170),MATCH(DATEDIF(D305,DATE(2024,7,11),"m"),BMI!$A$3:$A$170,0),0)),BMI!$G$2:$K$2)</f>
        <v>#N/A</v>
      </c>
      <c r="N305" s="103" t="s">
        <v>3386</v>
      </c>
      <c r="O305" s="103">
        <v>81</v>
      </c>
      <c r="P305" s="106" t="s">
        <v>3380</v>
      </c>
      <c r="Q305" s="103" t="s">
        <v>5</v>
      </c>
      <c r="R305" s="103" t="s">
        <v>5</v>
      </c>
      <c r="S305" s="191" t="s">
        <v>5</v>
      </c>
      <c r="T305" s="103" t="s">
        <v>5</v>
      </c>
      <c r="U305" s="104" t="str">
        <f t="shared" si="41"/>
        <v>bt; bt; bt; bt</v>
      </c>
      <c r="V305" s="105" t="s">
        <v>5</v>
      </c>
      <c r="W305" s="191" t="e">
        <f t="shared" si="43"/>
        <v>#N/A</v>
      </c>
      <c r="Y305" s="114"/>
      <c r="Z305" s="114"/>
    </row>
    <row r="306" spans="1:26" s="193" customFormat="1" ht="31.5" x14ac:dyDescent="0.25">
      <c r="A306" s="103">
        <f t="shared" si="39"/>
        <v>297</v>
      </c>
      <c r="B306" s="204" t="s">
        <v>2155</v>
      </c>
      <c r="C306" s="205" t="s">
        <v>1354</v>
      </c>
      <c r="D306" s="206" t="s">
        <v>1519</v>
      </c>
      <c r="E306" s="206"/>
      <c r="F306" s="103" t="s">
        <v>1753</v>
      </c>
      <c r="G306" s="106" t="s">
        <v>1949</v>
      </c>
      <c r="H306" s="228">
        <v>45720</v>
      </c>
      <c r="I306" s="103"/>
      <c r="J306" s="103"/>
      <c r="K306" s="105" t="str" cm="1">
        <f t="array" ref="K306">LOOKUP(2,1/(J306&gt;=INDEX(IF(F306="x",CCTT!$F$3:$I$170,CCTT!$B$3:$E$170),MATCH(DATEDIF(D306,DATE(2024,7,11),"m"),CCTT!$A$3:$A$170,0),0)),CCTT!$F$2:$I$2)</f>
        <v>SDDTTC
MĐN</v>
      </c>
      <c r="L306" s="111" t="e">
        <f t="shared" si="40"/>
        <v>#DIV/0!</v>
      </c>
      <c r="M306" s="105" t="e" cm="1">
        <f t="array" ref="M306">LOOKUP(2,1/(L306&gt;=INDEX(IF(F306="x",BMI!$G$3:$K$170,BMI!$B$3:$F$170),MATCH(DATEDIF(D306,DATE(2024,7,11),"m"),BMI!$A$3:$A$170,0),0)),BMI!$G$2:$K$2)</f>
        <v>#N/A</v>
      </c>
      <c r="N306" s="103" t="s">
        <v>3386</v>
      </c>
      <c r="O306" s="103">
        <v>81</v>
      </c>
      <c r="P306" s="106" t="s">
        <v>3380</v>
      </c>
      <c r="Q306" s="103" t="s">
        <v>5</v>
      </c>
      <c r="R306" s="103" t="s">
        <v>1532</v>
      </c>
      <c r="S306" s="191" t="s">
        <v>5</v>
      </c>
      <c r="T306" s="103" t="s">
        <v>5</v>
      </c>
      <c r="U306" s="104" t="str">
        <f t="shared" si="41"/>
        <v>bt; Viêm mũi họng; bt; bt</v>
      </c>
      <c r="V306" s="112" t="s">
        <v>1532</v>
      </c>
      <c r="W306" s="191" t="e">
        <f t="shared" si="43"/>
        <v>#N/A</v>
      </c>
      <c r="Y306" s="114"/>
      <c r="Z306" s="114"/>
    </row>
    <row r="307" spans="1:26" s="193" customFormat="1" ht="31.5" x14ac:dyDescent="0.25">
      <c r="A307" s="103">
        <f t="shared" si="39"/>
        <v>298</v>
      </c>
      <c r="B307" s="204" t="s">
        <v>2156</v>
      </c>
      <c r="C307" s="205" t="s">
        <v>1288</v>
      </c>
      <c r="D307" s="206" t="s">
        <v>1601</v>
      </c>
      <c r="E307" s="206"/>
      <c r="F307" s="103" t="s">
        <v>1753</v>
      </c>
      <c r="G307" s="106" t="s">
        <v>1949</v>
      </c>
      <c r="H307" s="228">
        <v>45720</v>
      </c>
      <c r="I307" s="103"/>
      <c r="J307" s="103"/>
      <c r="K307" s="105" t="str" cm="1">
        <f t="array" ref="K307">LOOKUP(2,1/(J307&gt;=INDEX(IF(F307="x",CCTT!$F$3:$I$170,CCTT!$B$3:$E$170),MATCH(DATEDIF(D307,DATE(2024,7,11),"m"),CCTT!$A$3:$A$170,0),0)),CCTT!$F$2:$I$2)</f>
        <v>SDDTTC
MĐN</v>
      </c>
      <c r="L307" s="111" t="e">
        <f t="shared" si="40"/>
        <v>#DIV/0!</v>
      </c>
      <c r="M307" s="105" t="e" cm="1">
        <f t="array" ref="M307">LOOKUP(2,1/(L307&gt;=INDEX(IF(F307="x",BMI!$G$3:$K$170,BMI!$B$3:$F$170),MATCH(DATEDIF(D307,DATE(2024,7,11),"m"),BMI!$A$3:$A$170,0),0)),BMI!$G$2:$K$2)</f>
        <v>#N/A</v>
      </c>
      <c r="N307" s="103" t="s">
        <v>3386</v>
      </c>
      <c r="O307" s="103">
        <v>81</v>
      </c>
      <c r="P307" s="106" t="s">
        <v>3380</v>
      </c>
      <c r="Q307" s="103" t="s">
        <v>5</v>
      </c>
      <c r="R307" s="103" t="s">
        <v>5</v>
      </c>
      <c r="S307" s="103" t="s">
        <v>5</v>
      </c>
      <c r="T307" s="103" t="s">
        <v>5</v>
      </c>
      <c r="U307" s="104" t="str">
        <f t="shared" si="41"/>
        <v>bt; bt; bt; bt</v>
      </c>
      <c r="V307" s="112" t="s">
        <v>5</v>
      </c>
      <c r="W307" s="191" t="e">
        <f t="shared" si="43"/>
        <v>#N/A</v>
      </c>
      <c r="Y307" s="114"/>
      <c r="Z307" s="114"/>
    </row>
    <row r="308" spans="1:26" s="193" customFormat="1" ht="31.5" x14ac:dyDescent="0.25">
      <c r="A308" s="103">
        <f t="shared" si="39"/>
        <v>299</v>
      </c>
      <c r="B308" s="207" t="s">
        <v>1661</v>
      </c>
      <c r="C308" s="208" t="s">
        <v>0</v>
      </c>
      <c r="D308" s="209" t="s">
        <v>1647</v>
      </c>
      <c r="E308" s="209" t="s">
        <v>1753</v>
      </c>
      <c r="F308" s="103"/>
      <c r="G308" s="106" t="s">
        <v>1949</v>
      </c>
      <c r="H308" s="228">
        <v>45720</v>
      </c>
      <c r="I308" s="103"/>
      <c r="J308" s="103"/>
      <c r="K308" s="105" t="str" cm="1">
        <f t="array" ref="K308">LOOKUP(2,1/(J308&gt;=INDEX(IF(F308="x",CCTT!$F$3:$I$170,CCTT!$B$3:$E$170),MATCH(DATEDIF(D308,DATE(2024,7,11),"m"),CCTT!$A$3:$A$170,0),0)),CCTT!$F$2:$I$2)</f>
        <v>SDDTTC
MĐN</v>
      </c>
      <c r="L308" s="111" t="e">
        <f t="shared" si="40"/>
        <v>#DIV/0!</v>
      </c>
      <c r="M308" s="105" t="e" cm="1">
        <f t="array" ref="M308">LOOKUP(2,1/(L308&gt;=INDEX(IF(F308="x",BMI!$G$3:$K$170,BMI!$B$3:$F$170),MATCH(DATEDIF(D308,DATE(2024,7,11),"m"),BMI!$A$3:$A$170,0),0)),BMI!$G$2:$K$2)</f>
        <v>#N/A</v>
      </c>
      <c r="N308" s="103" t="s">
        <v>3386</v>
      </c>
      <c r="O308" s="118">
        <v>81</v>
      </c>
      <c r="P308" s="106" t="s">
        <v>3380</v>
      </c>
      <c r="Q308" s="103" t="s">
        <v>5</v>
      </c>
      <c r="R308" s="103" t="s">
        <v>5</v>
      </c>
      <c r="S308" s="105" t="s">
        <v>1370</v>
      </c>
      <c r="T308" s="103" t="s">
        <v>5</v>
      </c>
      <c r="U308" s="104" t="str">
        <f t="shared" si="41"/>
        <v>bt; bt; Đa sâu răng; bt</v>
      </c>
      <c r="V308" s="112" t="s">
        <v>1370</v>
      </c>
      <c r="W308" s="191" t="e">
        <f t="shared" si="43"/>
        <v>#N/A</v>
      </c>
      <c r="Y308" s="114"/>
      <c r="Z308" s="114"/>
    </row>
    <row r="309" spans="1:26" s="193" customFormat="1" ht="31.5" x14ac:dyDescent="0.25">
      <c r="A309" s="103">
        <f t="shared" si="39"/>
        <v>300</v>
      </c>
      <c r="B309" s="204" t="s">
        <v>2157</v>
      </c>
      <c r="C309" s="205" t="s">
        <v>1289</v>
      </c>
      <c r="D309" s="214" t="s">
        <v>2158</v>
      </c>
      <c r="E309" s="215"/>
      <c r="F309" s="103" t="s">
        <v>1753</v>
      </c>
      <c r="G309" s="106" t="s">
        <v>1949</v>
      </c>
      <c r="H309" s="228">
        <v>45720</v>
      </c>
      <c r="I309" s="103"/>
      <c r="J309" s="103"/>
      <c r="K309" s="105" t="str" cm="1">
        <f t="array" ref="K309">LOOKUP(2,1/(J309&gt;=INDEX(IF(F309="x",CCTT!$F$3:$I$170,CCTT!$B$3:$E$170),MATCH(DATEDIF(D309,DATE(2024,7,11),"m"),CCTT!$A$3:$A$170,0),0)),CCTT!$F$2:$I$2)</f>
        <v>SDDTTC
MĐN</v>
      </c>
      <c r="L309" s="111" t="e">
        <f t="shared" si="40"/>
        <v>#DIV/0!</v>
      </c>
      <c r="M309" s="105" t="e" cm="1">
        <f t="array" ref="M309">LOOKUP(2,1/(L309&gt;=INDEX(IF(F309="x",BMI!$G$3:$K$170,BMI!$B$3:$F$170),MATCH(DATEDIF(D309,DATE(2024,7,11),"m"),BMI!$A$3:$A$170,0),0)),BMI!$G$2:$K$2)</f>
        <v>#N/A</v>
      </c>
      <c r="N309" s="103" t="s">
        <v>3386</v>
      </c>
      <c r="O309" s="103">
        <v>83</v>
      </c>
      <c r="P309" s="106" t="s">
        <v>3380</v>
      </c>
      <c r="Q309" s="103" t="s">
        <v>5</v>
      </c>
      <c r="R309" s="103" t="s">
        <v>5</v>
      </c>
      <c r="S309" s="191" t="s">
        <v>1370</v>
      </c>
      <c r="T309" s="103" t="s">
        <v>5</v>
      </c>
      <c r="U309" s="104" t="str">
        <f t="shared" si="41"/>
        <v>bt; bt; Đa sâu răng; bt</v>
      </c>
      <c r="V309" s="112" t="s">
        <v>1370</v>
      </c>
      <c r="W309" s="191" t="e">
        <f t="shared" si="43"/>
        <v>#N/A</v>
      </c>
      <c r="Y309" s="114"/>
      <c r="Z309" s="114"/>
    </row>
    <row r="310" spans="1:26" s="193" customFormat="1" ht="31.5" x14ac:dyDescent="0.25">
      <c r="A310" s="103">
        <f t="shared" si="39"/>
        <v>301</v>
      </c>
      <c r="B310" s="204" t="s">
        <v>2159</v>
      </c>
      <c r="C310" s="205" t="s">
        <v>1291</v>
      </c>
      <c r="D310" s="206" t="s">
        <v>1565</v>
      </c>
      <c r="E310" s="206"/>
      <c r="F310" s="103" t="s">
        <v>1753</v>
      </c>
      <c r="G310" s="106" t="s">
        <v>1949</v>
      </c>
      <c r="H310" s="228">
        <v>45720</v>
      </c>
      <c r="I310" s="103"/>
      <c r="J310" s="103"/>
      <c r="K310" s="105" t="str" cm="1">
        <f t="array" ref="K310">LOOKUP(2,1/(J310&gt;=INDEX(IF(F310="x",CCTT!$F$3:$I$170,CCTT!$B$3:$E$170),MATCH(DATEDIF(D310,DATE(2024,7,11),"m"),CCTT!$A$3:$A$170,0),0)),CCTT!$F$2:$I$2)</f>
        <v>SDDTTC
MĐN</v>
      </c>
      <c r="L310" s="111" t="e">
        <f t="shared" si="40"/>
        <v>#DIV/0!</v>
      </c>
      <c r="M310" s="105" t="e" cm="1">
        <f t="array" ref="M310">LOOKUP(2,1/(L310&gt;=INDEX(IF(F310="x",BMI!$G$3:$K$170,BMI!$B$3:$F$170),MATCH(DATEDIF(D310,DATE(2024,7,11),"m"),BMI!$A$3:$A$170,0),0)),BMI!$G$2:$K$2)</f>
        <v>#N/A</v>
      </c>
      <c r="N310" s="103" t="s">
        <v>3381</v>
      </c>
      <c r="O310" s="103">
        <v>82</v>
      </c>
      <c r="P310" s="106" t="s">
        <v>3380</v>
      </c>
      <c r="Q310" s="103" t="s">
        <v>5</v>
      </c>
      <c r="R310" s="103" t="s">
        <v>5</v>
      </c>
      <c r="S310" s="105" t="s">
        <v>5</v>
      </c>
      <c r="T310" s="103" t="s">
        <v>5</v>
      </c>
      <c r="U310" s="104" t="str">
        <f t="shared" si="41"/>
        <v>bt; bt; bt; bt</v>
      </c>
      <c r="V310" s="105" t="s">
        <v>5</v>
      </c>
      <c r="W310" s="191" t="e">
        <f t="shared" si="43"/>
        <v>#N/A</v>
      </c>
      <c r="Y310" s="114"/>
      <c r="Z310" s="114"/>
    </row>
    <row r="311" spans="1:26" s="193" customFormat="1" ht="31.5" x14ac:dyDescent="0.25">
      <c r="A311" s="103">
        <f t="shared" si="39"/>
        <v>302</v>
      </c>
      <c r="B311" s="204" t="s">
        <v>2160</v>
      </c>
      <c r="C311" s="205" t="s">
        <v>1343</v>
      </c>
      <c r="D311" s="206" t="s">
        <v>2161</v>
      </c>
      <c r="E311" s="206"/>
      <c r="F311" s="103" t="s">
        <v>1753</v>
      </c>
      <c r="G311" s="106" t="s">
        <v>1949</v>
      </c>
      <c r="H311" s="228">
        <v>45720</v>
      </c>
      <c r="I311" s="103"/>
      <c r="J311" s="103"/>
      <c r="K311" s="105" t="str" cm="1">
        <f t="array" ref="K311">LOOKUP(2,1/(J311&gt;=INDEX(IF(F311="x",CCTT!$F$3:$I$170,CCTT!$B$3:$E$170),MATCH(DATEDIF(D311,DATE(2024,7,11),"m"),CCTT!$A$3:$A$170,0),0)),CCTT!$F$2:$I$2)</f>
        <v>SDDTTC
MĐN</v>
      </c>
      <c r="L311" s="111" t="e">
        <f t="shared" si="40"/>
        <v>#DIV/0!</v>
      </c>
      <c r="M311" s="105" t="e" cm="1">
        <f t="array" ref="M311">LOOKUP(2,1/(L311&gt;=INDEX(IF(F311="x",BMI!$G$3:$K$170,BMI!$B$3:$F$170),MATCH(DATEDIF(D311,DATE(2024,7,11),"m"),BMI!$A$3:$A$170,0),0)),BMI!$G$2:$K$2)</f>
        <v>#N/A</v>
      </c>
      <c r="N311" s="103" t="s">
        <v>3381</v>
      </c>
      <c r="O311" s="103">
        <v>81</v>
      </c>
      <c r="P311" s="106" t="s">
        <v>3380</v>
      </c>
      <c r="Q311" s="103" t="s">
        <v>5</v>
      </c>
      <c r="R311" s="103" t="s">
        <v>1532</v>
      </c>
      <c r="S311" s="105" t="s">
        <v>1370</v>
      </c>
      <c r="T311" s="103" t="s">
        <v>5</v>
      </c>
      <c r="U311" s="104" t="str">
        <f t="shared" si="41"/>
        <v>bt; Viêm mũi họng; Đa sâu răng; bt</v>
      </c>
      <c r="V311" s="112" t="s">
        <v>3425</v>
      </c>
      <c r="W311" s="191" t="e">
        <f t="shared" si="43"/>
        <v>#N/A</v>
      </c>
      <c r="Y311" s="114"/>
      <c r="Z311" s="114"/>
    </row>
    <row r="312" spans="1:26" s="193" customFormat="1" ht="31.5" x14ac:dyDescent="0.25">
      <c r="A312" s="103">
        <f t="shared" si="39"/>
        <v>303</v>
      </c>
      <c r="B312" s="226" t="s">
        <v>1582</v>
      </c>
      <c r="C312" s="227" t="s">
        <v>1344</v>
      </c>
      <c r="D312" s="279" t="s">
        <v>1535</v>
      </c>
      <c r="E312" s="103"/>
      <c r="F312" s="103" t="s">
        <v>1753</v>
      </c>
      <c r="G312" s="106" t="s">
        <v>1949</v>
      </c>
      <c r="H312" s="228">
        <v>45720</v>
      </c>
      <c r="I312" s="103"/>
      <c r="J312" s="103"/>
      <c r="K312" s="105" t="str" cm="1">
        <f t="array" ref="K312">LOOKUP(2,1/(J312&gt;=INDEX(IF(F312="x",CCTT!$F$3:$I$170,CCTT!$B$3:$E$170),MATCH(DATEDIF(D312,DATE(2024,7,11),"m"),CCTT!$A$3:$A$170,0),0)),CCTT!$F$2:$I$2)</f>
        <v>SDDTTC
MĐN</v>
      </c>
      <c r="L312" s="111" t="e">
        <f t="shared" ref="L312:L346" si="44">(I312/J312^2)*10^4</f>
        <v>#DIV/0!</v>
      </c>
      <c r="M312" s="105" t="e" cm="1">
        <f t="array" ref="M312">LOOKUP(2,1/(L312&gt;=INDEX(IF(F312="x",BMI!$G$3:$K$170,BMI!$B$3:$F$170),MATCH(DATEDIF(D312,DATE(2024,7,11),"m"),BMI!$A$3:$A$170,0),0)),BMI!$G$2:$K$2)</f>
        <v>#N/A</v>
      </c>
      <c r="N312" s="103" t="s">
        <v>3381</v>
      </c>
      <c r="O312" s="103">
        <v>82</v>
      </c>
      <c r="P312" s="106" t="s">
        <v>3380</v>
      </c>
      <c r="Q312" s="103" t="s">
        <v>5</v>
      </c>
      <c r="R312" s="103" t="s">
        <v>1532</v>
      </c>
      <c r="S312" s="105" t="s">
        <v>5</v>
      </c>
      <c r="T312" s="103" t="s">
        <v>5</v>
      </c>
      <c r="U312" s="104" t="str">
        <f t="shared" ref="U312:U337" si="45">Q312&amp;"; "&amp;R312&amp;"; "&amp;S312&amp;"; "&amp;T312</f>
        <v>bt; Viêm mũi họng; bt; bt</v>
      </c>
      <c r="V312" s="112" t="s">
        <v>1532</v>
      </c>
      <c r="W312" s="191" t="e">
        <f t="shared" ref="W312:W335" si="46">ROMAN(MAX(IF(OR(K312=$Z$8,M312=$AD$8,M312=$AH$8),3,IF(OR(K312=$AA$8,M312=$AE$8,M312=$AG$8),2,1)),IF(V312="bt",1,2)),0)</f>
        <v>#N/A</v>
      </c>
      <c r="Y312" s="114"/>
      <c r="Z312" s="114"/>
    </row>
    <row r="313" spans="1:26" s="193" customFormat="1" ht="31.5" x14ac:dyDescent="0.25">
      <c r="A313" s="103">
        <f t="shared" si="39"/>
        <v>304</v>
      </c>
      <c r="B313" s="226" t="s">
        <v>2162</v>
      </c>
      <c r="C313" s="227" t="s">
        <v>1315</v>
      </c>
      <c r="D313" s="279" t="s">
        <v>1603</v>
      </c>
      <c r="E313" s="103" t="s">
        <v>1753</v>
      </c>
      <c r="F313" s="103"/>
      <c r="G313" s="106" t="s">
        <v>1949</v>
      </c>
      <c r="H313" s="228">
        <v>45720</v>
      </c>
      <c r="I313" s="103"/>
      <c r="J313" s="103"/>
      <c r="K313" s="105" t="str" cm="1">
        <f t="array" ref="K313">LOOKUP(2,1/(J313&gt;=INDEX(IF(F313="x",CCTT!$F$3:$I$170,CCTT!$B$3:$E$170),MATCH(DATEDIF(D313,DATE(2024,7,11),"m"),CCTT!$A$3:$A$170,0),0)),CCTT!$F$2:$I$2)</f>
        <v>SDDTTC
MĐN</v>
      </c>
      <c r="L313" s="111" t="e">
        <f t="shared" si="44"/>
        <v>#DIV/0!</v>
      </c>
      <c r="M313" s="105" t="e" cm="1">
        <f t="array" ref="M313">LOOKUP(2,1/(L313&gt;=INDEX(IF(F313="x",BMI!$G$3:$K$170,BMI!$B$3:$F$170),MATCH(DATEDIF(D313,DATE(2024,7,11),"m"),BMI!$A$3:$A$170,0),0)),BMI!$G$2:$K$2)</f>
        <v>#N/A</v>
      </c>
      <c r="N313" s="103" t="s">
        <v>3381</v>
      </c>
      <c r="O313" s="103">
        <v>85</v>
      </c>
      <c r="P313" s="106" t="s">
        <v>3392</v>
      </c>
      <c r="Q313" s="103" t="s">
        <v>1326</v>
      </c>
      <c r="R313" s="103" t="s">
        <v>5</v>
      </c>
      <c r="S313" s="103" t="s">
        <v>5</v>
      </c>
      <c r="T313" s="103" t="s">
        <v>5</v>
      </c>
      <c r="U313" s="104" t="str">
        <f t="shared" si="45"/>
        <v>2 mắt giảm thị lực; bt; bt; bt</v>
      </c>
      <c r="V313" s="112" t="s">
        <v>1326</v>
      </c>
      <c r="W313" s="191" t="e">
        <f t="shared" si="46"/>
        <v>#N/A</v>
      </c>
      <c r="Y313" s="114"/>
      <c r="Z313" s="114"/>
    </row>
    <row r="314" spans="1:26" s="193" customFormat="1" ht="31.5" x14ac:dyDescent="0.25">
      <c r="A314" s="103">
        <f t="shared" si="39"/>
        <v>305</v>
      </c>
      <c r="B314" s="226" t="s">
        <v>2163</v>
      </c>
      <c r="C314" s="227" t="s">
        <v>1316</v>
      </c>
      <c r="D314" s="279" t="s">
        <v>2164</v>
      </c>
      <c r="E314" s="103"/>
      <c r="F314" s="103" t="s">
        <v>1753</v>
      </c>
      <c r="G314" s="106" t="s">
        <v>1949</v>
      </c>
      <c r="H314" s="228">
        <v>45720</v>
      </c>
      <c r="I314" s="103"/>
      <c r="J314" s="103"/>
      <c r="K314" s="105" t="str" cm="1">
        <f t="array" ref="K314">LOOKUP(2,1/(J314&gt;=INDEX(IF(F314="x",CCTT!$F$3:$I$170,CCTT!$B$3:$E$170),MATCH(DATEDIF(D314,DATE(2024,7,11),"m"),CCTT!$A$3:$A$170,0),0)),CCTT!$F$2:$I$2)</f>
        <v>SDDTTC
MĐN</v>
      </c>
      <c r="L314" s="111" t="e">
        <f t="shared" si="44"/>
        <v>#DIV/0!</v>
      </c>
      <c r="M314" s="105" t="e" cm="1">
        <f t="array" ref="M314">LOOKUP(2,1/(L314&gt;=INDEX(IF(F314="x",BMI!$G$3:$K$170,BMI!$B$3:$F$170),MATCH(DATEDIF(D314,DATE(2024,7,11),"m"),BMI!$A$3:$A$170,0),0)),BMI!$G$2:$K$2)</f>
        <v>#N/A</v>
      </c>
      <c r="N314" s="103" t="s">
        <v>3386</v>
      </c>
      <c r="O314" s="103">
        <v>80</v>
      </c>
      <c r="P314" s="106" t="s">
        <v>3380</v>
      </c>
      <c r="Q314" s="103" t="s">
        <v>5</v>
      </c>
      <c r="R314" s="103" t="s">
        <v>5</v>
      </c>
      <c r="S314" s="103" t="s">
        <v>5</v>
      </c>
      <c r="T314" s="103" t="s">
        <v>5</v>
      </c>
      <c r="U314" s="104" t="str">
        <f t="shared" si="45"/>
        <v>bt; bt; bt; bt</v>
      </c>
      <c r="V314" s="112" t="s">
        <v>5</v>
      </c>
      <c r="W314" s="191" t="e">
        <f t="shared" si="46"/>
        <v>#N/A</v>
      </c>
      <c r="Y314" s="114"/>
      <c r="Z314" s="114"/>
    </row>
    <row r="315" spans="1:26" s="193" customFormat="1" ht="31.5" x14ac:dyDescent="0.25">
      <c r="A315" s="103">
        <f t="shared" si="39"/>
        <v>306</v>
      </c>
      <c r="B315" s="226" t="s">
        <v>2165</v>
      </c>
      <c r="C315" s="227" t="s">
        <v>1355</v>
      </c>
      <c r="D315" s="355" t="s">
        <v>2166</v>
      </c>
      <c r="E315" s="103"/>
      <c r="F315" s="103" t="s">
        <v>1753</v>
      </c>
      <c r="G315" s="106" t="s">
        <v>1949</v>
      </c>
      <c r="H315" s="228">
        <v>45720</v>
      </c>
      <c r="I315" s="103"/>
      <c r="J315" s="103"/>
      <c r="K315" s="105" t="str" cm="1">
        <f t="array" ref="K315">LOOKUP(2,1/(J315&gt;=INDEX(IF(F315="x",CCTT!$F$3:$I$170,CCTT!$B$3:$E$170),MATCH(DATEDIF(D315,DATE(2024,7,11),"m"),CCTT!$A$3:$A$170,0),0)),CCTT!$F$2:$I$2)</f>
        <v>SDDTTC
MĐN</v>
      </c>
      <c r="L315" s="111" t="e">
        <f t="shared" si="44"/>
        <v>#DIV/0!</v>
      </c>
      <c r="M315" s="105" t="e" cm="1">
        <f t="array" ref="M315">LOOKUP(2,1/(L315&gt;=INDEX(IF(F315="x",BMI!$G$3:$K$170,BMI!$B$3:$F$170),MATCH(DATEDIF(D315,DATE(2024,7,11),"m"),BMI!$A$3:$A$170,0),0)),BMI!$G$2:$K$2)</f>
        <v>#N/A</v>
      </c>
      <c r="N315" s="103" t="s">
        <v>3386</v>
      </c>
      <c r="O315" s="103">
        <v>79</v>
      </c>
      <c r="P315" s="106" t="s">
        <v>3380</v>
      </c>
      <c r="Q315" s="103" t="s">
        <v>5</v>
      </c>
      <c r="R315" s="103" t="s">
        <v>1532</v>
      </c>
      <c r="S315" s="103" t="s">
        <v>1370</v>
      </c>
      <c r="T315" s="103" t="s">
        <v>5</v>
      </c>
      <c r="U315" s="104" t="str">
        <f t="shared" si="45"/>
        <v>bt; Viêm mũi họng; Đa sâu răng; bt</v>
      </c>
      <c r="V315" s="112" t="s">
        <v>3425</v>
      </c>
      <c r="W315" s="191" t="e">
        <f t="shared" si="46"/>
        <v>#N/A</v>
      </c>
      <c r="Y315" s="114"/>
      <c r="Z315" s="114"/>
    </row>
    <row r="316" spans="1:26" s="193" customFormat="1" ht="31.5" x14ac:dyDescent="0.25">
      <c r="A316" s="103">
        <f t="shared" si="39"/>
        <v>307</v>
      </c>
      <c r="B316" s="226" t="s">
        <v>2167</v>
      </c>
      <c r="C316" s="227" t="s">
        <v>1332</v>
      </c>
      <c r="D316" s="356" t="s">
        <v>2168</v>
      </c>
      <c r="E316" s="103" t="s">
        <v>1753</v>
      </c>
      <c r="F316" s="103"/>
      <c r="G316" s="106" t="s">
        <v>1949</v>
      </c>
      <c r="H316" s="228">
        <v>45720</v>
      </c>
      <c r="I316" s="103"/>
      <c r="J316" s="103"/>
      <c r="K316" s="105" t="str" cm="1">
        <f t="array" ref="K316">LOOKUP(2,1/(J316&gt;=INDEX(IF(F316="x",CCTT!$F$3:$I$170,CCTT!$B$3:$E$170),MATCH(DATEDIF(D316,DATE(2024,7,11),"m"),CCTT!$A$3:$A$170,0),0)),CCTT!$F$2:$I$2)</f>
        <v>SDDTTC
MĐN</v>
      </c>
      <c r="L316" s="111" t="e">
        <f t="shared" si="44"/>
        <v>#DIV/0!</v>
      </c>
      <c r="M316" s="105" t="e" cm="1">
        <f t="array" ref="M316">LOOKUP(2,1/(L316&gt;=INDEX(IF(F316="x",BMI!$G$3:$K$170,BMI!$B$3:$F$170),MATCH(DATEDIF(D316,DATE(2024,7,11),"m"),BMI!$A$3:$A$170,0),0)),BMI!$G$2:$K$2)</f>
        <v>#N/A</v>
      </c>
      <c r="N316" s="103" t="s">
        <v>3386</v>
      </c>
      <c r="O316" s="103">
        <v>81</v>
      </c>
      <c r="P316" s="106" t="s">
        <v>3380</v>
      </c>
      <c r="Q316" s="103" t="s">
        <v>5</v>
      </c>
      <c r="R316" s="103" t="s">
        <v>5</v>
      </c>
      <c r="S316" s="103" t="s">
        <v>1370</v>
      </c>
      <c r="T316" s="103" t="s">
        <v>5</v>
      </c>
      <c r="U316" s="104" t="str">
        <f t="shared" si="45"/>
        <v>bt; bt; Đa sâu răng; bt</v>
      </c>
      <c r="V316" s="112" t="s">
        <v>1370</v>
      </c>
      <c r="W316" s="191" t="e">
        <f t="shared" si="46"/>
        <v>#N/A</v>
      </c>
      <c r="Y316" s="114"/>
      <c r="Z316" s="114"/>
    </row>
    <row r="317" spans="1:26" s="193" customFormat="1" ht="31.5" x14ac:dyDescent="0.25">
      <c r="A317" s="103">
        <f t="shared" si="39"/>
        <v>308</v>
      </c>
      <c r="B317" s="226" t="s">
        <v>1667</v>
      </c>
      <c r="C317" s="227" t="s">
        <v>1294</v>
      </c>
      <c r="D317" s="355" t="s">
        <v>2169</v>
      </c>
      <c r="E317" s="103" t="s">
        <v>1753</v>
      </c>
      <c r="F317" s="103"/>
      <c r="G317" s="106" t="s">
        <v>1949</v>
      </c>
      <c r="H317" s="228">
        <v>45720</v>
      </c>
      <c r="I317" s="103"/>
      <c r="J317" s="103"/>
      <c r="K317" s="105" t="str" cm="1">
        <f t="array" ref="K317">LOOKUP(2,1/(J317&gt;=INDEX(IF(F317="x",CCTT!$F$3:$I$170,CCTT!$B$3:$E$170),MATCH(DATEDIF(D317,DATE(2024,7,11),"m"),CCTT!$A$3:$A$170,0),0)),CCTT!$F$2:$I$2)</f>
        <v>SDDTTC
MĐN</v>
      </c>
      <c r="L317" s="111" t="e">
        <f t="shared" si="44"/>
        <v>#DIV/0!</v>
      </c>
      <c r="M317" s="105" t="e" cm="1">
        <f t="array" ref="M317">LOOKUP(2,1/(L317&gt;=INDEX(IF(F317="x",BMI!$G$3:$K$170,BMI!$B$3:$F$170),MATCH(DATEDIF(D317,DATE(2024,7,11),"m"),BMI!$A$3:$A$170,0),0)),BMI!$G$2:$K$2)</f>
        <v>#N/A</v>
      </c>
      <c r="N317" s="103" t="s">
        <v>3381</v>
      </c>
      <c r="O317" s="103">
        <v>80</v>
      </c>
      <c r="P317" s="106" t="s">
        <v>3380</v>
      </c>
      <c r="Q317" s="103" t="s">
        <v>5</v>
      </c>
      <c r="R317" s="103" t="s">
        <v>1532</v>
      </c>
      <c r="S317" s="103" t="s">
        <v>1370</v>
      </c>
      <c r="T317" s="103" t="s">
        <v>5</v>
      </c>
      <c r="U317" s="104" t="str">
        <f t="shared" si="45"/>
        <v>bt; Viêm mũi họng; Đa sâu răng; bt</v>
      </c>
      <c r="V317" s="112" t="s">
        <v>3425</v>
      </c>
      <c r="W317" s="191" t="e">
        <f t="shared" si="46"/>
        <v>#N/A</v>
      </c>
      <c r="Y317" s="114"/>
      <c r="Z317" s="114"/>
    </row>
    <row r="318" spans="1:26" s="193" customFormat="1" ht="31.5" x14ac:dyDescent="0.25">
      <c r="A318" s="103">
        <f t="shared" si="39"/>
        <v>309</v>
      </c>
      <c r="B318" s="226" t="s">
        <v>1475</v>
      </c>
      <c r="C318" s="227" t="s">
        <v>1294</v>
      </c>
      <c r="D318" s="355" t="s">
        <v>2170</v>
      </c>
      <c r="E318" s="103" t="s">
        <v>1753</v>
      </c>
      <c r="F318" s="103"/>
      <c r="G318" s="106" t="s">
        <v>1949</v>
      </c>
      <c r="H318" s="228">
        <v>45720</v>
      </c>
      <c r="I318" s="103"/>
      <c r="J318" s="103"/>
      <c r="K318" s="105" t="str" cm="1">
        <f t="array" ref="K318">LOOKUP(2,1/(J318&gt;=INDEX(IF(F318="x",CCTT!$F$3:$I$170,CCTT!$B$3:$E$170),MATCH(DATEDIF(D318,DATE(2024,7,11),"m"),CCTT!$A$3:$A$170,0),0)),CCTT!$F$2:$I$2)</f>
        <v>SDDTTC
MĐN</v>
      </c>
      <c r="L318" s="111" t="e">
        <f t="shared" si="44"/>
        <v>#DIV/0!</v>
      </c>
      <c r="M318" s="105" t="e" cm="1">
        <f t="array" ref="M318">LOOKUP(2,1/(L318&gt;=INDEX(IF(F318="x",BMI!$G$3:$K$170,BMI!$B$3:$F$170),MATCH(DATEDIF(D318,DATE(2024,7,11),"m"),BMI!$A$3:$A$170,0),0)),BMI!$G$2:$K$2)</f>
        <v>#N/A</v>
      </c>
      <c r="N318" s="103" t="s">
        <v>3381</v>
      </c>
      <c r="O318" s="103">
        <v>80</v>
      </c>
      <c r="P318" s="106" t="s">
        <v>3380</v>
      </c>
      <c r="Q318" s="103" t="s">
        <v>5</v>
      </c>
      <c r="R318" s="103" t="s">
        <v>5</v>
      </c>
      <c r="S318" s="103" t="s">
        <v>5</v>
      </c>
      <c r="T318" s="103" t="s">
        <v>5</v>
      </c>
      <c r="U318" s="104" t="str">
        <f t="shared" si="45"/>
        <v>bt; bt; bt; bt</v>
      </c>
      <c r="V318" s="112" t="s">
        <v>5</v>
      </c>
      <c r="W318" s="191" t="e">
        <f t="shared" si="46"/>
        <v>#N/A</v>
      </c>
      <c r="Y318" s="114"/>
      <c r="Z318" s="114"/>
    </row>
    <row r="319" spans="1:26" s="193" customFormat="1" ht="31.5" x14ac:dyDescent="0.25">
      <c r="A319" s="103">
        <f t="shared" si="39"/>
        <v>310</v>
      </c>
      <c r="B319" s="226" t="s">
        <v>2171</v>
      </c>
      <c r="C319" s="227" t="s">
        <v>1497</v>
      </c>
      <c r="D319" s="357" t="s">
        <v>2172</v>
      </c>
      <c r="E319" s="103" t="s">
        <v>1753</v>
      </c>
      <c r="F319" s="103"/>
      <c r="G319" s="106" t="s">
        <v>1949</v>
      </c>
      <c r="H319" s="228">
        <v>45720</v>
      </c>
      <c r="I319" s="103"/>
      <c r="J319" s="103"/>
      <c r="K319" s="105" t="str" cm="1">
        <f t="array" ref="K319">LOOKUP(2,1/(J319&gt;=INDEX(IF(F319="x",CCTT!$F$3:$I$170,CCTT!$B$3:$E$170),MATCH(DATEDIF(D319,DATE(2024,7,11),"m"),CCTT!$A$3:$A$170,0),0)),CCTT!$F$2:$I$2)</f>
        <v>SDDTTC
MĐN</v>
      </c>
      <c r="L319" s="111" t="e">
        <f t="shared" si="44"/>
        <v>#DIV/0!</v>
      </c>
      <c r="M319" s="105" t="e" cm="1">
        <f t="array" ref="M319">LOOKUP(2,1/(L319&gt;=INDEX(IF(F319="x",BMI!$G$3:$K$170,BMI!$B$3:$F$170),MATCH(DATEDIF(D319,DATE(2024,7,11),"m"),BMI!$A$3:$A$170,0),0)),BMI!$G$2:$K$2)</f>
        <v>#N/A</v>
      </c>
      <c r="N319" s="103" t="s">
        <v>3386</v>
      </c>
      <c r="O319" s="103">
        <v>83</v>
      </c>
      <c r="P319" s="106" t="s">
        <v>3392</v>
      </c>
      <c r="Q319" s="103" t="s">
        <v>1326</v>
      </c>
      <c r="R319" s="103" t="s">
        <v>1532</v>
      </c>
      <c r="S319" s="105" t="s">
        <v>5</v>
      </c>
      <c r="T319" s="103" t="s">
        <v>5</v>
      </c>
      <c r="U319" s="104" t="str">
        <f t="shared" si="45"/>
        <v>2 mắt giảm thị lực; Viêm mũi họng; bt; bt</v>
      </c>
      <c r="V319" s="105" t="s">
        <v>3418</v>
      </c>
      <c r="W319" s="191" t="e">
        <f t="shared" si="46"/>
        <v>#N/A</v>
      </c>
      <c r="Y319" s="114"/>
      <c r="Z319" s="114"/>
    </row>
    <row r="320" spans="1:26" s="193" customFormat="1" ht="31.5" x14ac:dyDescent="0.25">
      <c r="A320" s="103">
        <f t="shared" si="39"/>
        <v>311</v>
      </c>
      <c r="B320" s="226" t="s">
        <v>2173</v>
      </c>
      <c r="C320" s="227" t="s">
        <v>1317</v>
      </c>
      <c r="D320" s="357" t="s">
        <v>1906</v>
      </c>
      <c r="E320" s="103" t="s">
        <v>1753</v>
      </c>
      <c r="F320" s="103"/>
      <c r="G320" s="106" t="s">
        <v>1949</v>
      </c>
      <c r="H320" s="228">
        <v>45720</v>
      </c>
      <c r="I320" s="103"/>
      <c r="J320" s="103"/>
      <c r="K320" s="105" t="str" cm="1">
        <f t="array" ref="K320">LOOKUP(2,1/(J320&gt;=INDEX(IF(F320="x",CCTT!$F$3:$I$170,CCTT!$B$3:$E$170),MATCH(DATEDIF(D320,DATE(2024,7,11),"m"),CCTT!$A$3:$A$170,0),0)),CCTT!$F$2:$I$2)</f>
        <v>SDDTTC
MĐN</v>
      </c>
      <c r="L320" s="111" t="e">
        <f t="shared" si="44"/>
        <v>#DIV/0!</v>
      </c>
      <c r="M320" s="105" t="e" cm="1">
        <f t="array" ref="M320">LOOKUP(2,1/(L320&gt;=INDEX(IF(F320="x",BMI!$G$3:$K$170,BMI!$B$3:$F$170),MATCH(DATEDIF(D320,DATE(2024,7,11),"m"),BMI!$A$3:$A$170,0),0)),BMI!$G$2:$K$2)</f>
        <v>#N/A</v>
      </c>
      <c r="N320" s="103" t="s">
        <v>3381</v>
      </c>
      <c r="O320" s="103">
        <v>80</v>
      </c>
      <c r="P320" s="106" t="s">
        <v>3380</v>
      </c>
      <c r="Q320" s="103" t="s">
        <v>5</v>
      </c>
      <c r="R320" s="103" t="s">
        <v>5</v>
      </c>
      <c r="S320" s="103" t="s">
        <v>5</v>
      </c>
      <c r="T320" s="103" t="s">
        <v>5</v>
      </c>
      <c r="U320" s="104" t="str">
        <f t="shared" si="45"/>
        <v>bt; bt; bt; bt</v>
      </c>
      <c r="V320" s="112" t="s">
        <v>5</v>
      </c>
      <c r="W320" s="191" t="e">
        <f t="shared" si="46"/>
        <v>#N/A</v>
      </c>
      <c r="Y320" s="114"/>
      <c r="Z320" s="114"/>
    </row>
    <row r="321" spans="1:26" s="193" customFormat="1" ht="31.5" x14ac:dyDescent="0.25">
      <c r="A321" s="103">
        <f t="shared" si="39"/>
        <v>312</v>
      </c>
      <c r="B321" s="226" t="s">
        <v>2174</v>
      </c>
      <c r="C321" s="227" t="s">
        <v>1391</v>
      </c>
      <c r="D321" s="358" t="s">
        <v>2175</v>
      </c>
      <c r="E321" s="103"/>
      <c r="F321" s="103" t="s">
        <v>1753</v>
      </c>
      <c r="G321" s="106" t="s">
        <v>1949</v>
      </c>
      <c r="H321" s="228">
        <v>45720</v>
      </c>
      <c r="I321" s="103"/>
      <c r="J321" s="103"/>
      <c r="K321" s="105" t="str" cm="1">
        <f t="array" ref="K321">LOOKUP(2,1/(J321&gt;=INDEX(IF(F321="x",CCTT!$F$3:$I$170,CCTT!$B$3:$E$170),MATCH(DATEDIF(D321,DATE(2024,7,11),"m"),CCTT!$A$3:$A$170,0),0)),CCTT!$F$2:$I$2)</f>
        <v>SDDTTC
MĐN</v>
      </c>
      <c r="L321" s="111" t="e">
        <f t="shared" si="44"/>
        <v>#DIV/0!</v>
      </c>
      <c r="M321" s="105" t="e" cm="1">
        <f t="array" ref="M321">LOOKUP(2,1/(L321&gt;=INDEX(IF(F321="x",BMI!$G$3:$K$170,BMI!$B$3:$F$170),MATCH(DATEDIF(D321,DATE(2024,7,11),"m"),BMI!$A$3:$A$170,0),0)),BMI!$G$2:$K$2)</f>
        <v>#N/A</v>
      </c>
      <c r="N321" s="103" t="s">
        <v>61</v>
      </c>
      <c r="O321" s="103">
        <v>83</v>
      </c>
      <c r="P321" s="106" t="s">
        <v>3380</v>
      </c>
      <c r="Q321" s="103" t="s">
        <v>5</v>
      </c>
      <c r="R321" s="103" t="s">
        <v>1532</v>
      </c>
      <c r="S321" s="105" t="s">
        <v>1370</v>
      </c>
      <c r="T321" s="103" t="s">
        <v>5</v>
      </c>
      <c r="U321" s="104" t="str">
        <f t="shared" si="45"/>
        <v>bt; Viêm mũi họng; Đa sâu răng; bt</v>
      </c>
      <c r="V321" s="112" t="s">
        <v>3425</v>
      </c>
      <c r="W321" s="191" t="e">
        <f t="shared" si="46"/>
        <v>#N/A</v>
      </c>
      <c r="Y321" s="114"/>
      <c r="Z321" s="114"/>
    </row>
    <row r="322" spans="1:26" s="193" customFormat="1" ht="31.5" x14ac:dyDescent="0.25">
      <c r="A322" s="103">
        <f t="shared" si="39"/>
        <v>313</v>
      </c>
      <c r="B322" s="226" t="s">
        <v>2176</v>
      </c>
      <c r="C322" s="227" t="s">
        <v>1319</v>
      </c>
      <c r="D322" s="356" t="s">
        <v>1605</v>
      </c>
      <c r="E322" s="103"/>
      <c r="F322" s="103" t="s">
        <v>1753</v>
      </c>
      <c r="G322" s="106" t="s">
        <v>1949</v>
      </c>
      <c r="H322" s="228">
        <v>45720</v>
      </c>
      <c r="I322" s="103"/>
      <c r="J322" s="103"/>
      <c r="K322" s="105" t="str" cm="1">
        <f t="array" ref="K322">LOOKUP(2,1/(J322&gt;=INDEX(IF(F322="x",CCTT!$F$3:$I$170,CCTT!$B$3:$E$170),MATCH(DATEDIF(D322,DATE(2024,7,11),"m"),CCTT!$A$3:$A$170,0),0)),CCTT!$F$2:$I$2)</f>
        <v>SDDTTC
MĐN</v>
      </c>
      <c r="L322" s="111" t="e">
        <f t="shared" si="44"/>
        <v>#DIV/0!</v>
      </c>
      <c r="M322" s="105" t="e" cm="1">
        <f t="array" ref="M322">LOOKUP(2,1/(L322&gt;=INDEX(IF(F322="x",BMI!$G$3:$K$170,BMI!$B$3:$F$170),MATCH(DATEDIF(D322,DATE(2024,7,11),"m"),BMI!$A$3:$A$170,0),0)),BMI!$G$2:$K$2)</f>
        <v>#N/A</v>
      </c>
      <c r="N322" s="103" t="s">
        <v>3381</v>
      </c>
      <c r="O322" s="103">
        <v>81</v>
      </c>
      <c r="P322" s="106" t="s">
        <v>3380</v>
      </c>
      <c r="Q322" s="103" t="s">
        <v>5</v>
      </c>
      <c r="R322" s="103" t="s">
        <v>1533</v>
      </c>
      <c r="S322" s="105" t="s">
        <v>1370</v>
      </c>
      <c r="T322" s="103" t="s">
        <v>5</v>
      </c>
      <c r="U322" s="104" t="str">
        <f t="shared" si="45"/>
        <v>bt; Viêm mũi xuất tiết; Đa sâu răng; bt</v>
      </c>
      <c r="V322" s="105" t="s">
        <v>3427</v>
      </c>
      <c r="W322" s="191" t="e">
        <f t="shared" si="46"/>
        <v>#N/A</v>
      </c>
      <c r="Y322" s="114"/>
      <c r="Z322" s="114"/>
    </row>
    <row r="323" spans="1:26" s="193" customFormat="1" ht="31.5" x14ac:dyDescent="0.25">
      <c r="A323" s="103">
        <f t="shared" si="39"/>
        <v>314</v>
      </c>
      <c r="B323" s="226" t="s">
        <v>2177</v>
      </c>
      <c r="C323" s="227" t="s">
        <v>1356</v>
      </c>
      <c r="D323" s="355" t="s">
        <v>2178</v>
      </c>
      <c r="E323" s="103"/>
      <c r="F323" s="103" t="s">
        <v>1753</v>
      </c>
      <c r="G323" s="106" t="s">
        <v>1949</v>
      </c>
      <c r="H323" s="228">
        <v>45720</v>
      </c>
      <c r="I323" s="103"/>
      <c r="J323" s="103"/>
      <c r="K323" s="105" t="str" cm="1">
        <f t="array" ref="K323">LOOKUP(2,1/(J323&gt;=INDEX(IF(F323="x",CCTT!$F$3:$I$170,CCTT!$B$3:$E$170),MATCH(DATEDIF(D323,DATE(2024,7,11),"m"),CCTT!$A$3:$A$170,0),0)),CCTT!$F$2:$I$2)</f>
        <v>SDDTTC
MĐN</v>
      </c>
      <c r="L323" s="111" t="e">
        <f t="shared" si="44"/>
        <v>#DIV/0!</v>
      </c>
      <c r="M323" s="105" t="e" cm="1">
        <f t="array" ref="M323">LOOKUP(2,1/(L323&gt;=INDEX(IF(F323="x",BMI!$G$3:$K$170,BMI!$B$3:$F$170),MATCH(DATEDIF(D323,DATE(2024,7,11),"m"),BMI!$A$3:$A$170,0),0)),BMI!$G$2:$K$2)</f>
        <v>#N/A</v>
      </c>
      <c r="N323" s="103" t="s">
        <v>3386</v>
      </c>
      <c r="O323" s="103">
        <v>81</v>
      </c>
      <c r="P323" s="106" t="s">
        <v>3380</v>
      </c>
      <c r="Q323" s="103" t="s">
        <v>5</v>
      </c>
      <c r="R323" s="103" t="s">
        <v>5</v>
      </c>
      <c r="S323" s="103" t="s">
        <v>5</v>
      </c>
      <c r="T323" s="103" t="s">
        <v>5</v>
      </c>
      <c r="U323" s="104" t="str">
        <f t="shared" si="45"/>
        <v>bt; bt; bt; bt</v>
      </c>
      <c r="V323" s="112" t="s">
        <v>5</v>
      </c>
      <c r="W323" s="191" t="e">
        <f t="shared" si="46"/>
        <v>#N/A</v>
      </c>
      <c r="Y323" s="114"/>
      <c r="Z323" s="114"/>
    </row>
    <row r="324" spans="1:26" s="193" customFormat="1" ht="31.5" x14ac:dyDescent="0.25">
      <c r="A324" s="103">
        <f t="shared" si="39"/>
        <v>315</v>
      </c>
      <c r="B324" s="226" t="s">
        <v>2179</v>
      </c>
      <c r="C324" s="227" t="s">
        <v>1368</v>
      </c>
      <c r="D324" s="355" t="s">
        <v>1547</v>
      </c>
      <c r="E324" s="103"/>
      <c r="F324" s="103" t="s">
        <v>1753</v>
      </c>
      <c r="G324" s="106" t="s">
        <v>1949</v>
      </c>
      <c r="H324" s="228">
        <v>45720</v>
      </c>
      <c r="I324" s="103"/>
      <c r="J324" s="103"/>
      <c r="K324" s="105" t="str" cm="1">
        <f t="array" ref="K324">LOOKUP(2,1/(J324&gt;=INDEX(IF(F324="x",CCTT!$F$3:$I$170,CCTT!$B$3:$E$170),MATCH(DATEDIF(D324,DATE(2024,7,11),"m"),CCTT!$A$3:$A$170,0),0)),CCTT!$F$2:$I$2)</f>
        <v>SDDTTC
MĐN</v>
      </c>
      <c r="L324" s="111" t="e">
        <f t="shared" si="44"/>
        <v>#DIV/0!</v>
      </c>
      <c r="M324" s="105" t="e" cm="1">
        <f t="array" ref="M324">LOOKUP(2,1/(L324&gt;=INDEX(IF(F324="x",BMI!$G$3:$K$170,BMI!$B$3:$F$170),MATCH(DATEDIF(D324,DATE(2024,7,11),"m"),BMI!$A$3:$A$170,0),0)),BMI!$G$2:$K$2)</f>
        <v>#N/A</v>
      </c>
      <c r="N324" s="103" t="s">
        <v>3381</v>
      </c>
      <c r="O324" s="103">
        <v>81</v>
      </c>
      <c r="P324" s="106" t="s">
        <v>3380</v>
      </c>
      <c r="Q324" s="103" t="s">
        <v>5</v>
      </c>
      <c r="R324" s="103" t="s">
        <v>5</v>
      </c>
      <c r="S324" s="103" t="s">
        <v>5</v>
      </c>
      <c r="T324" s="103" t="s">
        <v>5</v>
      </c>
      <c r="U324" s="104" t="str">
        <f t="shared" si="45"/>
        <v>bt; bt; bt; bt</v>
      </c>
      <c r="V324" s="112" t="s">
        <v>5</v>
      </c>
      <c r="W324" s="191" t="e">
        <f t="shared" si="46"/>
        <v>#N/A</v>
      </c>
      <c r="Y324" s="114"/>
      <c r="Z324" s="114"/>
    </row>
    <row r="325" spans="1:26" s="193" customFormat="1" ht="31.5" x14ac:dyDescent="0.25">
      <c r="A325" s="103">
        <f t="shared" si="39"/>
        <v>316</v>
      </c>
      <c r="B325" s="226" t="s">
        <v>2180</v>
      </c>
      <c r="C325" s="227" t="s">
        <v>1298</v>
      </c>
      <c r="D325" s="355" t="s">
        <v>2147</v>
      </c>
      <c r="E325" s="103" t="s">
        <v>1753</v>
      </c>
      <c r="F325" s="103"/>
      <c r="G325" s="106" t="s">
        <v>1949</v>
      </c>
      <c r="H325" s="228">
        <v>45720</v>
      </c>
      <c r="I325" s="103"/>
      <c r="J325" s="103"/>
      <c r="K325" s="105" t="str" cm="1">
        <f t="array" ref="K325">LOOKUP(2,1/(J325&gt;=INDEX(IF(F325="x",CCTT!$F$3:$I$170,CCTT!$B$3:$E$170),MATCH(DATEDIF(D325,DATE(2024,7,11),"m"),CCTT!$A$3:$A$170,0),0)),CCTT!$F$2:$I$2)</f>
        <v>SDDTTC
MĐN</v>
      </c>
      <c r="L325" s="111" t="e">
        <f t="shared" si="44"/>
        <v>#DIV/0!</v>
      </c>
      <c r="M325" s="105" t="e" cm="1">
        <f t="array" ref="M325">LOOKUP(2,1/(L325&gt;=INDEX(IF(F325="x",BMI!$G$3:$K$170,BMI!$B$3:$F$170),MATCH(DATEDIF(D325,DATE(2024,7,11),"m"),BMI!$A$3:$A$170,0),0)),BMI!$G$2:$K$2)</f>
        <v>#N/A</v>
      </c>
      <c r="N325" s="103" t="s">
        <v>3381</v>
      </c>
      <c r="O325" s="103">
        <v>82</v>
      </c>
      <c r="P325" s="106" t="s">
        <v>3380</v>
      </c>
      <c r="Q325" s="103" t="s">
        <v>5</v>
      </c>
      <c r="R325" s="103" t="s">
        <v>5</v>
      </c>
      <c r="S325" s="103" t="s">
        <v>5</v>
      </c>
      <c r="T325" s="103" t="s">
        <v>5</v>
      </c>
      <c r="U325" s="104" t="str">
        <f t="shared" si="45"/>
        <v>bt; bt; bt; bt</v>
      </c>
      <c r="V325" s="105" t="s">
        <v>5</v>
      </c>
      <c r="W325" s="191" t="e">
        <f t="shared" si="46"/>
        <v>#N/A</v>
      </c>
      <c r="Y325" s="114"/>
      <c r="Z325" s="114"/>
    </row>
    <row r="326" spans="1:26" s="193" customFormat="1" ht="31.5" x14ac:dyDescent="0.25">
      <c r="A326" s="103">
        <f t="shared" si="39"/>
        <v>317</v>
      </c>
      <c r="B326" s="226" t="s">
        <v>2181</v>
      </c>
      <c r="C326" s="227" t="s">
        <v>1299</v>
      </c>
      <c r="D326" s="355" t="s">
        <v>2014</v>
      </c>
      <c r="E326" s="103" t="s">
        <v>1753</v>
      </c>
      <c r="F326" s="103"/>
      <c r="G326" s="106" t="s">
        <v>1949</v>
      </c>
      <c r="H326" s="228">
        <v>45720</v>
      </c>
      <c r="I326" s="103"/>
      <c r="J326" s="103"/>
      <c r="K326" s="105" t="str" cm="1">
        <f t="array" ref="K326">LOOKUP(2,1/(J326&gt;=INDEX(IF(F326="x",CCTT!$F$3:$I$170,CCTT!$B$3:$E$170),MATCH(DATEDIF(D326,DATE(2024,7,11),"m"),CCTT!$A$3:$A$170,0),0)),CCTT!$F$2:$I$2)</f>
        <v>SDDTTC
MĐN</v>
      </c>
      <c r="L326" s="111" t="e">
        <f t="shared" si="44"/>
        <v>#DIV/0!</v>
      </c>
      <c r="M326" s="105" t="e" cm="1">
        <f t="array" ref="M326">LOOKUP(2,1/(L326&gt;=INDEX(IF(F326="x",BMI!$G$3:$K$170,BMI!$B$3:$F$170),MATCH(DATEDIF(D326,DATE(2024,7,11),"m"),BMI!$A$3:$A$170,0),0)),BMI!$G$2:$K$2)</f>
        <v>#N/A</v>
      </c>
      <c r="N326" s="103" t="s">
        <v>3386</v>
      </c>
      <c r="O326" s="103">
        <v>81</v>
      </c>
      <c r="P326" s="106" t="s">
        <v>3380</v>
      </c>
      <c r="Q326" s="103" t="s">
        <v>5</v>
      </c>
      <c r="R326" s="103" t="s">
        <v>1532</v>
      </c>
      <c r="S326" s="191" t="s">
        <v>5</v>
      </c>
      <c r="T326" s="103" t="s">
        <v>5</v>
      </c>
      <c r="U326" s="104" t="str">
        <f t="shared" si="45"/>
        <v>bt; Viêm mũi họng; bt; bt</v>
      </c>
      <c r="V326" s="112" t="s">
        <v>1532</v>
      </c>
      <c r="W326" s="191" t="e">
        <f t="shared" si="46"/>
        <v>#N/A</v>
      </c>
      <c r="Y326" s="114"/>
      <c r="Z326" s="114"/>
    </row>
    <row r="327" spans="1:26" s="193" customFormat="1" ht="31.5" x14ac:dyDescent="0.25">
      <c r="A327" s="103">
        <f t="shared" si="39"/>
        <v>318</v>
      </c>
      <c r="B327" s="226" t="s">
        <v>2182</v>
      </c>
      <c r="C327" s="227" t="s">
        <v>1463</v>
      </c>
      <c r="D327" s="355" t="s">
        <v>2183</v>
      </c>
      <c r="E327" s="103" t="s">
        <v>1753</v>
      </c>
      <c r="F327" s="103"/>
      <c r="G327" s="106" t="s">
        <v>1949</v>
      </c>
      <c r="H327" s="228">
        <v>45720</v>
      </c>
      <c r="I327" s="103"/>
      <c r="J327" s="103"/>
      <c r="K327" s="105" t="str" cm="1">
        <f t="array" ref="K327">LOOKUP(2,1/(J327&gt;=INDEX(IF(F327="x",CCTT!$F$3:$I$170,CCTT!$B$3:$E$170),MATCH(DATEDIF(D327,DATE(2024,7,11),"m"),CCTT!$A$3:$A$170,0),0)),CCTT!$F$2:$I$2)</f>
        <v>SDDTTC
MĐN</v>
      </c>
      <c r="L327" s="111" t="e">
        <f t="shared" si="44"/>
        <v>#DIV/0!</v>
      </c>
      <c r="M327" s="105" t="e" cm="1">
        <f t="array" ref="M327">LOOKUP(2,1/(L327&gt;=INDEX(IF(F327="x",BMI!$G$3:$K$170,BMI!$B$3:$F$170),MATCH(DATEDIF(D327,DATE(2024,7,11),"m"),BMI!$A$3:$A$170,0),0)),BMI!$G$2:$K$2)</f>
        <v>#N/A</v>
      </c>
      <c r="N327" s="103" t="s">
        <v>3386</v>
      </c>
      <c r="O327" s="103">
        <v>83</v>
      </c>
      <c r="P327" s="106" t="s">
        <v>3382</v>
      </c>
      <c r="Q327" s="103" t="s">
        <v>1269</v>
      </c>
      <c r="R327" s="103" t="s">
        <v>5</v>
      </c>
      <c r="S327" s="103" t="s">
        <v>1370</v>
      </c>
      <c r="T327" s="103" t="s">
        <v>5</v>
      </c>
      <c r="U327" s="104" t="str">
        <f t="shared" si="45"/>
        <v>Cận thị; bt; Đa sâu răng; bt</v>
      </c>
      <c r="V327" s="105" t="s">
        <v>3383</v>
      </c>
      <c r="W327" s="191" t="e">
        <f t="shared" si="46"/>
        <v>#N/A</v>
      </c>
      <c r="Y327" s="114"/>
      <c r="Z327" s="114"/>
    </row>
    <row r="328" spans="1:26" s="193" customFormat="1" ht="31.5" x14ac:dyDescent="0.25">
      <c r="A328" s="103">
        <f t="shared" si="39"/>
        <v>319</v>
      </c>
      <c r="B328" s="226" t="s">
        <v>2184</v>
      </c>
      <c r="C328" s="227" t="s">
        <v>1305</v>
      </c>
      <c r="D328" s="355" t="s">
        <v>1957</v>
      </c>
      <c r="E328" s="103"/>
      <c r="F328" s="103" t="s">
        <v>1753</v>
      </c>
      <c r="G328" s="106" t="s">
        <v>1949</v>
      </c>
      <c r="H328" s="228">
        <v>45720</v>
      </c>
      <c r="I328" s="103"/>
      <c r="J328" s="103"/>
      <c r="K328" s="105" t="str" cm="1">
        <f t="array" ref="K328">LOOKUP(2,1/(J328&gt;=INDEX(IF(F328="x",CCTT!$F$3:$I$170,CCTT!$B$3:$E$170),MATCH(DATEDIF(D328,DATE(2024,7,11),"m"),CCTT!$A$3:$A$170,0),0)),CCTT!$F$2:$I$2)</f>
        <v>SDDTTC
MĐN</v>
      </c>
      <c r="L328" s="111" t="e">
        <f t="shared" si="44"/>
        <v>#DIV/0!</v>
      </c>
      <c r="M328" s="105" t="e" cm="1">
        <f t="array" ref="M328">LOOKUP(2,1/(L328&gt;=INDEX(IF(F328="x",BMI!$G$3:$K$170,BMI!$B$3:$F$170),MATCH(DATEDIF(D328,DATE(2024,7,11),"m"),BMI!$A$3:$A$170,0),0)),BMI!$G$2:$K$2)</f>
        <v>#N/A</v>
      </c>
      <c r="N328" s="103" t="s">
        <v>3386</v>
      </c>
      <c r="O328" s="103">
        <v>81</v>
      </c>
      <c r="P328" s="106" t="s">
        <v>3380</v>
      </c>
      <c r="Q328" s="103" t="s">
        <v>5</v>
      </c>
      <c r="R328" s="103" t="s">
        <v>5</v>
      </c>
      <c r="S328" s="103" t="s">
        <v>1370</v>
      </c>
      <c r="T328" s="103" t="s">
        <v>5</v>
      </c>
      <c r="U328" s="104" t="str">
        <f t="shared" si="45"/>
        <v>bt; bt; Đa sâu răng; bt</v>
      </c>
      <c r="V328" s="112" t="s">
        <v>1370</v>
      </c>
      <c r="W328" s="191" t="e">
        <f t="shared" si="46"/>
        <v>#N/A</v>
      </c>
      <c r="Y328" s="114"/>
      <c r="Z328" s="114"/>
    </row>
    <row r="329" spans="1:26" s="193" customFormat="1" ht="31.5" x14ac:dyDescent="0.25">
      <c r="A329" s="103">
        <f t="shared" si="39"/>
        <v>320</v>
      </c>
      <c r="B329" s="226" t="s">
        <v>2185</v>
      </c>
      <c r="C329" s="227" t="s">
        <v>1308</v>
      </c>
      <c r="D329" s="356" t="s">
        <v>2186</v>
      </c>
      <c r="E329" s="103"/>
      <c r="F329" s="103" t="s">
        <v>1753</v>
      </c>
      <c r="G329" s="106" t="s">
        <v>1949</v>
      </c>
      <c r="H329" s="228">
        <v>45720</v>
      </c>
      <c r="I329" s="103"/>
      <c r="J329" s="103"/>
      <c r="K329" s="105" t="str" cm="1">
        <f t="array" ref="K329">LOOKUP(2,1/(J329&gt;=INDEX(IF(F329="x",CCTT!$F$3:$I$170,CCTT!$B$3:$E$170),MATCH(DATEDIF(D329,DATE(2024,7,11),"m"),CCTT!$A$3:$A$170,0),0)),CCTT!$F$2:$I$2)</f>
        <v>SDDTTC
MĐN</v>
      </c>
      <c r="L329" s="111" t="e">
        <f t="shared" si="44"/>
        <v>#DIV/0!</v>
      </c>
      <c r="M329" s="105" t="e" cm="1">
        <f t="array" ref="M329">LOOKUP(2,1/(L329&gt;=INDEX(IF(F329="x",BMI!$G$3:$K$170,BMI!$B$3:$F$170),MATCH(DATEDIF(D329,DATE(2024,7,11),"m"),BMI!$A$3:$A$170,0),0)),BMI!$G$2:$K$2)</f>
        <v>#N/A</v>
      </c>
      <c r="N329" s="103" t="s">
        <v>3381</v>
      </c>
      <c r="O329" s="103">
        <v>82</v>
      </c>
      <c r="P329" s="106" t="s">
        <v>3380</v>
      </c>
      <c r="Q329" s="103" t="s">
        <v>5</v>
      </c>
      <c r="R329" s="103" t="s">
        <v>5</v>
      </c>
      <c r="S329" s="103" t="s">
        <v>5</v>
      </c>
      <c r="T329" s="103" t="s">
        <v>5</v>
      </c>
      <c r="U329" s="104" t="str">
        <f t="shared" si="45"/>
        <v>bt; bt; bt; bt</v>
      </c>
      <c r="V329" s="112" t="s">
        <v>5</v>
      </c>
      <c r="W329" s="191" t="e">
        <f t="shared" si="46"/>
        <v>#N/A</v>
      </c>
      <c r="Y329" s="114"/>
      <c r="Z329" s="114"/>
    </row>
    <row r="330" spans="1:26" s="193" customFormat="1" ht="31.5" x14ac:dyDescent="0.25">
      <c r="A330" s="103">
        <f t="shared" si="39"/>
        <v>321</v>
      </c>
      <c r="B330" s="226" t="s">
        <v>2187</v>
      </c>
      <c r="C330" s="227" t="s">
        <v>1281</v>
      </c>
      <c r="D330" s="355">
        <v>42892</v>
      </c>
      <c r="E330" s="103" t="s">
        <v>1753</v>
      </c>
      <c r="F330" s="103"/>
      <c r="G330" s="106" t="s">
        <v>1949</v>
      </c>
      <c r="H330" s="228">
        <v>45720</v>
      </c>
      <c r="I330" s="103"/>
      <c r="J330" s="103"/>
      <c r="K330" s="105" t="str" cm="1">
        <f t="array" ref="K330">LOOKUP(2,1/(J330&gt;=INDEX(IF(F330="x",CCTT!$F$3:$I$170,CCTT!$B$3:$E$170),MATCH(DATEDIF(D330,DATE(2024,7,11),"m"),CCTT!$A$3:$A$170,0),0)),CCTT!$F$2:$I$2)</f>
        <v>SDDTTC
MĐN</v>
      </c>
      <c r="L330" s="111" t="e">
        <f t="shared" si="44"/>
        <v>#DIV/0!</v>
      </c>
      <c r="M330" s="105" t="e" cm="1">
        <f t="array" ref="M330">LOOKUP(2,1/(L330&gt;=INDEX(IF(F330="x",BMI!$G$3:$K$170,BMI!$B$3:$F$170),MATCH(DATEDIF(D330,DATE(2024,7,11),"m"),BMI!$A$3:$A$170,0),0)),BMI!$G$2:$K$2)</f>
        <v>#N/A</v>
      </c>
      <c r="N330" s="103" t="s">
        <v>3381</v>
      </c>
      <c r="O330" s="103">
        <v>83</v>
      </c>
      <c r="P330" s="106" t="s">
        <v>3380</v>
      </c>
      <c r="Q330" s="103" t="s">
        <v>5</v>
      </c>
      <c r="R330" s="103" t="s">
        <v>5</v>
      </c>
      <c r="S330" s="103" t="s">
        <v>5</v>
      </c>
      <c r="T330" s="103" t="s">
        <v>5</v>
      </c>
      <c r="U330" s="104" t="str">
        <f t="shared" si="45"/>
        <v>bt; bt; bt; bt</v>
      </c>
      <c r="V330" s="112" t="s">
        <v>5</v>
      </c>
      <c r="W330" s="191" t="e">
        <f t="shared" si="46"/>
        <v>#N/A</v>
      </c>
      <c r="Y330" s="114"/>
      <c r="Z330" s="114"/>
    </row>
    <row r="331" spans="1:26" s="193" customFormat="1" ht="31.5" x14ac:dyDescent="0.25">
      <c r="A331" s="103">
        <f t="shared" si="39"/>
        <v>322</v>
      </c>
      <c r="B331" s="226" t="s">
        <v>1478</v>
      </c>
      <c r="C331" s="227" t="s">
        <v>1283</v>
      </c>
      <c r="D331" s="355">
        <v>43199</v>
      </c>
      <c r="E331" s="103" t="s">
        <v>1753</v>
      </c>
      <c r="F331" s="103"/>
      <c r="G331" s="106" t="s">
        <v>1949</v>
      </c>
      <c r="H331" s="228">
        <v>45720</v>
      </c>
      <c r="I331" s="103"/>
      <c r="J331" s="103"/>
      <c r="K331" s="105" t="str" cm="1">
        <f t="array" ref="K331">LOOKUP(2,1/(J331&gt;=INDEX(IF(F331="x",CCTT!$F$3:$I$170,CCTT!$B$3:$E$170),MATCH(DATEDIF(D331,DATE(2024,7,11),"m"),CCTT!$A$3:$A$170,0),0)),CCTT!$F$2:$I$2)</f>
        <v>SDDTTC
MĐN</v>
      </c>
      <c r="L331" s="111" t="e">
        <f t="shared" si="44"/>
        <v>#DIV/0!</v>
      </c>
      <c r="M331" s="105" t="e" cm="1">
        <f t="array" ref="M331">LOOKUP(2,1/(L331&gt;=INDEX(IF(F331="x",BMI!$G$3:$K$170,BMI!$B$3:$F$170),MATCH(DATEDIF(D331,DATE(2024,7,11),"m"),BMI!$A$3:$A$170,0),0)),BMI!$G$2:$K$2)</f>
        <v>#N/A</v>
      </c>
      <c r="N331" s="103" t="s">
        <v>3386</v>
      </c>
      <c r="O331" s="103">
        <v>82</v>
      </c>
      <c r="P331" s="106" t="s">
        <v>3380</v>
      </c>
      <c r="Q331" s="103" t="s">
        <v>5</v>
      </c>
      <c r="R331" s="103" t="s">
        <v>5</v>
      </c>
      <c r="S331" s="105" t="s">
        <v>1370</v>
      </c>
      <c r="T331" s="103" t="s">
        <v>5</v>
      </c>
      <c r="U331" s="104" t="str">
        <f t="shared" si="45"/>
        <v>bt; bt; Đa sâu răng; bt</v>
      </c>
      <c r="V331" s="112" t="s">
        <v>1370</v>
      </c>
      <c r="W331" s="191" t="e">
        <f t="shared" si="46"/>
        <v>#N/A</v>
      </c>
      <c r="Y331" s="114"/>
      <c r="Z331" s="114"/>
    </row>
    <row r="332" spans="1:26" s="193" customFormat="1" x14ac:dyDescent="0.25">
      <c r="A332" s="103">
        <f t="shared" ref="A332:A395" si="47">A331+1</f>
        <v>323</v>
      </c>
      <c r="B332" s="226" t="s">
        <v>2193</v>
      </c>
      <c r="C332" s="227" t="s">
        <v>1261</v>
      </c>
      <c r="D332" s="355" t="s">
        <v>2194</v>
      </c>
      <c r="E332" s="103"/>
      <c r="F332" s="103" t="s">
        <v>1753</v>
      </c>
      <c r="G332" s="106" t="s">
        <v>1946</v>
      </c>
      <c r="H332" s="228">
        <v>45720</v>
      </c>
      <c r="I332" s="103">
        <v>23</v>
      </c>
      <c r="J332" s="103">
        <v>116</v>
      </c>
      <c r="K332" s="105" t="str" cm="1">
        <f t="array" ref="K332">LOOKUP(2,1/(J332&gt;=INDEX(IF(F332="x",CCTT!$F$3:$I$170,CCTT!$B$3:$E$170),MATCH(DATEDIF(D332,DATE(2024,7,11),"m"),CCTT!$A$3:$A$170,0),0)),CCTT!$F$2:$I$2)</f>
        <v>bt</v>
      </c>
      <c r="L332" s="111">
        <f t="shared" si="44"/>
        <v>17.092746730083235</v>
      </c>
      <c r="M332" s="105" t="str" cm="1">
        <f t="array" ref="M332">LOOKUP(2,1/(L332&gt;=INDEX(IF(F332="x",BMI!$G$3:$K$170,BMI!$B$3:$F$170),MATCH(DATEDIF(D332,DATE(2024,7,11),"m"),BMI!$A$3:$A$170,0),0)),BMI!$G$2:$K$2)</f>
        <v>TC</v>
      </c>
      <c r="N332" s="103" t="s">
        <v>3398</v>
      </c>
      <c r="O332" s="103">
        <v>87</v>
      </c>
      <c r="P332" s="106" t="s">
        <v>3380</v>
      </c>
      <c r="Q332" s="103" t="s">
        <v>5</v>
      </c>
      <c r="R332" s="103" t="s">
        <v>5</v>
      </c>
      <c r="S332" s="105" t="s">
        <v>1370</v>
      </c>
      <c r="T332" s="103" t="s">
        <v>5</v>
      </c>
      <c r="U332" s="104" t="str">
        <f t="shared" si="45"/>
        <v>bt; bt; Đa sâu răng; bt</v>
      </c>
      <c r="V332" s="112" t="s">
        <v>1370</v>
      </c>
      <c r="W332" s="191" t="str">
        <f t="shared" si="46"/>
        <v>II</v>
      </c>
      <c r="Y332" s="114"/>
      <c r="Z332" s="114"/>
    </row>
    <row r="333" spans="1:26" s="193" customFormat="1" x14ac:dyDescent="0.25">
      <c r="A333" s="103">
        <f t="shared" si="47"/>
        <v>324</v>
      </c>
      <c r="B333" s="226" t="s">
        <v>2195</v>
      </c>
      <c r="C333" s="227" t="s">
        <v>1262</v>
      </c>
      <c r="D333" s="355" t="s">
        <v>2166</v>
      </c>
      <c r="E333" s="103"/>
      <c r="F333" s="103" t="s">
        <v>1753</v>
      </c>
      <c r="G333" s="106" t="s">
        <v>1946</v>
      </c>
      <c r="H333" s="228">
        <v>45720</v>
      </c>
      <c r="I333" s="103">
        <v>17</v>
      </c>
      <c r="J333" s="103">
        <v>112</v>
      </c>
      <c r="K333" s="105" t="str" cm="1">
        <f t="array" ref="K333">LOOKUP(2,1/(J333&gt;=INDEX(IF(F333="x",CCTT!$F$3:$I$170,CCTT!$B$3:$E$170),MATCH(DATEDIF(D333,DATE(2024,7,11),"m"),CCTT!$A$3:$A$170,0),0)),CCTT!$F$2:$I$2)</f>
        <v>bt</v>
      </c>
      <c r="L333" s="111">
        <f t="shared" si="44"/>
        <v>13.552295918367347</v>
      </c>
      <c r="M333" s="105" t="str" cm="1">
        <f t="array" ref="M333">LOOKUP(2,1/(L333&gt;=INDEX(IF(F333="x",BMI!$G$3:$K$170,BMI!$B$3:$F$170),MATCH(DATEDIF(D333,DATE(2024,7,11),"m"),BMI!$A$3:$A$170,0),0)),BMI!$G$2:$K$2)</f>
        <v>bt</v>
      </c>
      <c r="N333" s="103" t="s">
        <v>3410</v>
      </c>
      <c r="O333" s="103">
        <v>83</v>
      </c>
      <c r="P333" s="106" t="s">
        <v>3380</v>
      </c>
      <c r="Q333" s="103" t="s">
        <v>5</v>
      </c>
      <c r="R333" s="103" t="s">
        <v>5</v>
      </c>
      <c r="S333" s="103" t="s">
        <v>5</v>
      </c>
      <c r="T333" s="103" t="s">
        <v>5</v>
      </c>
      <c r="U333" s="104" t="str">
        <f t="shared" si="45"/>
        <v>bt; bt; bt; bt</v>
      </c>
      <c r="V333" s="112" t="s">
        <v>5</v>
      </c>
      <c r="W333" s="191" t="str">
        <f t="shared" si="46"/>
        <v>I</v>
      </c>
      <c r="Y333" s="114"/>
      <c r="Z333" s="114"/>
    </row>
    <row r="334" spans="1:26" s="193" customFormat="1" ht="31.5" x14ac:dyDescent="0.25">
      <c r="A334" s="103">
        <f t="shared" si="47"/>
        <v>325</v>
      </c>
      <c r="B334" s="226" t="s">
        <v>2196</v>
      </c>
      <c r="C334" s="227" t="s">
        <v>1262</v>
      </c>
      <c r="D334" s="356" t="s">
        <v>1915</v>
      </c>
      <c r="E334" s="103"/>
      <c r="F334" s="103" t="s">
        <v>1753</v>
      </c>
      <c r="G334" s="106" t="s">
        <v>1946</v>
      </c>
      <c r="H334" s="228">
        <v>45720</v>
      </c>
      <c r="I334" s="103"/>
      <c r="J334" s="103"/>
      <c r="K334" s="105" t="str" cm="1">
        <f t="array" ref="K334">LOOKUP(2,1/(J334&gt;=INDEX(IF(F334="x",CCTT!$F$3:$I$170,CCTT!$B$3:$E$170),MATCH(DATEDIF(D334,DATE(2024,7,11),"m"),CCTT!$A$3:$A$170,0),0)),CCTT!$F$2:$I$2)</f>
        <v>SDDTTC
MĐN</v>
      </c>
      <c r="L334" s="111" t="e">
        <f t="shared" si="44"/>
        <v>#DIV/0!</v>
      </c>
      <c r="M334" s="105" t="e" cm="1">
        <f t="array" ref="M334">LOOKUP(2,1/(L334&gt;=INDEX(IF(F334="x",BMI!$G$3:$K$170,BMI!$B$3:$F$170),MATCH(DATEDIF(D334,DATE(2024,7,11),"m"),BMI!$A$3:$A$170,0),0)),BMI!$G$2:$K$2)</f>
        <v>#N/A</v>
      </c>
      <c r="N334" s="103" t="s">
        <v>3381</v>
      </c>
      <c r="O334" s="103">
        <v>83</v>
      </c>
      <c r="P334" s="106" t="s">
        <v>3380</v>
      </c>
      <c r="Q334" s="103" t="s">
        <v>5</v>
      </c>
      <c r="R334" s="103" t="s">
        <v>5</v>
      </c>
      <c r="S334" s="103" t="s">
        <v>5</v>
      </c>
      <c r="T334" s="103" t="s">
        <v>5</v>
      </c>
      <c r="U334" s="104" t="str">
        <f t="shared" si="45"/>
        <v>bt; bt; bt; bt</v>
      </c>
      <c r="V334" s="105" t="s">
        <v>5</v>
      </c>
      <c r="W334" s="191" t="e">
        <f t="shared" si="46"/>
        <v>#N/A</v>
      </c>
      <c r="Y334" s="114"/>
      <c r="Z334" s="114"/>
    </row>
    <row r="335" spans="1:26" s="193" customFormat="1" x14ac:dyDescent="0.25">
      <c r="A335" s="103">
        <f t="shared" si="47"/>
        <v>326</v>
      </c>
      <c r="B335" s="226" t="s">
        <v>2197</v>
      </c>
      <c r="C335" s="227" t="s">
        <v>1262</v>
      </c>
      <c r="D335" s="355" t="s">
        <v>2198</v>
      </c>
      <c r="E335" s="103"/>
      <c r="F335" s="103" t="s">
        <v>1753</v>
      </c>
      <c r="G335" s="106" t="s">
        <v>1946</v>
      </c>
      <c r="H335" s="228">
        <v>45720</v>
      </c>
      <c r="I335" s="103">
        <v>27</v>
      </c>
      <c r="J335" s="103">
        <v>123</v>
      </c>
      <c r="K335" s="105" t="str" cm="1">
        <f t="array" ref="K335">LOOKUP(2,1/(J335&gt;=INDEX(IF(F335="x",CCTT!$F$3:$I$170,CCTT!$B$3:$E$170),MATCH(DATEDIF(D335,DATE(2024,7,11),"m"),CCTT!$A$3:$A$170,0),0)),CCTT!$F$2:$I$2)</f>
        <v>bt</v>
      </c>
      <c r="L335" s="111">
        <f t="shared" si="44"/>
        <v>17.846519928613919</v>
      </c>
      <c r="M335" s="105" t="str" cm="1">
        <f t="array" ref="M335">LOOKUP(2,1/(L335&gt;=INDEX(IF(F335="x",BMI!$G$3:$K$170,BMI!$B$3:$F$170),MATCH(DATEDIF(D335,DATE(2024,7,11),"m"),BMI!$A$3:$A$170,0),0)),BMI!$G$2:$K$2)</f>
        <v>TC</v>
      </c>
      <c r="N335" s="103" t="s">
        <v>3410</v>
      </c>
      <c r="O335" s="103">
        <v>83</v>
      </c>
      <c r="P335" s="106" t="s">
        <v>3380</v>
      </c>
      <c r="Q335" s="103" t="s">
        <v>5</v>
      </c>
      <c r="R335" s="103" t="s">
        <v>5</v>
      </c>
      <c r="S335" s="103" t="s">
        <v>1370</v>
      </c>
      <c r="T335" s="103" t="s">
        <v>5</v>
      </c>
      <c r="U335" s="104" t="str">
        <f t="shared" si="45"/>
        <v>bt; bt; Đa sâu răng; bt</v>
      </c>
      <c r="V335" s="112" t="s">
        <v>1370</v>
      </c>
      <c r="W335" s="191" t="str">
        <f t="shared" si="46"/>
        <v>II</v>
      </c>
      <c r="Y335" s="114"/>
      <c r="Z335" s="114"/>
    </row>
    <row r="336" spans="1:26" s="193" customFormat="1" x14ac:dyDescent="0.25">
      <c r="A336" s="103">
        <f t="shared" si="47"/>
        <v>327</v>
      </c>
      <c r="B336" s="226" t="s">
        <v>2199</v>
      </c>
      <c r="C336" s="227" t="s">
        <v>1359</v>
      </c>
      <c r="D336" s="355" t="s">
        <v>1557</v>
      </c>
      <c r="E336" s="103"/>
      <c r="F336" s="103" t="s">
        <v>1753</v>
      </c>
      <c r="G336" s="106" t="s">
        <v>1946</v>
      </c>
      <c r="H336" s="228">
        <v>45720</v>
      </c>
      <c r="I336" s="103">
        <v>19</v>
      </c>
      <c r="J336" s="103">
        <v>116</v>
      </c>
      <c r="K336" s="105" t="str" cm="1">
        <f t="array" ref="K336">LOOKUP(2,1/(J336&gt;=INDEX(IF(F336="x",CCTT!$F$3:$I$170,CCTT!$B$3:$E$170),MATCH(DATEDIF(D336,DATE(2024,7,11),"m"),CCTT!$A$3:$A$170,0),0)),CCTT!$F$2:$I$2)</f>
        <v>bt</v>
      </c>
      <c r="L336" s="111">
        <f t="shared" si="44"/>
        <v>14.120095124851368</v>
      </c>
      <c r="M336" s="105" t="str" cm="1">
        <f t="array" ref="M336">LOOKUP(2,1/(L336&gt;=INDEX(IF(F336="x",BMI!$G$3:$K$170,BMI!$B$3:$F$170),MATCH(DATEDIF(D336,DATE(2024,7,11),"m"),BMI!$A$3:$A$170,0),0)),BMI!$G$2:$K$2)</f>
        <v>bt</v>
      </c>
      <c r="N336" s="103" t="s">
        <v>3396</v>
      </c>
      <c r="O336" s="103">
        <v>83</v>
      </c>
      <c r="P336" s="106" t="s">
        <v>3380</v>
      </c>
      <c r="Q336" s="103" t="s">
        <v>5</v>
      </c>
      <c r="R336" s="103" t="s">
        <v>5</v>
      </c>
      <c r="S336" s="103" t="s">
        <v>1370</v>
      </c>
      <c r="T336" s="103" t="s">
        <v>5</v>
      </c>
      <c r="U336" s="104" t="str">
        <f t="shared" si="45"/>
        <v>bt; bt; Đa sâu răng; bt</v>
      </c>
      <c r="V336" s="112" t="s">
        <v>1370</v>
      </c>
      <c r="W336" s="191" t="str">
        <f t="shared" ref="W336:W392" si="48">ROMAN(MAX(IF(OR(K336=$Z$8,M336=$AD$8,M336=$AH$8),3,IF(OR(K336=$AA$8,M336=$AE$8,M336=$AG$8),2,1)),IF(V336="bt",1,2)),0)</f>
        <v>II</v>
      </c>
      <c r="Y336" s="114"/>
      <c r="Z336" s="114"/>
    </row>
    <row r="337" spans="1:26" s="193" customFormat="1" x14ac:dyDescent="0.25">
      <c r="A337" s="103">
        <f t="shared" si="47"/>
        <v>328</v>
      </c>
      <c r="B337" s="226" t="s">
        <v>2200</v>
      </c>
      <c r="C337" s="227" t="s">
        <v>1956</v>
      </c>
      <c r="D337" s="356" t="s">
        <v>1602</v>
      </c>
      <c r="E337" s="103" t="s">
        <v>1753</v>
      </c>
      <c r="F337" s="103"/>
      <c r="G337" s="106" t="s">
        <v>1946</v>
      </c>
      <c r="H337" s="228">
        <v>45720</v>
      </c>
      <c r="I337" s="103">
        <v>21</v>
      </c>
      <c r="J337" s="103">
        <v>115</v>
      </c>
      <c r="K337" s="105" t="str" cm="1">
        <f t="array" ref="K337">LOOKUP(2,1/(J337&gt;=INDEX(IF(F337="x",CCTT!$F$3:$I$170,CCTT!$B$3:$E$170),MATCH(DATEDIF(D337,DATE(2024,7,11),"m"),CCTT!$A$3:$A$170,0),0)),CCTT!$F$2:$I$2)</f>
        <v>bt</v>
      </c>
      <c r="L337" s="111">
        <f t="shared" si="44"/>
        <v>15.879017013232515</v>
      </c>
      <c r="M337" s="105" t="str" cm="1">
        <f t="array" ref="M337">LOOKUP(2,1/(L337&gt;=INDEX(IF(F337="x",BMI!$G$3:$K$170,BMI!$B$3:$F$170),MATCH(DATEDIF(D337,DATE(2024,7,11),"m"),BMI!$A$3:$A$170,0),0)),BMI!$G$2:$K$2)</f>
        <v>bt</v>
      </c>
      <c r="N337" s="103" t="s">
        <v>3396</v>
      </c>
      <c r="O337" s="103">
        <v>84</v>
      </c>
      <c r="P337" s="106" t="s">
        <v>3380</v>
      </c>
      <c r="Q337" s="103" t="s">
        <v>5</v>
      </c>
      <c r="R337" s="103" t="s">
        <v>5</v>
      </c>
      <c r="S337" s="103" t="s">
        <v>5</v>
      </c>
      <c r="T337" s="103" t="s">
        <v>5</v>
      </c>
      <c r="U337" s="104" t="str">
        <f t="shared" si="45"/>
        <v>bt; bt; bt; bt</v>
      </c>
      <c r="V337" s="105" t="s">
        <v>5</v>
      </c>
      <c r="W337" s="191" t="str">
        <f t="shared" si="48"/>
        <v>I</v>
      </c>
      <c r="Y337" s="114"/>
      <c r="Z337" s="114"/>
    </row>
    <row r="338" spans="1:26" s="193" customFormat="1" x14ac:dyDescent="0.25">
      <c r="A338" s="103">
        <f t="shared" si="47"/>
        <v>329</v>
      </c>
      <c r="B338" s="226" t="s">
        <v>2201</v>
      </c>
      <c r="C338" s="227" t="s">
        <v>1956</v>
      </c>
      <c r="D338" s="356" t="s">
        <v>2202</v>
      </c>
      <c r="E338" s="103" t="s">
        <v>1753</v>
      </c>
      <c r="F338" s="103"/>
      <c r="G338" s="106" t="s">
        <v>1946</v>
      </c>
      <c r="H338" s="228">
        <v>45720</v>
      </c>
      <c r="I338" s="103">
        <v>31</v>
      </c>
      <c r="J338" s="103">
        <v>122</v>
      </c>
      <c r="K338" s="105" t="str" cm="1">
        <f t="array" ref="K338">LOOKUP(2,1/(J338&gt;=INDEX(IF(F338="x",CCTT!$F$3:$I$170,CCTT!$B$3:$E$170),MATCH(DATEDIF(D338,DATE(2024,7,11),"m"),CCTT!$A$3:$A$170,0),0)),CCTT!$F$2:$I$2)</f>
        <v>bt</v>
      </c>
      <c r="L338" s="111">
        <f t="shared" si="44"/>
        <v>20.827734479978503</v>
      </c>
      <c r="M338" s="105" t="str" cm="1">
        <f t="array" ref="M338">LOOKUP(2,1/(L338&gt;=INDEX(IF(F338="x",BMI!$G$3:$K$170,BMI!$B$3:$F$170),MATCH(DATEDIF(D338,DATE(2024,7,11),"m"),BMI!$A$3:$A$170,0),0)),BMI!$G$2:$K$2)</f>
        <v>BP</v>
      </c>
      <c r="N338" s="103" t="s">
        <v>3385</v>
      </c>
      <c r="O338" s="103">
        <v>87</v>
      </c>
      <c r="P338" s="106" t="s">
        <v>3380</v>
      </c>
      <c r="Q338" s="103" t="s">
        <v>5</v>
      </c>
      <c r="R338" s="103" t="s">
        <v>5</v>
      </c>
      <c r="S338" s="103" t="s">
        <v>5</v>
      </c>
      <c r="T338" s="103" t="s">
        <v>5</v>
      </c>
      <c r="U338" s="104" t="str">
        <f t="shared" ref="U338:U393" si="49">Q338&amp;"; "&amp;R338&amp;"; "&amp;S338&amp;"; "&amp;T338</f>
        <v>bt; bt; bt; bt</v>
      </c>
      <c r="V338" s="105" t="s">
        <v>5</v>
      </c>
      <c r="W338" s="191" t="str">
        <f t="shared" si="48"/>
        <v>III</v>
      </c>
      <c r="Y338" s="114"/>
      <c r="Z338" s="114"/>
    </row>
    <row r="339" spans="1:26" s="193" customFormat="1" x14ac:dyDescent="0.25">
      <c r="A339" s="103">
        <f t="shared" si="47"/>
        <v>330</v>
      </c>
      <c r="B339" s="226" t="s">
        <v>1462</v>
      </c>
      <c r="C339" s="227" t="s">
        <v>1310</v>
      </c>
      <c r="D339" s="355" t="s">
        <v>1540</v>
      </c>
      <c r="E339" s="103"/>
      <c r="F339" s="103" t="s">
        <v>1753</v>
      </c>
      <c r="G339" s="106" t="s">
        <v>1946</v>
      </c>
      <c r="H339" s="228">
        <v>45720</v>
      </c>
      <c r="I339" s="103">
        <v>18</v>
      </c>
      <c r="J339" s="103">
        <v>113</v>
      </c>
      <c r="K339" s="105" t="str" cm="1">
        <f t="array" ref="K339">LOOKUP(2,1/(J339&gt;=INDEX(IF(F339="x",CCTT!$F$3:$I$170,CCTT!$B$3:$E$170),MATCH(DATEDIF(D339,DATE(2024,7,11),"m"),CCTT!$A$3:$A$170,0),0)),CCTT!$F$2:$I$2)</f>
        <v>bt</v>
      </c>
      <c r="L339" s="111">
        <f t="shared" si="44"/>
        <v>14.096640300728327</v>
      </c>
      <c r="M339" s="105" t="str" cm="1">
        <f t="array" ref="M339">LOOKUP(2,1/(L339&gt;=INDEX(IF(F339="x",BMI!$G$3:$K$170,BMI!$B$3:$F$170),MATCH(DATEDIF(D339,DATE(2024,7,11),"m"),BMI!$A$3:$A$170,0),0)),BMI!$G$2:$K$2)</f>
        <v>bt</v>
      </c>
      <c r="N339" s="103" t="s">
        <v>3417</v>
      </c>
      <c r="O339" s="103">
        <v>83</v>
      </c>
      <c r="P339" s="106" t="s">
        <v>3380</v>
      </c>
      <c r="Q339" s="103" t="s">
        <v>5</v>
      </c>
      <c r="R339" s="103" t="s">
        <v>5</v>
      </c>
      <c r="S339" s="105" t="s">
        <v>5</v>
      </c>
      <c r="T339" s="103" t="s">
        <v>5</v>
      </c>
      <c r="U339" s="104" t="str">
        <f t="shared" si="49"/>
        <v>bt; bt; bt; bt</v>
      </c>
      <c r="V339" s="105" t="s">
        <v>5</v>
      </c>
      <c r="W339" s="191" t="str">
        <f t="shared" si="48"/>
        <v>I</v>
      </c>
      <c r="Y339" s="114"/>
      <c r="Z339" s="114"/>
    </row>
    <row r="340" spans="1:26" s="193" customFormat="1" x14ac:dyDescent="0.25">
      <c r="A340" s="103">
        <f t="shared" si="47"/>
        <v>331</v>
      </c>
      <c r="B340" s="226" t="s">
        <v>2203</v>
      </c>
      <c r="C340" s="227" t="s">
        <v>1274</v>
      </c>
      <c r="D340" s="356" t="s">
        <v>1523</v>
      </c>
      <c r="E340" s="103"/>
      <c r="F340" s="103" t="s">
        <v>1753</v>
      </c>
      <c r="G340" s="106" t="s">
        <v>1946</v>
      </c>
      <c r="H340" s="228">
        <v>45720</v>
      </c>
      <c r="I340" s="103">
        <v>18</v>
      </c>
      <c r="J340" s="103">
        <v>116</v>
      </c>
      <c r="K340" s="105" t="str" cm="1">
        <f t="array" ref="K340">LOOKUP(2,1/(J340&gt;=INDEX(IF(F340="x",CCTT!$F$3:$I$170,CCTT!$B$3:$E$170),MATCH(DATEDIF(D340,DATE(2024,7,11),"m"),CCTT!$A$3:$A$170,0),0)),CCTT!$F$2:$I$2)</f>
        <v>bt</v>
      </c>
      <c r="L340" s="111">
        <f t="shared" si="44"/>
        <v>13.376932223543401</v>
      </c>
      <c r="M340" s="105" t="str" cm="1">
        <f t="array" ref="M340">LOOKUP(2,1/(L340&gt;=INDEX(IF(F340="x",BMI!$G$3:$K$170,BMI!$B$3:$F$170),MATCH(DATEDIF(D340,DATE(2024,7,11),"m"),BMI!$A$3:$A$170,0),0)),BMI!$G$2:$K$2)</f>
        <v>bt</v>
      </c>
      <c r="N340" s="103" t="s">
        <v>3410</v>
      </c>
      <c r="O340" s="103">
        <v>87</v>
      </c>
      <c r="P340" s="106" t="s">
        <v>3380</v>
      </c>
      <c r="Q340" s="103" t="s">
        <v>5</v>
      </c>
      <c r="R340" s="103" t="s">
        <v>5</v>
      </c>
      <c r="S340" s="103" t="s">
        <v>1370</v>
      </c>
      <c r="T340" s="103" t="s">
        <v>5</v>
      </c>
      <c r="U340" s="104" t="str">
        <f t="shared" si="49"/>
        <v>bt; bt; Đa sâu răng; bt</v>
      </c>
      <c r="V340" s="112" t="s">
        <v>1370</v>
      </c>
      <c r="W340" s="191" t="str">
        <f t="shared" si="48"/>
        <v>II</v>
      </c>
      <c r="Y340" s="114"/>
      <c r="Z340" s="114"/>
    </row>
    <row r="341" spans="1:26" s="193" customFormat="1" x14ac:dyDescent="0.25">
      <c r="A341" s="103">
        <f t="shared" si="47"/>
        <v>332</v>
      </c>
      <c r="B341" s="226" t="s">
        <v>1475</v>
      </c>
      <c r="C341" s="227" t="s">
        <v>1279</v>
      </c>
      <c r="D341" s="333" t="s">
        <v>1584</v>
      </c>
      <c r="E341" s="103" t="s">
        <v>1753</v>
      </c>
      <c r="F341" s="103"/>
      <c r="G341" s="106" t="s">
        <v>1946</v>
      </c>
      <c r="H341" s="228">
        <v>45720</v>
      </c>
      <c r="I341" s="103">
        <v>25</v>
      </c>
      <c r="J341" s="103">
        <v>117</v>
      </c>
      <c r="K341" s="105" t="str" cm="1">
        <f t="array" ref="K341">LOOKUP(2,1/(J341&gt;=INDEX(IF(F341="x",CCTT!$F$3:$I$170,CCTT!$B$3:$E$170),MATCH(DATEDIF(D341,DATE(2024,7,11),"m"),CCTT!$A$3:$A$170,0),0)),CCTT!$F$2:$I$2)</f>
        <v>bt</v>
      </c>
      <c r="L341" s="111">
        <f t="shared" si="44"/>
        <v>18.26283877565929</v>
      </c>
      <c r="M341" s="105" t="str" cm="1">
        <f t="array" ref="M341">LOOKUP(2,1/(L341&gt;=INDEX(IF(F341="x",BMI!$G$3:$K$170,BMI!$B$3:$F$170),MATCH(DATEDIF(D341,DATE(2024,7,11),"m"),BMI!$A$3:$A$170,0),0)),BMI!$G$2:$K$2)</f>
        <v>TC</v>
      </c>
      <c r="N341" s="103" t="s">
        <v>3399</v>
      </c>
      <c r="O341" s="103">
        <v>83</v>
      </c>
      <c r="P341" s="106" t="s">
        <v>3380</v>
      </c>
      <c r="Q341" s="103" t="s">
        <v>5</v>
      </c>
      <c r="R341" s="103" t="s">
        <v>1532</v>
      </c>
      <c r="S341" s="103" t="s">
        <v>5</v>
      </c>
      <c r="T341" s="103" t="s">
        <v>5</v>
      </c>
      <c r="U341" s="104" t="str">
        <f t="shared" si="49"/>
        <v>bt; Viêm mũi họng; bt; bt</v>
      </c>
      <c r="V341" s="112" t="s">
        <v>1532</v>
      </c>
      <c r="W341" s="191" t="str">
        <f t="shared" si="48"/>
        <v>II</v>
      </c>
      <c r="Y341" s="114"/>
      <c r="Z341" s="114"/>
    </row>
    <row r="342" spans="1:26" s="193" customFormat="1" x14ac:dyDescent="0.25">
      <c r="A342" s="103">
        <f t="shared" si="47"/>
        <v>333</v>
      </c>
      <c r="B342" s="226" t="s">
        <v>2204</v>
      </c>
      <c r="C342" s="227" t="s">
        <v>1280</v>
      </c>
      <c r="D342" s="355" t="s">
        <v>1521</v>
      </c>
      <c r="E342" s="103" t="s">
        <v>1753</v>
      </c>
      <c r="F342" s="103"/>
      <c r="G342" s="106" t="s">
        <v>1946</v>
      </c>
      <c r="H342" s="228">
        <v>45720</v>
      </c>
      <c r="I342" s="103">
        <v>23</v>
      </c>
      <c r="J342" s="103">
        <v>119</v>
      </c>
      <c r="K342" s="105" t="str" cm="1">
        <f t="array" ref="K342">LOOKUP(2,1/(J342&gt;=INDEX(IF(F342="x",CCTT!$F$3:$I$170,CCTT!$B$3:$E$170),MATCH(DATEDIF(D342,DATE(2024,7,11),"m"),CCTT!$A$3:$A$170,0),0)),CCTT!$F$2:$I$2)</f>
        <v>bt</v>
      </c>
      <c r="L342" s="111">
        <f t="shared" si="44"/>
        <v>16.241790833980652</v>
      </c>
      <c r="M342" s="105" t="str" cm="1">
        <f t="array" ref="M342">LOOKUP(2,1/(L342&gt;=INDEX(IF(F342="x",BMI!$G$3:$K$170,BMI!$B$3:$F$170),MATCH(DATEDIF(D342,DATE(2024,7,11),"m"),BMI!$A$3:$A$170,0),0)),BMI!$G$2:$K$2)</f>
        <v>bt</v>
      </c>
      <c r="N342" s="103" t="s">
        <v>3396</v>
      </c>
      <c r="O342" s="103">
        <v>84</v>
      </c>
      <c r="P342" s="106" t="s">
        <v>3380</v>
      </c>
      <c r="Q342" s="103" t="s">
        <v>5</v>
      </c>
      <c r="R342" s="103" t="s">
        <v>5</v>
      </c>
      <c r="S342" s="103" t="s">
        <v>1370</v>
      </c>
      <c r="T342" s="103" t="s">
        <v>5</v>
      </c>
      <c r="U342" s="104" t="str">
        <f t="shared" si="49"/>
        <v>bt; bt; Đa sâu răng; bt</v>
      </c>
      <c r="V342" s="112" t="s">
        <v>1370</v>
      </c>
      <c r="W342" s="191" t="str">
        <f t="shared" si="48"/>
        <v>II</v>
      </c>
      <c r="Y342" s="114"/>
      <c r="Z342" s="114"/>
    </row>
    <row r="343" spans="1:26" s="193" customFormat="1" ht="31.5" x14ac:dyDescent="0.25">
      <c r="A343" s="103">
        <f t="shared" si="47"/>
        <v>334</v>
      </c>
      <c r="B343" s="226" t="s">
        <v>2205</v>
      </c>
      <c r="C343" s="227" t="s">
        <v>1281</v>
      </c>
      <c r="D343" s="357" t="s">
        <v>1804</v>
      </c>
      <c r="E343" s="103" t="s">
        <v>1753</v>
      </c>
      <c r="F343" s="103"/>
      <c r="G343" s="106" t="s">
        <v>1946</v>
      </c>
      <c r="H343" s="228">
        <v>45720</v>
      </c>
      <c r="I343" s="103"/>
      <c r="J343" s="103"/>
      <c r="K343" s="105" t="str" cm="1">
        <f t="array" ref="K343">LOOKUP(2,1/(J343&gt;=INDEX(IF(F343="x",CCTT!$F$3:$I$170,CCTT!$B$3:$E$170),MATCH(DATEDIF(D343,DATE(2024,7,11),"m"),CCTT!$A$3:$A$170,0),0)),CCTT!$F$2:$I$2)</f>
        <v>SDDTTC
MĐN</v>
      </c>
      <c r="L343" s="111" t="e">
        <f t="shared" si="44"/>
        <v>#DIV/0!</v>
      </c>
      <c r="M343" s="105" t="e" cm="1">
        <f t="array" ref="M343">LOOKUP(2,1/(L343&gt;=INDEX(IF(F343="x",BMI!$G$3:$K$170,BMI!$B$3:$F$170),MATCH(DATEDIF(D343,DATE(2024,7,11),"m"),BMI!$A$3:$A$170,0),0)),BMI!$G$2:$K$2)</f>
        <v>#N/A</v>
      </c>
      <c r="N343" s="103" t="s">
        <v>3396</v>
      </c>
      <c r="O343" s="103">
        <v>84</v>
      </c>
      <c r="P343" s="106" t="s">
        <v>3387</v>
      </c>
      <c r="Q343" s="103" t="s">
        <v>5</v>
      </c>
      <c r="R343" s="103" t="s">
        <v>5</v>
      </c>
      <c r="S343" s="103" t="s">
        <v>5</v>
      </c>
      <c r="T343" s="103" t="s">
        <v>5</v>
      </c>
      <c r="U343" s="104" t="str">
        <f t="shared" si="49"/>
        <v>bt; bt; bt; bt</v>
      </c>
      <c r="V343" s="112" t="s">
        <v>5</v>
      </c>
      <c r="W343" s="191" t="e">
        <f t="shared" si="48"/>
        <v>#N/A</v>
      </c>
      <c r="Y343" s="114"/>
      <c r="Z343" s="114"/>
    </row>
    <row r="344" spans="1:26" s="193" customFormat="1" x14ac:dyDescent="0.25">
      <c r="A344" s="103">
        <f t="shared" si="47"/>
        <v>335</v>
      </c>
      <c r="B344" s="226" t="s">
        <v>2206</v>
      </c>
      <c r="C344" s="227" t="s">
        <v>1281</v>
      </c>
      <c r="D344" s="356" t="s">
        <v>2207</v>
      </c>
      <c r="E344" s="103" t="s">
        <v>1753</v>
      </c>
      <c r="F344" s="103"/>
      <c r="G344" s="106" t="s">
        <v>1946</v>
      </c>
      <c r="H344" s="228">
        <v>45720</v>
      </c>
      <c r="I344" s="103">
        <v>26</v>
      </c>
      <c r="J344" s="103">
        <v>120</v>
      </c>
      <c r="K344" s="105" t="str" cm="1">
        <f t="array" ref="K344">LOOKUP(2,1/(J344&gt;=INDEX(IF(F344="x",CCTT!$F$3:$I$170,CCTT!$B$3:$E$170),MATCH(DATEDIF(D344,DATE(2024,7,11),"m"),CCTT!$A$3:$A$170,0),0)),CCTT!$F$2:$I$2)</f>
        <v>bt</v>
      </c>
      <c r="L344" s="111">
        <f t="shared" si="44"/>
        <v>18.055555555555554</v>
      </c>
      <c r="M344" s="105" t="str" cm="1">
        <f t="array" ref="M344">LOOKUP(2,1/(L344&gt;=INDEX(IF(F344="x",BMI!$G$3:$K$170,BMI!$B$3:$F$170),MATCH(DATEDIF(D344,DATE(2024,7,11),"m"),BMI!$A$3:$A$170,0),0)),BMI!$G$2:$K$2)</f>
        <v>TC</v>
      </c>
      <c r="N344" s="103" t="s">
        <v>3398</v>
      </c>
      <c r="O344" s="103">
        <v>83</v>
      </c>
      <c r="P344" s="106" t="s">
        <v>3380</v>
      </c>
      <c r="Q344" s="103" t="s">
        <v>5</v>
      </c>
      <c r="R344" s="103" t="s">
        <v>5</v>
      </c>
      <c r="S344" s="191" t="s">
        <v>5</v>
      </c>
      <c r="T344" s="103" t="s">
        <v>5</v>
      </c>
      <c r="U344" s="104" t="str">
        <f t="shared" si="49"/>
        <v>bt; bt; bt; bt</v>
      </c>
      <c r="V344" s="105" t="s">
        <v>5</v>
      </c>
      <c r="W344" s="191" t="str">
        <f t="shared" si="48"/>
        <v>II</v>
      </c>
      <c r="Y344" s="114"/>
      <c r="Z344" s="114"/>
    </row>
    <row r="345" spans="1:26" s="193" customFormat="1" x14ac:dyDescent="0.25">
      <c r="A345" s="103">
        <f t="shared" si="47"/>
        <v>336</v>
      </c>
      <c r="B345" s="226" t="s">
        <v>2208</v>
      </c>
      <c r="C345" s="227" t="s">
        <v>1361</v>
      </c>
      <c r="D345" s="355" t="s">
        <v>2209</v>
      </c>
      <c r="E345" s="103" t="s">
        <v>1753</v>
      </c>
      <c r="F345" s="103"/>
      <c r="G345" s="106" t="s">
        <v>1946</v>
      </c>
      <c r="H345" s="228">
        <v>45720</v>
      </c>
      <c r="I345" s="103">
        <v>28</v>
      </c>
      <c r="J345" s="103">
        <v>124</v>
      </c>
      <c r="K345" s="105" t="str" cm="1">
        <f t="array" ref="K345">LOOKUP(2,1/(J345&gt;=INDEX(IF(F345="x",CCTT!$F$3:$I$170,CCTT!$B$3:$E$170),MATCH(DATEDIF(D345,DATE(2024,7,11),"m"),CCTT!$A$3:$A$170,0),0)),CCTT!$F$2:$I$2)</f>
        <v>bt</v>
      </c>
      <c r="L345" s="111">
        <f t="shared" si="44"/>
        <v>18.210197710718003</v>
      </c>
      <c r="M345" s="105" t="str" cm="1">
        <f t="array" ref="M345">LOOKUP(2,1/(L345&gt;=INDEX(IF(F345="x",BMI!$G$3:$K$170,BMI!$B$3:$F$170),MATCH(DATEDIF(D345,DATE(2024,7,11),"m"),BMI!$A$3:$A$170,0),0)),BMI!$G$2:$K$2)</f>
        <v>TC</v>
      </c>
      <c r="N345" s="103" t="s">
        <v>3385</v>
      </c>
      <c r="O345" s="103">
        <v>87</v>
      </c>
      <c r="P345" s="106" t="s">
        <v>3380</v>
      </c>
      <c r="Q345" s="103" t="s">
        <v>5</v>
      </c>
      <c r="R345" s="103" t="s">
        <v>5</v>
      </c>
      <c r="S345" s="105" t="s">
        <v>5</v>
      </c>
      <c r="T345" s="103" t="s">
        <v>5</v>
      </c>
      <c r="U345" s="104" t="str">
        <f t="shared" si="49"/>
        <v>bt; bt; bt; bt</v>
      </c>
      <c r="V345" s="105" t="s">
        <v>5</v>
      </c>
      <c r="W345" s="191" t="str">
        <f t="shared" si="48"/>
        <v>II</v>
      </c>
      <c r="Y345" s="114"/>
      <c r="Z345" s="114"/>
    </row>
    <row r="346" spans="1:26" s="193" customFormat="1" x14ac:dyDescent="0.25">
      <c r="A346" s="103">
        <f t="shared" si="47"/>
        <v>337</v>
      </c>
      <c r="B346" s="226" t="s">
        <v>2210</v>
      </c>
      <c r="C346" s="227" t="s">
        <v>1329</v>
      </c>
      <c r="D346" s="355" t="s">
        <v>1979</v>
      </c>
      <c r="E346" s="103" t="s">
        <v>1753</v>
      </c>
      <c r="F346" s="103"/>
      <c r="G346" s="106" t="s">
        <v>1946</v>
      </c>
      <c r="H346" s="228">
        <v>45720</v>
      </c>
      <c r="I346" s="103">
        <v>24</v>
      </c>
      <c r="J346" s="103">
        <v>118</v>
      </c>
      <c r="K346" s="105" t="str" cm="1">
        <f t="array" ref="K346">LOOKUP(2,1/(J346&gt;=INDEX(IF(F346="x",CCTT!$F$3:$I$170,CCTT!$B$3:$E$170),MATCH(DATEDIF(D346,DATE(2024,7,11),"m"),CCTT!$A$3:$A$170,0),0)),CCTT!$F$2:$I$2)</f>
        <v>bt</v>
      </c>
      <c r="L346" s="111">
        <f t="shared" si="44"/>
        <v>17.236426314277505</v>
      </c>
      <c r="M346" s="105" t="str" cm="1">
        <f t="array" ref="M346">LOOKUP(2,1/(L346&gt;=INDEX(IF(F346="x",BMI!$G$3:$K$170,BMI!$B$3:$F$170),MATCH(DATEDIF(D346,DATE(2024,7,11),"m"),BMI!$A$3:$A$170,0),0)),BMI!$G$2:$K$2)</f>
        <v>TC</v>
      </c>
      <c r="N346" s="103" t="s">
        <v>3396</v>
      </c>
      <c r="O346" s="103">
        <v>83</v>
      </c>
      <c r="P346" s="106" t="s">
        <v>3382</v>
      </c>
      <c r="Q346" s="103" t="s">
        <v>1269</v>
      </c>
      <c r="R346" s="103" t="s">
        <v>5</v>
      </c>
      <c r="S346" s="103" t="s">
        <v>1370</v>
      </c>
      <c r="T346" s="103" t="s">
        <v>5</v>
      </c>
      <c r="U346" s="104" t="str">
        <f t="shared" si="49"/>
        <v>Cận thị; bt; Đa sâu răng; bt</v>
      </c>
      <c r="V346" s="112" t="s">
        <v>3383</v>
      </c>
      <c r="W346" s="191" t="str">
        <f t="shared" si="48"/>
        <v>II</v>
      </c>
      <c r="Y346" s="114"/>
      <c r="Z346" s="114"/>
    </row>
    <row r="347" spans="1:26" s="193" customFormat="1" x14ac:dyDescent="0.25">
      <c r="A347" s="103">
        <f t="shared" si="47"/>
        <v>338</v>
      </c>
      <c r="B347" s="226" t="s">
        <v>2210</v>
      </c>
      <c r="C347" s="227" t="s">
        <v>1329</v>
      </c>
      <c r="D347" s="355" t="s">
        <v>1974</v>
      </c>
      <c r="E347" s="103" t="s">
        <v>1753</v>
      </c>
      <c r="F347" s="103"/>
      <c r="G347" s="106" t="s">
        <v>1946</v>
      </c>
      <c r="H347" s="228">
        <v>45720</v>
      </c>
      <c r="I347" s="103">
        <v>32</v>
      </c>
      <c r="J347" s="103">
        <v>118</v>
      </c>
      <c r="K347" s="105" t="str" cm="1">
        <f t="array" ref="K347">LOOKUP(2,1/(J347&gt;=INDEX(IF(F347="x",CCTT!$F$3:$I$170,CCTT!$B$3:$E$170),MATCH(DATEDIF(D347,DATE(2024,7,11),"m"),CCTT!$A$3:$A$170,0),0)),CCTT!$F$2:$I$2)</f>
        <v>bt</v>
      </c>
      <c r="L347" s="111">
        <f t="shared" ref="L347:L402" si="50">(I347/J347^2)*10^4</f>
        <v>22.98190175237001</v>
      </c>
      <c r="M347" s="105" t="str" cm="1">
        <f t="array" ref="M347">LOOKUP(2,1/(L347&gt;=INDEX(IF(F347="x",BMI!$G$3:$K$170,BMI!$B$3:$F$170),MATCH(DATEDIF(D347,DATE(2024,7,11),"m"),BMI!$A$3:$A$170,0),0)),BMI!$G$2:$K$2)</f>
        <v>BP</v>
      </c>
      <c r="N347" s="103" t="s">
        <v>3401</v>
      </c>
      <c r="O347" s="103">
        <v>87</v>
      </c>
      <c r="P347" s="106" t="s">
        <v>3380</v>
      </c>
      <c r="Q347" s="103" t="s">
        <v>5</v>
      </c>
      <c r="R347" s="103" t="s">
        <v>5</v>
      </c>
      <c r="S347" s="103" t="s">
        <v>1370</v>
      </c>
      <c r="T347" s="103" t="s">
        <v>5</v>
      </c>
      <c r="U347" s="104" t="str">
        <f t="shared" si="49"/>
        <v>bt; bt; Đa sâu răng; bt</v>
      </c>
      <c r="V347" s="112" t="s">
        <v>1370</v>
      </c>
      <c r="W347" s="191" t="str">
        <f t="shared" si="48"/>
        <v>III</v>
      </c>
      <c r="Y347" s="114"/>
      <c r="Z347" s="114"/>
    </row>
    <row r="348" spans="1:26" s="193" customFormat="1" x14ac:dyDescent="0.25">
      <c r="A348" s="103">
        <f t="shared" si="47"/>
        <v>339</v>
      </c>
      <c r="B348" s="226" t="s">
        <v>2211</v>
      </c>
      <c r="C348" s="227" t="s">
        <v>1284</v>
      </c>
      <c r="D348" s="356" t="s">
        <v>2212</v>
      </c>
      <c r="E348" s="103" t="s">
        <v>1753</v>
      </c>
      <c r="F348" s="103"/>
      <c r="G348" s="106" t="s">
        <v>1946</v>
      </c>
      <c r="H348" s="228">
        <v>45720</v>
      </c>
      <c r="I348" s="103">
        <v>30</v>
      </c>
      <c r="J348" s="103">
        <v>120</v>
      </c>
      <c r="K348" s="105" t="str" cm="1">
        <f t="array" ref="K348">LOOKUP(2,1/(J348&gt;=INDEX(IF(F348="x",CCTT!$F$3:$I$170,CCTT!$B$3:$E$170),MATCH(DATEDIF(D348,DATE(2024,7,11),"m"),CCTT!$A$3:$A$170,0),0)),CCTT!$F$2:$I$2)</f>
        <v>bt</v>
      </c>
      <c r="L348" s="111">
        <f t="shared" si="50"/>
        <v>20.833333333333332</v>
      </c>
      <c r="M348" s="105" t="str" cm="1">
        <f t="array" ref="M348">LOOKUP(2,1/(L348&gt;=INDEX(IF(F348="x",BMI!$G$3:$K$170,BMI!$B$3:$F$170),MATCH(DATEDIF(D348,DATE(2024,7,11),"m"),BMI!$A$3:$A$170,0),0)),BMI!$G$2:$K$2)</f>
        <v>BP</v>
      </c>
      <c r="N348" s="103" t="s">
        <v>3385</v>
      </c>
      <c r="O348" s="103">
        <v>83</v>
      </c>
      <c r="P348" s="106" t="s">
        <v>3380</v>
      </c>
      <c r="Q348" s="103" t="s">
        <v>5</v>
      </c>
      <c r="R348" s="103" t="s">
        <v>5</v>
      </c>
      <c r="S348" s="191" t="s">
        <v>5</v>
      </c>
      <c r="T348" s="103" t="s">
        <v>5</v>
      </c>
      <c r="U348" s="104" t="str">
        <f t="shared" si="49"/>
        <v>bt; bt; bt; bt</v>
      </c>
      <c r="V348" s="105" t="s">
        <v>5</v>
      </c>
      <c r="W348" s="191" t="str">
        <f t="shared" si="48"/>
        <v>III</v>
      </c>
      <c r="Y348" s="114"/>
      <c r="Z348" s="114"/>
    </row>
    <row r="349" spans="1:26" s="193" customFormat="1" x14ac:dyDescent="0.25">
      <c r="A349" s="103">
        <f t="shared" si="47"/>
        <v>340</v>
      </c>
      <c r="B349" s="226" t="s">
        <v>1263</v>
      </c>
      <c r="C349" s="227" t="s">
        <v>1354</v>
      </c>
      <c r="D349" s="355" t="s">
        <v>1591</v>
      </c>
      <c r="E349" s="103"/>
      <c r="F349" s="103" t="s">
        <v>1753</v>
      </c>
      <c r="G349" s="106" t="s">
        <v>1946</v>
      </c>
      <c r="H349" s="228">
        <v>45720</v>
      </c>
      <c r="I349" s="103">
        <v>27</v>
      </c>
      <c r="J349" s="103">
        <v>122</v>
      </c>
      <c r="K349" s="105" t="str" cm="1">
        <f t="array" ref="K349">LOOKUP(2,1/(J349&gt;=INDEX(IF(F349="x",CCTT!$F$3:$I$170,CCTT!$B$3:$E$170),MATCH(DATEDIF(D349,DATE(2024,7,11),"m"),CCTT!$A$3:$A$170,0),0)),CCTT!$F$2:$I$2)</f>
        <v>bt</v>
      </c>
      <c r="L349" s="111">
        <f t="shared" si="50"/>
        <v>18.140284869658693</v>
      </c>
      <c r="M349" s="105" t="str" cm="1">
        <f t="array" ref="M349">LOOKUP(2,1/(L349&gt;=INDEX(IF(F349="x",BMI!$G$3:$K$170,BMI!$B$3:$F$170),MATCH(DATEDIF(D349,DATE(2024,7,11),"m"),BMI!$A$3:$A$170,0),0)),BMI!$G$2:$K$2)</f>
        <v>TC</v>
      </c>
      <c r="N349" s="103" t="s">
        <v>3398</v>
      </c>
      <c r="O349" s="103">
        <v>87</v>
      </c>
      <c r="P349" s="106" t="s">
        <v>3380</v>
      </c>
      <c r="Q349" s="103" t="s">
        <v>5</v>
      </c>
      <c r="R349" s="103" t="s">
        <v>5</v>
      </c>
      <c r="S349" s="103" t="s">
        <v>1370</v>
      </c>
      <c r="T349" s="103" t="s">
        <v>5</v>
      </c>
      <c r="U349" s="104" t="str">
        <f t="shared" si="49"/>
        <v>bt; bt; Đa sâu răng; bt</v>
      </c>
      <c r="V349" s="112" t="s">
        <v>1370</v>
      </c>
      <c r="W349" s="191" t="str">
        <f t="shared" si="48"/>
        <v>II</v>
      </c>
      <c r="Y349" s="114"/>
      <c r="Z349" s="114"/>
    </row>
    <row r="350" spans="1:26" s="193" customFormat="1" x14ac:dyDescent="0.25">
      <c r="A350" s="103">
        <f t="shared" si="47"/>
        <v>341</v>
      </c>
      <c r="B350" s="226" t="s">
        <v>1270</v>
      </c>
      <c r="C350" s="227" t="s">
        <v>1314</v>
      </c>
      <c r="D350" s="355" t="s">
        <v>2213</v>
      </c>
      <c r="E350" s="103" t="s">
        <v>1753</v>
      </c>
      <c r="F350" s="103"/>
      <c r="G350" s="106" t="s">
        <v>1946</v>
      </c>
      <c r="H350" s="228">
        <v>45720</v>
      </c>
      <c r="I350" s="103">
        <v>26</v>
      </c>
      <c r="J350" s="103">
        <v>125</v>
      </c>
      <c r="K350" s="105" t="str" cm="1">
        <f t="array" ref="K350">LOOKUP(2,1/(J350&gt;=INDEX(IF(F350="x",CCTT!$F$3:$I$170,CCTT!$B$3:$E$170),MATCH(DATEDIF(D350,DATE(2024,7,11),"m"),CCTT!$A$3:$A$170,0),0)),CCTT!$F$2:$I$2)</f>
        <v>bt</v>
      </c>
      <c r="L350" s="111">
        <f t="shared" si="50"/>
        <v>16.64</v>
      </c>
      <c r="M350" s="105" t="str" cm="1">
        <f t="array" ref="M350">LOOKUP(2,1/(L350&gt;=INDEX(IF(F350="x",BMI!$G$3:$K$170,BMI!$B$3:$F$170),MATCH(DATEDIF(D350,DATE(2024,7,11),"m"),BMI!$A$3:$A$170,0),0)),BMI!$G$2:$K$2)</f>
        <v>bt</v>
      </c>
      <c r="N350" s="103" t="s">
        <v>3385</v>
      </c>
      <c r="O350" s="103">
        <v>83</v>
      </c>
      <c r="P350" s="106" t="s">
        <v>3380</v>
      </c>
      <c r="Q350" s="103" t="s">
        <v>5</v>
      </c>
      <c r="R350" s="103" t="s">
        <v>5</v>
      </c>
      <c r="S350" s="103" t="s">
        <v>1370</v>
      </c>
      <c r="T350" s="103" t="s">
        <v>5</v>
      </c>
      <c r="U350" s="104" t="str">
        <f t="shared" si="49"/>
        <v>bt; bt; Đa sâu răng; bt</v>
      </c>
      <c r="V350" s="112" t="s">
        <v>1370</v>
      </c>
      <c r="W350" s="191" t="str">
        <f t="shared" si="48"/>
        <v>II</v>
      </c>
      <c r="Y350" s="114"/>
      <c r="Z350" s="114"/>
    </row>
    <row r="351" spans="1:26" s="193" customFormat="1" x14ac:dyDescent="0.25">
      <c r="A351" s="103">
        <f t="shared" si="47"/>
        <v>342</v>
      </c>
      <c r="B351" s="226" t="s">
        <v>2100</v>
      </c>
      <c r="C351" s="227" t="s">
        <v>1514</v>
      </c>
      <c r="D351" s="355" t="s">
        <v>1814</v>
      </c>
      <c r="E351" s="103" t="s">
        <v>1753</v>
      </c>
      <c r="F351" s="103"/>
      <c r="G351" s="106" t="s">
        <v>1946</v>
      </c>
      <c r="H351" s="228">
        <v>45720</v>
      </c>
      <c r="I351" s="103">
        <v>21</v>
      </c>
      <c r="J351" s="103">
        <v>123</v>
      </c>
      <c r="K351" s="105" t="str" cm="1">
        <f t="array" ref="K351">LOOKUP(2,1/(J351&gt;=INDEX(IF(F351="x",CCTT!$F$3:$I$170,CCTT!$B$3:$E$170),MATCH(DATEDIF(D351,DATE(2024,7,11),"m"),CCTT!$A$3:$A$170,0),0)),CCTT!$F$2:$I$2)</f>
        <v>bt</v>
      </c>
      <c r="L351" s="111">
        <f t="shared" si="50"/>
        <v>13.880626611144161</v>
      </c>
      <c r="M351" s="105" t="str" cm="1">
        <f t="array" ref="M351">LOOKUP(2,1/(L351&gt;=INDEX(IF(F351="x",BMI!$G$3:$K$170,BMI!$B$3:$F$170),MATCH(DATEDIF(D351,DATE(2024,7,11),"m"),BMI!$A$3:$A$170,0),0)),BMI!$G$2:$K$2)</f>
        <v>bt</v>
      </c>
      <c r="N351" s="103" t="s">
        <v>3385</v>
      </c>
      <c r="O351" s="103">
        <v>83</v>
      </c>
      <c r="P351" s="106" t="s">
        <v>3380</v>
      </c>
      <c r="Q351" s="103" t="s">
        <v>5</v>
      </c>
      <c r="R351" s="103" t="s">
        <v>5</v>
      </c>
      <c r="S351" s="103" t="s">
        <v>1370</v>
      </c>
      <c r="T351" s="103" t="s">
        <v>5</v>
      </c>
      <c r="U351" s="104" t="str">
        <f t="shared" si="49"/>
        <v>bt; bt; Đa sâu răng; bt</v>
      </c>
      <c r="V351" s="112" t="s">
        <v>1370</v>
      </c>
      <c r="W351" s="191" t="str">
        <f t="shared" si="48"/>
        <v>II</v>
      </c>
      <c r="Y351" s="114"/>
      <c r="Z351" s="114"/>
    </row>
    <row r="352" spans="1:26" s="193" customFormat="1" x14ac:dyDescent="0.25">
      <c r="A352" s="103">
        <f t="shared" si="47"/>
        <v>343</v>
      </c>
      <c r="B352" s="226" t="s">
        <v>2214</v>
      </c>
      <c r="C352" s="227" t="s">
        <v>1461</v>
      </c>
      <c r="D352" s="356" t="s">
        <v>2215</v>
      </c>
      <c r="E352" s="103"/>
      <c r="F352" s="103" t="s">
        <v>1753</v>
      </c>
      <c r="G352" s="106" t="s">
        <v>1946</v>
      </c>
      <c r="H352" s="228">
        <v>45720</v>
      </c>
      <c r="I352" s="103">
        <v>17</v>
      </c>
      <c r="J352" s="103">
        <v>112</v>
      </c>
      <c r="K352" s="105" t="str" cm="1">
        <f t="array" ref="K352">LOOKUP(2,1/(J352&gt;=INDEX(IF(F352="x",CCTT!$F$3:$I$170,CCTT!$B$3:$E$170),MATCH(DATEDIF(D352,DATE(2024,7,11),"m"),CCTT!$A$3:$A$170,0),0)),CCTT!$F$2:$I$2)</f>
        <v>bt</v>
      </c>
      <c r="L352" s="111">
        <f t="shared" si="50"/>
        <v>13.552295918367347</v>
      </c>
      <c r="M352" s="105" t="str" cm="1">
        <f t="array" ref="M352">LOOKUP(2,1/(L352&gt;=INDEX(IF(F352="x",BMI!$G$3:$K$170,BMI!$B$3:$F$170),MATCH(DATEDIF(D352,DATE(2024,7,11),"m"),BMI!$A$3:$A$170,0),0)),BMI!$G$2:$K$2)</f>
        <v>bt</v>
      </c>
      <c r="N352" s="103" t="s">
        <v>3399</v>
      </c>
      <c r="O352" s="103">
        <v>83</v>
      </c>
      <c r="P352" s="106" t="s">
        <v>3380</v>
      </c>
      <c r="Q352" s="103" t="s">
        <v>5</v>
      </c>
      <c r="R352" s="103" t="s">
        <v>5</v>
      </c>
      <c r="S352" s="103" t="s">
        <v>5</v>
      </c>
      <c r="T352" s="103" t="s">
        <v>5</v>
      </c>
      <c r="U352" s="104" t="str">
        <f t="shared" si="49"/>
        <v>bt; bt; bt; bt</v>
      </c>
      <c r="V352" s="112" t="s">
        <v>5</v>
      </c>
      <c r="W352" s="191" t="str">
        <f t="shared" si="48"/>
        <v>I</v>
      </c>
      <c r="Y352" s="114"/>
      <c r="Z352" s="114"/>
    </row>
    <row r="353" spans="1:26" s="193" customFormat="1" ht="31.5" x14ac:dyDescent="0.25">
      <c r="A353" s="103">
        <f t="shared" si="47"/>
        <v>344</v>
      </c>
      <c r="B353" s="226" t="s">
        <v>1476</v>
      </c>
      <c r="C353" s="227" t="s">
        <v>1289</v>
      </c>
      <c r="D353" s="355" t="s">
        <v>2172</v>
      </c>
      <c r="E353" s="103"/>
      <c r="F353" s="103" t="s">
        <v>1753</v>
      </c>
      <c r="G353" s="106" t="s">
        <v>1946</v>
      </c>
      <c r="H353" s="228">
        <v>45720</v>
      </c>
      <c r="I353" s="103"/>
      <c r="J353" s="103"/>
      <c r="K353" s="105" t="str" cm="1">
        <f t="array" ref="K353">LOOKUP(2,1/(J353&gt;=INDEX(IF(F353="x",CCTT!$F$3:$I$170,CCTT!$B$3:$E$170),MATCH(DATEDIF(D353,DATE(2024,7,11),"m"),CCTT!$A$3:$A$170,0),0)),CCTT!$F$2:$I$2)</f>
        <v>SDDTTC
MĐN</v>
      </c>
      <c r="L353" s="111" t="e">
        <f t="shared" si="50"/>
        <v>#DIV/0!</v>
      </c>
      <c r="M353" s="105" t="e" cm="1">
        <f t="array" ref="M353">LOOKUP(2,1/(L353&gt;=INDEX(IF(F353="x",BMI!$G$3:$K$170,BMI!$B$3:$F$170),MATCH(DATEDIF(D353,DATE(2024,7,11),"m"),BMI!$A$3:$A$170,0),0)),BMI!$G$2:$K$2)</f>
        <v>#N/A</v>
      </c>
      <c r="N353" s="103" t="s">
        <v>3396</v>
      </c>
      <c r="O353" s="103">
        <v>82</v>
      </c>
      <c r="P353" s="106" t="s">
        <v>3392</v>
      </c>
      <c r="Q353" s="191" t="s">
        <v>1326</v>
      </c>
      <c r="R353" s="103" t="s">
        <v>5</v>
      </c>
      <c r="S353" s="191" t="s">
        <v>1370</v>
      </c>
      <c r="T353" s="103" t="s">
        <v>5</v>
      </c>
      <c r="U353" s="104" t="str">
        <f t="shared" si="49"/>
        <v>2 mắt giảm thị lực; bt; Đa sâu răng; bt</v>
      </c>
      <c r="V353" s="112" t="s">
        <v>3389</v>
      </c>
      <c r="W353" s="191" t="e">
        <f t="shared" si="48"/>
        <v>#N/A</v>
      </c>
      <c r="Y353" s="114"/>
      <c r="Z353" s="114"/>
    </row>
    <row r="354" spans="1:26" s="193" customFormat="1" x14ac:dyDescent="0.25">
      <c r="A354" s="103">
        <f t="shared" si="47"/>
        <v>345</v>
      </c>
      <c r="B354" s="226" t="s">
        <v>2216</v>
      </c>
      <c r="C354" s="227" t="s">
        <v>1289</v>
      </c>
      <c r="D354" s="359" t="s">
        <v>1528</v>
      </c>
      <c r="E354" s="103"/>
      <c r="F354" s="103" t="s">
        <v>1753</v>
      </c>
      <c r="G354" s="106" t="s">
        <v>1946</v>
      </c>
      <c r="H354" s="228">
        <v>45720</v>
      </c>
      <c r="I354" s="103">
        <v>15</v>
      </c>
      <c r="J354" s="103">
        <v>111</v>
      </c>
      <c r="K354" s="105" t="str" cm="1">
        <f t="array" ref="K354">LOOKUP(2,1/(J354&gt;=INDEX(IF(F354="x",CCTT!$F$3:$I$170,CCTT!$B$3:$E$170),MATCH(DATEDIF(D354,DATE(2024,7,11),"m"),CCTT!$A$3:$A$170,0),0)),CCTT!$F$2:$I$2)</f>
        <v>bt</v>
      </c>
      <c r="L354" s="111">
        <f t="shared" si="50"/>
        <v>12.174336498660823</v>
      </c>
      <c r="M354" s="105" t="str" cm="1">
        <f t="array" ref="M354">LOOKUP(2,1/(L354&gt;=INDEX(IF(F354="x",BMI!$G$3:$K$170,BMI!$B$3:$F$170),MATCH(DATEDIF(D354,DATE(2024,7,11),"m"),BMI!$A$3:$A$170,0),0)),BMI!$G$2:$K$2)</f>
        <v>SDDTGC</v>
      </c>
      <c r="N354" s="103" t="s">
        <v>3398</v>
      </c>
      <c r="O354" s="103">
        <v>83</v>
      </c>
      <c r="P354" s="106" t="s">
        <v>3380</v>
      </c>
      <c r="Q354" s="103" t="s">
        <v>5</v>
      </c>
      <c r="R354" s="103" t="s">
        <v>5</v>
      </c>
      <c r="S354" s="103" t="s">
        <v>5</v>
      </c>
      <c r="T354" s="103" t="s">
        <v>5</v>
      </c>
      <c r="U354" s="104" t="str">
        <f t="shared" si="49"/>
        <v>bt; bt; bt; bt</v>
      </c>
      <c r="V354" s="112" t="s">
        <v>5</v>
      </c>
      <c r="W354" s="191" t="str">
        <f t="shared" si="48"/>
        <v>II</v>
      </c>
      <c r="Y354" s="114"/>
      <c r="Z354" s="114"/>
    </row>
    <row r="355" spans="1:26" s="193" customFormat="1" x14ac:dyDescent="0.25">
      <c r="A355" s="103">
        <f t="shared" si="47"/>
        <v>346</v>
      </c>
      <c r="B355" s="226" t="s">
        <v>1672</v>
      </c>
      <c r="C355" s="227" t="s">
        <v>1289</v>
      </c>
      <c r="D355" s="356" t="s">
        <v>2096</v>
      </c>
      <c r="E355" s="103"/>
      <c r="F355" s="103" t="s">
        <v>1753</v>
      </c>
      <c r="G355" s="106" t="s">
        <v>1946</v>
      </c>
      <c r="H355" s="228">
        <v>45720</v>
      </c>
      <c r="I355" s="103">
        <v>27</v>
      </c>
      <c r="J355" s="103">
        <v>126</v>
      </c>
      <c r="K355" s="105" t="str" cm="1">
        <f t="array" ref="K355">LOOKUP(2,1/(J355&gt;=INDEX(IF(F355="x",CCTT!$F$3:$I$170,CCTT!$B$3:$E$170),MATCH(DATEDIF(D355,DATE(2024,7,11),"m"),CCTT!$A$3:$A$170,0),0)),CCTT!$F$2:$I$2)</f>
        <v>bt</v>
      </c>
      <c r="L355" s="111">
        <f t="shared" si="50"/>
        <v>17.006802721088434</v>
      </c>
      <c r="M355" s="105" t="str" cm="1">
        <f t="array" ref="M355">LOOKUP(2,1/(L355&gt;=INDEX(IF(F355="x",BMI!$G$3:$K$170,BMI!$B$3:$F$170),MATCH(DATEDIF(D355,DATE(2024,7,11),"m"),BMI!$A$3:$A$170,0),0)),BMI!$G$2:$K$2)</f>
        <v>bt</v>
      </c>
      <c r="N355" s="103" t="s">
        <v>3385</v>
      </c>
      <c r="O355" s="103">
        <v>87</v>
      </c>
      <c r="P355" s="106" t="s">
        <v>3380</v>
      </c>
      <c r="Q355" s="103" t="s">
        <v>5</v>
      </c>
      <c r="R355" s="103" t="s">
        <v>5</v>
      </c>
      <c r="S355" s="103" t="s">
        <v>1370</v>
      </c>
      <c r="T355" s="103" t="s">
        <v>5</v>
      </c>
      <c r="U355" s="104" t="str">
        <f t="shared" si="49"/>
        <v>bt; bt; Đa sâu răng; bt</v>
      </c>
      <c r="V355" s="112" t="s">
        <v>1370</v>
      </c>
      <c r="W355" s="191" t="str">
        <f t="shared" si="48"/>
        <v>II</v>
      </c>
      <c r="Y355" s="114"/>
      <c r="Z355" s="114"/>
    </row>
    <row r="356" spans="1:26" s="193" customFormat="1" x14ac:dyDescent="0.25">
      <c r="A356" s="103">
        <f t="shared" si="47"/>
        <v>347</v>
      </c>
      <c r="B356" s="226" t="s">
        <v>2217</v>
      </c>
      <c r="C356" s="227" t="s">
        <v>1355</v>
      </c>
      <c r="D356" s="355" t="s">
        <v>1797</v>
      </c>
      <c r="E356" s="103"/>
      <c r="F356" s="103" t="s">
        <v>1753</v>
      </c>
      <c r="G356" s="106" t="s">
        <v>1946</v>
      </c>
      <c r="H356" s="228">
        <v>45720</v>
      </c>
      <c r="I356" s="120">
        <v>25</v>
      </c>
      <c r="J356" s="120">
        <v>118</v>
      </c>
      <c r="K356" s="105" t="str" cm="1">
        <f t="array" ref="K356">LOOKUP(2,1/(J356&gt;=INDEX(IF(F356="x",CCTT!$F$3:$I$170,CCTT!$B$3:$E$170),MATCH(DATEDIF(D356,DATE(2024,7,11),"m"),CCTT!$A$3:$A$170,0),0)),CCTT!$F$2:$I$2)</f>
        <v>bt</v>
      </c>
      <c r="L356" s="111">
        <f t="shared" si="50"/>
        <v>17.954610744039069</v>
      </c>
      <c r="M356" s="105" t="str" cm="1">
        <f t="array" ref="M356">LOOKUP(2,1/(L356&gt;=INDEX(IF(F356="x",BMI!$G$3:$K$170,BMI!$B$3:$F$170),MATCH(DATEDIF(D356,DATE(2024,7,11),"m"),BMI!$A$3:$A$170,0),0)),BMI!$G$2:$K$2)</f>
        <v>TC</v>
      </c>
      <c r="N356" s="103" t="s">
        <v>3398</v>
      </c>
      <c r="O356" s="103">
        <v>83</v>
      </c>
      <c r="P356" s="106" t="s">
        <v>3380</v>
      </c>
      <c r="Q356" s="103" t="s">
        <v>5</v>
      </c>
      <c r="R356" s="103" t="s">
        <v>1532</v>
      </c>
      <c r="S356" s="103" t="s">
        <v>5</v>
      </c>
      <c r="T356" s="103" t="s">
        <v>5</v>
      </c>
      <c r="U356" s="104" t="str">
        <f t="shared" si="49"/>
        <v>bt; Viêm mũi họng; bt; bt</v>
      </c>
      <c r="V356" s="112" t="s">
        <v>1532</v>
      </c>
      <c r="W356" s="191" t="str">
        <f t="shared" si="48"/>
        <v>II</v>
      </c>
      <c r="Y356" s="114"/>
      <c r="Z356" s="114"/>
    </row>
    <row r="357" spans="1:26" s="193" customFormat="1" x14ac:dyDescent="0.25">
      <c r="A357" s="103">
        <f t="shared" si="47"/>
        <v>348</v>
      </c>
      <c r="B357" s="226" t="s">
        <v>2218</v>
      </c>
      <c r="C357" s="227" t="s">
        <v>1355</v>
      </c>
      <c r="D357" s="328" t="s">
        <v>2133</v>
      </c>
      <c r="E357" s="103"/>
      <c r="F357" s="103" t="s">
        <v>1753</v>
      </c>
      <c r="G357" s="106" t="s">
        <v>1946</v>
      </c>
      <c r="H357" s="228">
        <v>45720</v>
      </c>
      <c r="I357" s="120">
        <v>25</v>
      </c>
      <c r="J357" s="120">
        <v>120</v>
      </c>
      <c r="K357" s="105" t="str" cm="1">
        <f t="array" ref="K357">LOOKUP(2,1/(J357&gt;=INDEX(IF(F357="x",CCTT!$F$3:$I$170,CCTT!$B$3:$E$170),MATCH(DATEDIF(D357,DATE(2024,7,11),"m"),CCTT!$A$3:$A$170,0),0)),CCTT!$F$2:$I$2)</f>
        <v>bt</v>
      </c>
      <c r="L357" s="111">
        <f t="shared" si="50"/>
        <v>17.361111111111111</v>
      </c>
      <c r="M357" s="105" t="str" cm="1">
        <f t="array" ref="M357">LOOKUP(2,1/(L357&gt;=INDEX(IF(F357="x",BMI!$G$3:$K$170,BMI!$B$3:$F$170),MATCH(DATEDIF(D357,DATE(2024,7,11),"m"),BMI!$A$3:$A$170,0),0)),BMI!$G$2:$K$2)</f>
        <v>TC</v>
      </c>
      <c r="N357" s="103" t="s">
        <v>3396</v>
      </c>
      <c r="O357" s="103">
        <v>83</v>
      </c>
      <c r="P357" s="106" t="s">
        <v>3380</v>
      </c>
      <c r="Q357" s="103" t="s">
        <v>5</v>
      </c>
      <c r="R357" s="103" t="s">
        <v>5</v>
      </c>
      <c r="S357" s="103" t="s">
        <v>1370</v>
      </c>
      <c r="T357" s="103" t="s">
        <v>5</v>
      </c>
      <c r="U357" s="104" t="str">
        <f t="shared" si="49"/>
        <v>bt; bt; Đa sâu răng; bt</v>
      </c>
      <c r="V357" s="112" t="s">
        <v>1370</v>
      </c>
      <c r="W357" s="191" t="str">
        <f t="shared" si="48"/>
        <v>II</v>
      </c>
      <c r="Y357" s="114"/>
      <c r="Z357" s="114"/>
    </row>
    <row r="358" spans="1:26" s="193" customFormat="1" x14ac:dyDescent="0.25">
      <c r="A358" s="103">
        <f t="shared" si="47"/>
        <v>349</v>
      </c>
      <c r="B358" s="226" t="s">
        <v>2219</v>
      </c>
      <c r="C358" s="227" t="s">
        <v>1292</v>
      </c>
      <c r="D358" s="329" t="s">
        <v>1538</v>
      </c>
      <c r="E358" s="103"/>
      <c r="F358" s="103" t="s">
        <v>1753</v>
      </c>
      <c r="G358" s="106" t="s">
        <v>1946</v>
      </c>
      <c r="H358" s="228">
        <v>45720</v>
      </c>
      <c r="I358" s="103">
        <v>30</v>
      </c>
      <c r="J358" s="103">
        <v>119</v>
      </c>
      <c r="K358" s="105" t="str" cm="1">
        <f t="array" ref="K358">LOOKUP(2,1/(J358&gt;=INDEX(IF(F358="x",CCTT!$F$3:$I$170,CCTT!$B$3:$E$170),MATCH(DATEDIF(D358,DATE(2024,7,11),"m"),CCTT!$A$3:$A$170,0),0)),CCTT!$F$2:$I$2)</f>
        <v>bt</v>
      </c>
      <c r="L358" s="111">
        <f t="shared" si="50"/>
        <v>21.18494456606172</v>
      </c>
      <c r="M358" s="105" t="str" cm="1">
        <f t="array" ref="M358">LOOKUP(2,1/(L358&gt;=INDEX(IF(F358="x",BMI!$G$3:$K$170,BMI!$B$3:$F$170),MATCH(DATEDIF(D358,DATE(2024,7,11),"m"),BMI!$A$3:$A$170,0),0)),BMI!$G$2:$K$2)</f>
        <v>BP</v>
      </c>
      <c r="N358" s="103" t="s">
        <v>3385</v>
      </c>
      <c r="O358" s="103">
        <v>87</v>
      </c>
      <c r="P358" s="106" t="s">
        <v>3380</v>
      </c>
      <c r="Q358" s="103" t="s">
        <v>5</v>
      </c>
      <c r="R358" s="103" t="s">
        <v>5</v>
      </c>
      <c r="S358" s="105" t="s">
        <v>1370</v>
      </c>
      <c r="T358" s="103" t="s">
        <v>5</v>
      </c>
      <c r="U358" s="104" t="str">
        <f t="shared" si="49"/>
        <v>bt; bt; Đa sâu răng; bt</v>
      </c>
      <c r="V358" s="112" t="s">
        <v>1370</v>
      </c>
      <c r="W358" s="191" t="str">
        <f t="shared" si="48"/>
        <v>III</v>
      </c>
      <c r="Y358" s="114"/>
      <c r="Z358" s="114"/>
    </row>
    <row r="359" spans="1:26" s="193" customFormat="1" x14ac:dyDescent="0.25">
      <c r="A359" s="103">
        <f t="shared" si="47"/>
        <v>350</v>
      </c>
      <c r="B359" s="226" t="s">
        <v>1496</v>
      </c>
      <c r="C359" s="227" t="s">
        <v>1294</v>
      </c>
      <c r="D359" s="330" t="s">
        <v>2133</v>
      </c>
      <c r="E359" s="103" t="s">
        <v>1753</v>
      </c>
      <c r="F359" s="103"/>
      <c r="G359" s="106" t="s">
        <v>1946</v>
      </c>
      <c r="H359" s="228">
        <v>45720</v>
      </c>
      <c r="I359" s="103">
        <v>18</v>
      </c>
      <c r="J359" s="103">
        <v>116</v>
      </c>
      <c r="K359" s="105" t="str" cm="1">
        <f t="array" ref="K359">LOOKUP(2,1/(J359&gt;=INDEX(IF(F359="x",CCTT!$F$3:$I$170,CCTT!$B$3:$E$170),MATCH(DATEDIF(D359,DATE(2024,7,11),"m"),CCTT!$A$3:$A$170,0),0)),CCTT!$F$2:$I$2)</f>
        <v>bt</v>
      </c>
      <c r="L359" s="111">
        <f t="shared" si="50"/>
        <v>13.376932223543401</v>
      </c>
      <c r="M359" s="105" t="str" cm="1">
        <f t="array" ref="M359">LOOKUP(2,1/(L359&gt;=INDEX(IF(F359="x",BMI!$G$3:$K$170,BMI!$B$3:$F$170),MATCH(DATEDIF(D359,DATE(2024,7,11),"m"),BMI!$A$3:$A$170,0),0)),BMI!$G$2:$K$2)</f>
        <v>bt</v>
      </c>
      <c r="N359" s="103" t="s">
        <v>3399</v>
      </c>
      <c r="O359" s="103">
        <v>83</v>
      </c>
      <c r="P359" s="106" t="s">
        <v>3380</v>
      </c>
      <c r="Q359" s="103" t="s">
        <v>5</v>
      </c>
      <c r="R359" s="103" t="s">
        <v>5</v>
      </c>
      <c r="S359" s="103" t="s">
        <v>1370</v>
      </c>
      <c r="T359" s="103" t="s">
        <v>5</v>
      </c>
      <c r="U359" s="104" t="str">
        <f t="shared" si="49"/>
        <v>bt; bt; Đa sâu răng; bt</v>
      </c>
      <c r="V359" s="112" t="s">
        <v>1370</v>
      </c>
      <c r="W359" s="191" t="str">
        <f t="shared" si="48"/>
        <v>II</v>
      </c>
      <c r="Y359" s="114"/>
      <c r="Z359" s="114"/>
    </row>
    <row r="360" spans="1:26" s="193" customFormat="1" x14ac:dyDescent="0.25">
      <c r="A360" s="103">
        <f t="shared" si="47"/>
        <v>351</v>
      </c>
      <c r="B360" s="226" t="s">
        <v>2220</v>
      </c>
      <c r="C360" s="227" t="s">
        <v>2221</v>
      </c>
      <c r="D360" s="328" t="s">
        <v>1649</v>
      </c>
      <c r="E360" s="103" t="s">
        <v>1753</v>
      </c>
      <c r="F360" s="103"/>
      <c r="G360" s="106" t="s">
        <v>1946</v>
      </c>
      <c r="H360" s="228">
        <v>45720</v>
      </c>
      <c r="I360" s="103">
        <v>32</v>
      </c>
      <c r="J360" s="103">
        <v>128</v>
      </c>
      <c r="K360" s="105" t="str" cm="1">
        <f t="array" ref="K360">LOOKUP(2,1/(J360&gt;=INDEX(IF(F360="x",CCTT!$F$3:$I$170,CCTT!$B$3:$E$170),MATCH(DATEDIF(D360,DATE(2024,7,11),"m"),CCTT!$A$3:$A$170,0),0)),CCTT!$F$2:$I$2)</f>
        <v>CHT</v>
      </c>
      <c r="L360" s="111">
        <f t="shared" si="50"/>
        <v>19.53125</v>
      </c>
      <c r="M360" s="105" t="str" cm="1">
        <f t="array" ref="M360">LOOKUP(2,1/(L360&gt;=INDEX(IF(F360="x",BMI!$G$3:$K$170,BMI!$B$3:$F$170),MATCH(DATEDIF(D360,DATE(2024,7,11),"m"),BMI!$A$3:$A$170,0),0)),BMI!$G$2:$K$2)</f>
        <v>BP</v>
      </c>
      <c r="N360" s="103" t="s">
        <v>3399</v>
      </c>
      <c r="O360" s="103">
        <v>83</v>
      </c>
      <c r="P360" s="106" t="s">
        <v>3380</v>
      </c>
      <c r="Q360" s="103" t="s">
        <v>5</v>
      </c>
      <c r="R360" s="103" t="s">
        <v>5</v>
      </c>
      <c r="S360" s="103" t="s">
        <v>5</v>
      </c>
      <c r="T360" s="103" t="s">
        <v>5</v>
      </c>
      <c r="U360" s="104" t="str">
        <f t="shared" si="49"/>
        <v>bt; bt; bt; bt</v>
      </c>
      <c r="V360" s="112" t="s">
        <v>5</v>
      </c>
      <c r="W360" s="191" t="str">
        <f t="shared" si="48"/>
        <v>III</v>
      </c>
      <c r="Y360" s="114"/>
      <c r="Z360" s="114"/>
    </row>
    <row r="361" spans="1:26" s="193" customFormat="1" x14ac:dyDescent="0.25">
      <c r="A361" s="103">
        <f t="shared" si="47"/>
        <v>352</v>
      </c>
      <c r="B361" s="226" t="s">
        <v>1505</v>
      </c>
      <c r="C361" s="227" t="s">
        <v>1317</v>
      </c>
      <c r="D361" s="331" t="s">
        <v>1811</v>
      </c>
      <c r="E361" s="103" t="s">
        <v>1753</v>
      </c>
      <c r="F361" s="103"/>
      <c r="G361" s="106" t="s">
        <v>1946</v>
      </c>
      <c r="H361" s="228">
        <v>45720</v>
      </c>
      <c r="I361" s="103">
        <v>21</v>
      </c>
      <c r="J361" s="103">
        <v>124</v>
      </c>
      <c r="K361" s="105" t="str" cm="1">
        <f t="array" ref="K361">LOOKUP(2,1/(J361&gt;=INDEX(IF(F361="x",CCTT!$F$3:$I$170,CCTT!$B$3:$E$170),MATCH(DATEDIF(D361,DATE(2024,7,11),"m"),CCTT!$A$3:$A$170,0),0)),CCTT!$F$2:$I$2)</f>
        <v>bt</v>
      </c>
      <c r="L361" s="111">
        <f t="shared" si="50"/>
        <v>13.657648283038503</v>
      </c>
      <c r="M361" s="105" t="str" cm="1">
        <f t="array" ref="M361">LOOKUP(2,1/(L361&gt;=INDEX(IF(F361="x",BMI!$G$3:$K$170,BMI!$B$3:$F$170),MATCH(DATEDIF(D361,DATE(2024,7,11),"m"),BMI!$A$3:$A$170,0),0)),BMI!$G$2:$K$2)</f>
        <v>bt</v>
      </c>
      <c r="N361" s="103" t="s">
        <v>3396</v>
      </c>
      <c r="O361" s="103">
        <v>83</v>
      </c>
      <c r="P361" s="106" t="s">
        <v>3380</v>
      </c>
      <c r="Q361" s="103" t="s">
        <v>5</v>
      </c>
      <c r="R361" s="103" t="s">
        <v>5</v>
      </c>
      <c r="S361" s="103" t="s">
        <v>5</v>
      </c>
      <c r="T361" s="103" t="s">
        <v>5</v>
      </c>
      <c r="U361" s="104" t="str">
        <f t="shared" si="49"/>
        <v>bt; bt; bt; bt</v>
      </c>
      <c r="V361" s="112" t="s">
        <v>5</v>
      </c>
      <c r="W361" s="191" t="str">
        <f t="shared" si="48"/>
        <v>I</v>
      </c>
      <c r="Y361" s="114"/>
      <c r="Z361" s="114"/>
    </row>
    <row r="362" spans="1:26" s="193" customFormat="1" x14ac:dyDescent="0.25">
      <c r="A362" s="103">
        <f t="shared" si="47"/>
        <v>353</v>
      </c>
      <c r="B362" s="226" t="s">
        <v>2222</v>
      </c>
      <c r="C362" s="227" t="s">
        <v>1318</v>
      </c>
      <c r="D362" s="329" t="s">
        <v>1844</v>
      </c>
      <c r="E362" s="103"/>
      <c r="F362" s="103" t="s">
        <v>1753</v>
      </c>
      <c r="G362" s="106" t="s">
        <v>1946</v>
      </c>
      <c r="H362" s="228">
        <v>45720</v>
      </c>
      <c r="I362" s="103">
        <v>18</v>
      </c>
      <c r="J362" s="103">
        <v>114</v>
      </c>
      <c r="K362" s="105" t="str" cm="1">
        <f t="array" ref="K362">LOOKUP(2,1/(J362&gt;=INDEX(IF(F362="x",CCTT!$F$3:$I$170,CCTT!$B$3:$E$170),MATCH(DATEDIF(D362,DATE(2024,7,11),"m"),CCTT!$A$3:$A$170,0),0)),CCTT!$F$2:$I$2)</f>
        <v>bt</v>
      </c>
      <c r="L362" s="111">
        <f t="shared" si="50"/>
        <v>13.850415512465373</v>
      </c>
      <c r="M362" s="105" t="str" cm="1">
        <f t="array" ref="M362">LOOKUP(2,1/(L362&gt;=INDEX(IF(F362="x",BMI!$G$3:$K$170,BMI!$B$3:$F$170),MATCH(DATEDIF(D362,DATE(2024,7,11),"m"),BMI!$A$3:$A$170,0),0)),BMI!$G$2:$K$2)</f>
        <v>bt</v>
      </c>
      <c r="N362" s="103" t="s">
        <v>3401</v>
      </c>
      <c r="O362" s="103">
        <v>80</v>
      </c>
      <c r="P362" s="106" t="s">
        <v>3380</v>
      </c>
      <c r="Q362" s="103" t="s">
        <v>5</v>
      </c>
      <c r="R362" s="103" t="s">
        <v>5</v>
      </c>
      <c r="S362" s="103" t="s">
        <v>5</v>
      </c>
      <c r="T362" s="103" t="s">
        <v>5</v>
      </c>
      <c r="U362" s="104" t="str">
        <f t="shared" si="49"/>
        <v>bt; bt; bt; bt</v>
      </c>
      <c r="V362" s="112" t="s">
        <v>5</v>
      </c>
      <c r="W362" s="191" t="str">
        <f t="shared" si="48"/>
        <v>I</v>
      </c>
      <c r="Y362" s="114"/>
      <c r="Z362" s="114"/>
    </row>
    <row r="363" spans="1:26" s="193" customFormat="1" x14ac:dyDescent="0.25">
      <c r="A363" s="103">
        <f t="shared" si="47"/>
        <v>354</v>
      </c>
      <c r="B363" s="226" t="s">
        <v>2223</v>
      </c>
      <c r="C363" s="227" t="s">
        <v>2224</v>
      </c>
      <c r="D363" s="329" t="s">
        <v>1618</v>
      </c>
      <c r="E363" s="103" t="s">
        <v>1753</v>
      </c>
      <c r="F363" s="103"/>
      <c r="G363" s="106" t="s">
        <v>1946</v>
      </c>
      <c r="H363" s="228">
        <v>45720</v>
      </c>
      <c r="I363" s="103">
        <v>19</v>
      </c>
      <c r="J363" s="103">
        <v>113</v>
      </c>
      <c r="K363" s="105" t="str" cm="1">
        <f t="array" ref="K363">LOOKUP(2,1/(J363&gt;=INDEX(IF(F363="x",CCTT!$F$3:$I$170,CCTT!$B$3:$E$170),MATCH(DATEDIF(D363,DATE(2024,7,11),"m"),CCTT!$A$3:$A$170,0),0)),CCTT!$F$2:$I$2)</f>
        <v>bt</v>
      </c>
      <c r="L363" s="111">
        <f t="shared" si="50"/>
        <v>14.879786984102124</v>
      </c>
      <c r="M363" s="105" t="str" cm="1">
        <f t="array" ref="M363">LOOKUP(2,1/(L363&gt;=INDEX(IF(F363="x",BMI!$G$3:$K$170,BMI!$B$3:$F$170),MATCH(DATEDIF(D363,DATE(2024,7,11),"m"),BMI!$A$3:$A$170,0),0)),BMI!$G$2:$K$2)</f>
        <v>bt</v>
      </c>
      <c r="N363" s="103" t="s">
        <v>3410</v>
      </c>
      <c r="O363" s="103">
        <v>86</v>
      </c>
      <c r="P363" s="106" t="s">
        <v>3380</v>
      </c>
      <c r="Q363" s="103" t="s">
        <v>5</v>
      </c>
      <c r="R363" s="103" t="s">
        <v>5</v>
      </c>
      <c r="S363" s="103" t="s">
        <v>5</v>
      </c>
      <c r="T363" s="103" t="s">
        <v>5</v>
      </c>
      <c r="U363" s="104" t="str">
        <f t="shared" si="49"/>
        <v>bt; bt; bt; bt</v>
      </c>
      <c r="V363" s="112" t="s">
        <v>5</v>
      </c>
      <c r="W363" s="191" t="str">
        <f t="shared" si="48"/>
        <v>I</v>
      </c>
      <c r="Y363" s="114"/>
      <c r="Z363" s="114"/>
    </row>
    <row r="364" spans="1:26" s="193" customFormat="1" x14ac:dyDescent="0.25">
      <c r="A364" s="103">
        <f t="shared" si="47"/>
        <v>355</v>
      </c>
      <c r="B364" s="226" t="s">
        <v>1339</v>
      </c>
      <c r="C364" s="227" t="s">
        <v>1321</v>
      </c>
      <c r="D364" s="328" t="s">
        <v>1863</v>
      </c>
      <c r="E364" s="103" t="s">
        <v>1753</v>
      </c>
      <c r="F364" s="103"/>
      <c r="G364" s="106" t="s">
        <v>1946</v>
      </c>
      <c r="H364" s="228">
        <v>45720</v>
      </c>
      <c r="I364" s="103">
        <v>31</v>
      </c>
      <c r="J364" s="103">
        <v>123</v>
      </c>
      <c r="K364" s="105" t="str" cm="1">
        <f t="array" ref="K364">LOOKUP(2,1/(J364&gt;=INDEX(IF(F364="x",CCTT!$F$3:$I$170,CCTT!$B$3:$E$170),MATCH(DATEDIF(D364,DATE(2024,7,11),"m"),CCTT!$A$3:$A$170,0),0)),CCTT!$F$2:$I$2)</f>
        <v>bt</v>
      </c>
      <c r="L364" s="111">
        <f t="shared" si="50"/>
        <v>20.490448806927091</v>
      </c>
      <c r="M364" s="105" t="str" cm="1">
        <f t="array" ref="M364">LOOKUP(2,1/(L364&gt;=INDEX(IF(F364="x",BMI!$G$3:$K$170,BMI!$B$3:$F$170),MATCH(DATEDIF(D364,DATE(2024,7,11),"m"),BMI!$A$3:$A$170,0),0)),BMI!$G$2:$K$2)</f>
        <v>BP</v>
      </c>
      <c r="N364" s="103" t="s">
        <v>3396</v>
      </c>
      <c r="O364" s="103">
        <v>83</v>
      </c>
      <c r="P364" s="106" t="s">
        <v>3380</v>
      </c>
      <c r="Q364" s="103" t="s">
        <v>5</v>
      </c>
      <c r="R364" s="103" t="s">
        <v>5</v>
      </c>
      <c r="S364" s="191" t="s">
        <v>5</v>
      </c>
      <c r="T364" s="103" t="s">
        <v>5</v>
      </c>
      <c r="U364" s="104" t="str">
        <f t="shared" si="49"/>
        <v>bt; bt; bt; bt</v>
      </c>
      <c r="V364" s="105" t="s">
        <v>5</v>
      </c>
      <c r="W364" s="191" t="str">
        <f t="shared" si="48"/>
        <v>III</v>
      </c>
      <c r="Y364" s="114"/>
      <c r="Z364" s="114"/>
    </row>
    <row r="365" spans="1:26" s="193" customFormat="1" ht="31.5" x14ac:dyDescent="0.25">
      <c r="A365" s="103">
        <f t="shared" si="47"/>
        <v>356</v>
      </c>
      <c r="B365" s="226" t="s">
        <v>1673</v>
      </c>
      <c r="C365" s="227" t="s">
        <v>1321</v>
      </c>
      <c r="D365" s="329" t="s">
        <v>1525</v>
      </c>
      <c r="E365" s="103" t="s">
        <v>1753</v>
      </c>
      <c r="F365" s="103"/>
      <c r="G365" s="106" t="s">
        <v>1946</v>
      </c>
      <c r="H365" s="228">
        <v>45720</v>
      </c>
      <c r="I365" s="103"/>
      <c r="J365" s="103"/>
      <c r="K365" s="105" t="str" cm="1">
        <f t="array" ref="K365">LOOKUP(2,1/(J365&gt;=INDEX(IF(F365="x",CCTT!$F$3:$I$170,CCTT!$B$3:$E$170),MATCH(DATEDIF(D365,DATE(2024,7,11),"m"),CCTT!$A$3:$A$170,0),0)),CCTT!$F$2:$I$2)</f>
        <v>SDDTTC
MĐN</v>
      </c>
      <c r="L365" s="111" t="e">
        <f t="shared" si="50"/>
        <v>#DIV/0!</v>
      </c>
      <c r="M365" s="105" t="e" cm="1">
        <f t="array" ref="M365">LOOKUP(2,1/(L365&gt;=INDEX(IF(F365="x",BMI!$G$3:$K$170,BMI!$B$3:$F$170),MATCH(DATEDIF(D365,DATE(2024,7,11),"m"),BMI!$A$3:$A$170,0),0)),BMI!$G$2:$K$2)</f>
        <v>#N/A</v>
      </c>
      <c r="N365" s="103" t="s">
        <v>3396</v>
      </c>
      <c r="O365" s="103">
        <v>81</v>
      </c>
      <c r="P365" s="106" t="s">
        <v>3380</v>
      </c>
      <c r="Q365" s="103" t="s">
        <v>5</v>
      </c>
      <c r="R365" s="103" t="s">
        <v>5</v>
      </c>
      <c r="S365" s="103" t="s">
        <v>5</v>
      </c>
      <c r="T365" s="103" t="s">
        <v>5</v>
      </c>
      <c r="U365" s="104" t="str">
        <f t="shared" si="49"/>
        <v>bt; bt; bt; bt</v>
      </c>
      <c r="V365" s="112" t="s">
        <v>5</v>
      </c>
      <c r="W365" s="191" t="e">
        <f t="shared" si="48"/>
        <v>#N/A</v>
      </c>
      <c r="Y365" s="114"/>
      <c r="Z365" s="114"/>
    </row>
    <row r="366" spans="1:26" s="193" customFormat="1" x14ac:dyDescent="0.25">
      <c r="A366" s="103">
        <f t="shared" si="47"/>
        <v>357</v>
      </c>
      <c r="B366" s="226" t="s">
        <v>2225</v>
      </c>
      <c r="C366" s="227" t="s">
        <v>1334</v>
      </c>
      <c r="D366" s="329" t="s">
        <v>1609</v>
      </c>
      <c r="E366" s="103"/>
      <c r="F366" s="103" t="s">
        <v>1753</v>
      </c>
      <c r="G366" s="106" t="s">
        <v>1946</v>
      </c>
      <c r="H366" s="228">
        <v>45720</v>
      </c>
      <c r="I366" s="103">
        <v>19</v>
      </c>
      <c r="J366" s="103">
        <v>115</v>
      </c>
      <c r="K366" s="105" t="str" cm="1">
        <f t="array" ref="K366">LOOKUP(2,1/(J366&gt;=INDEX(IF(F366="x",CCTT!$F$3:$I$170,CCTT!$B$3:$E$170),MATCH(DATEDIF(D366,DATE(2024,7,11),"m"),CCTT!$A$3:$A$170,0),0)),CCTT!$F$2:$I$2)</f>
        <v>bt</v>
      </c>
      <c r="L366" s="111">
        <f t="shared" si="50"/>
        <v>14.366729678638942</v>
      </c>
      <c r="M366" s="105" t="str" cm="1">
        <f t="array" ref="M366">LOOKUP(2,1/(L366&gt;=INDEX(IF(F366="x",BMI!$G$3:$K$170,BMI!$B$3:$F$170),MATCH(DATEDIF(D366,DATE(2024,7,11),"m"),BMI!$A$3:$A$170,0),0)),BMI!$G$2:$K$2)</f>
        <v>bt</v>
      </c>
      <c r="N366" s="103" t="s">
        <v>3385</v>
      </c>
      <c r="O366" s="103">
        <v>87</v>
      </c>
      <c r="P366" s="106" t="s">
        <v>3380</v>
      </c>
      <c r="Q366" s="103" t="s">
        <v>5</v>
      </c>
      <c r="R366" s="103" t="s">
        <v>5</v>
      </c>
      <c r="S366" s="103" t="s">
        <v>5</v>
      </c>
      <c r="T366" s="103" t="s">
        <v>5</v>
      </c>
      <c r="U366" s="104" t="str">
        <f>Q366&amp;"; "&amp;R366&amp;"; "&amp;S366&amp;"; "&amp;T366</f>
        <v>bt; bt; bt; bt</v>
      </c>
      <c r="V366" s="112" t="s">
        <v>5</v>
      </c>
      <c r="W366" s="191" t="str">
        <f t="shared" si="48"/>
        <v>I</v>
      </c>
      <c r="Y366" s="114"/>
      <c r="Z366" s="114"/>
    </row>
    <row r="367" spans="1:26" s="193" customFormat="1" x14ac:dyDescent="0.25">
      <c r="A367" s="103">
        <f t="shared" si="47"/>
        <v>358</v>
      </c>
      <c r="B367" s="226" t="s">
        <v>2226</v>
      </c>
      <c r="C367" s="227" t="s">
        <v>1334</v>
      </c>
      <c r="D367" s="329" t="s">
        <v>2227</v>
      </c>
      <c r="E367" s="103"/>
      <c r="F367" s="103" t="s">
        <v>1753</v>
      </c>
      <c r="G367" s="106" t="s">
        <v>1946</v>
      </c>
      <c r="H367" s="228">
        <v>45720</v>
      </c>
      <c r="I367" s="120">
        <v>22</v>
      </c>
      <c r="J367" s="120">
        <v>123</v>
      </c>
      <c r="K367" s="105" t="str" cm="1">
        <f t="array" ref="K367">LOOKUP(2,1/(J367&gt;=INDEX(IF(F367="x",CCTT!$F$3:$I$170,CCTT!$B$3:$E$170),MATCH(DATEDIF(D367,DATE(2024,7,11),"m"),CCTT!$A$3:$A$170,0),0)),CCTT!$F$2:$I$2)</f>
        <v>bt</v>
      </c>
      <c r="L367" s="111">
        <f t="shared" si="50"/>
        <v>14.541608830722454</v>
      </c>
      <c r="M367" s="105" t="str" cm="1">
        <f t="array" ref="M367">LOOKUP(2,1/(L367&gt;=INDEX(IF(F367="x",BMI!$G$3:$K$170,BMI!$B$3:$F$170),MATCH(DATEDIF(D367,DATE(2024,7,11),"m"),BMI!$A$3:$A$170,0),0)),BMI!$G$2:$K$2)</f>
        <v>bt</v>
      </c>
      <c r="N367" s="103" t="s">
        <v>3399</v>
      </c>
      <c r="O367" s="103">
        <v>83</v>
      </c>
      <c r="P367" s="106" t="s">
        <v>3380</v>
      </c>
      <c r="Q367" s="103" t="s">
        <v>5</v>
      </c>
      <c r="R367" s="103" t="s">
        <v>5</v>
      </c>
      <c r="S367" s="105" t="s">
        <v>5</v>
      </c>
      <c r="T367" s="103" t="s">
        <v>5</v>
      </c>
      <c r="U367" s="104" t="str">
        <f t="shared" si="49"/>
        <v>bt; bt; bt; bt</v>
      </c>
      <c r="V367" s="105" t="s">
        <v>5</v>
      </c>
      <c r="W367" s="191" t="str">
        <f t="shared" si="48"/>
        <v>I</v>
      </c>
      <c r="Y367" s="114"/>
      <c r="Z367" s="114"/>
    </row>
    <row r="368" spans="1:26" s="193" customFormat="1" x14ac:dyDescent="0.25">
      <c r="A368" s="103">
        <f t="shared" si="47"/>
        <v>359</v>
      </c>
      <c r="B368" s="226" t="s">
        <v>2228</v>
      </c>
      <c r="C368" s="227" t="s">
        <v>1634</v>
      </c>
      <c r="D368" s="328" t="s">
        <v>2109</v>
      </c>
      <c r="E368" s="103"/>
      <c r="F368" s="103" t="s">
        <v>1753</v>
      </c>
      <c r="G368" s="106" t="s">
        <v>1946</v>
      </c>
      <c r="H368" s="228">
        <v>45720</v>
      </c>
      <c r="I368" s="103">
        <v>18</v>
      </c>
      <c r="J368" s="103">
        <v>114</v>
      </c>
      <c r="K368" s="105" t="str" cm="1">
        <f t="array" ref="K368">LOOKUP(2,1/(J368&gt;=INDEX(IF(F368="x",CCTT!$F$3:$I$170,CCTT!$B$3:$E$170),MATCH(DATEDIF(D368,DATE(2024,7,11),"m"),CCTT!$A$3:$A$170,0),0)),CCTT!$F$2:$I$2)</f>
        <v>bt</v>
      </c>
      <c r="L368" s="111">
        <f t="shared" si="50"/>
        <v>13.850415512465373</v>
      </c>
      <c r="M368" s="105" t="str" cm="1">
        <f t="array" ref="M368">LOOKUP(2,1/(L368&gt;=INDEX(IF(F368="x",BMI!$G$3:$K$170,BMI!$B$3:$F$170),MATCH(DATEDIF(D368,DATE(2024,7,11),"m"),BMI!$A$3:$A$170,0),0)),BMI!$G$2:$K$2)</f>
        <v>bt</v>
      </c>
      <c r="N368" s="103" t="s">
        <v>3396</v>
      </c>
      <c r="O368" s="103">
        <v>84</v>
      </c>
      <c r="P368" s="106" t="s">
        <v>3380</v>
      </c>
      <c r="Q368" s="103" t="s">
        <v>5</v>
      </c>
      <c r="R368" s="103" t="s">
        <v>5</v>
      </c>
      <c r="S368" s="103" t="s">
        <v>1370</v>
      </c>
      <c r="T368" s="103" t="s">
        <v>5</v>
      </c>
      <c r="U368" s="104" t="str">
        <f t="shared" si="49"/>
        <v>bt; bt; Đa sâu răng; bt</v>
      </c>
      <c r="V368" s="112" t="s">
        <v>1370</v>
      </c>
      <c r="W368" s="191" t="str">
        <f t="shared" si="48"/>
        <v>II</v>
      </c>
      <c r="Y368" s="114"/>
      <c r="Z368" s="114"/>
    </row>
    <row r="369" spans="1:26" s="193" customFormat="1" x14ac:dyDescent="0.25">
      <c r="A369" s="103">
        <f t="shared" si="47"/>
        <v>360</v>
      </c>
      <c r="B369" s="226" t="s">
        <v>2229</v>
      </c>
      <c r="C369" s="227" t="s">
        <v>1357</v>
      </c>
      <c r="D369" s="332" t="s">
        <v>2230</v>
      </c>
      <c r="E369" s="103"/>
      <c r="F369" s="103" t="s">
        <v>1753</v>
      </c>
      <c r="G369" s="106" t="s">
        <v>1946</v>
      </c>
      <c r="H369" s="228">
        <v>45720</v>
      </c>
      <c r="I369" s="103">
        <v>17</v>
      </c>
      <c r="J369" s="103">
        <v>118</v>
      </c>
      <c r="K369" s="105" t="str" cm="1">
        <f t="array" ref="K369">LOOKUP(2,1/(J369&gt;=INDEX(IF(F369="x",CCTT!$F$3:$I$170,CCTT!$B$3:$E$170),MATCH(DATEDIF(D369,DATE(2024,7,11),"m"),CCTT!$A$3:$A$170,0),0)),CCTT!$F$2:$I$2)</f>
        <v>bt</v>
      </c>
      <c r="L369" s="111">
        <f t="shared" si="50"/>
        <v>12.209135305946566</v>
      </c>
      <c r="M369" s="105" t="str" cm="1">
        <f t="array" ref="M369">LOOKUP(2,1/(L369&gt;=INDEX(IF(F369="x",BMI!$G$3:$K$170,BMI!$B$3:$F$170),MATCH(DATEDIF(D369,DATE(2024,7,11),"m"),BMI!$A$3:$A$170,0),0)),BMI!$G$2:$K$2)</f>
        <v>SDDTGC</v>
      </c>
      <c r="N369" s="103" t="s">
        <v>3396</v>
      </c>
      <c r="O369" s="103">
        <v>86</v>
      </c>
      <c r="P369" s="106" t="s">
        <v>3380</v>
      </c>
      <c r="Q369" s="103" t="s">
        <v>5</v>
      </c>
      <c r="R369" s="103" t="s">
        <v>1532</v>
      </c>
      <c r="S369" s="103" t="s">
        <v>1370</v>
      </c>
      <c r="T369" s="103" t="s">
        <v>5</v>
      </c>
      <c r="U369" s="104" t="str">
        <f t="shared" si="49"/>
        <v>bt; Viêm mũi họng; Đa sâu răng; bt</v>
      </c>
      <c r="V369" s="112" t="s">
        <v>3425</v>
      </c>
      <c r="W369" s="191" t="str">
        <f t="shared" si="48"/>
        <v>II</v>
      </c>
      <c r="Y369" s="114"/>
      <c r="Z369" s="114"/>
    </row>
    <row r="370" spans="1:26" s="193" customFormat="1" x14ac:dyDescent="0.25">
      <c r="A370" s="103">
        <f t="shared" si="47"/>
        <v>361</v>
      </c>
      <c r="B370" s="226" t="s">
        <v>2231</v>
      </c>
      <c r="C370" s="227" t="s">
        <v>1362</v>
      </c>
      <c r="D370" s="329" t="s">
        <v>1519</v>
      </c>
      <c r="E370" s="103" t="s">
        <v>1753</v>
      </c>
      <c r="F370" s="103"/>
      <c r="G370" s="106" t="s">
        <v>1946</v>
      </c>
      <c r="H370" s="228">
        <v>45720</v>
      </c>
      <c r="I370" s="103">
        <v>22</v>
      </c>
      <c r="J370" s="103">
        <v>116</v>
      </c>
      <c r="K370" s="105" t="str" cm="1">
        <f t="array" ref="K370">LOOKUP(2,1/(J370&gt;=INDEX(IF(F370="x",CCTT!$F$3:$I$170,CCTT!$B$3:$E$170),MATCH(DATEDIF(D370,DATE(2024,7,11),"m"),CCTT!$A$3:$A$170,0),0)),CCTT!$F$2:$I$2)</f>
        <v>bt</v>
      </c>
      <c r="L370" s="111">
        <f t="shared" si="50"/>
        <v>16.349583828775266</v>
      </c>
      <c r="M370" s="105" t="str" cm="1">
        <f t="array" ref="M370">LOOKUP(2,1/(L370&gt;=INDEX(IF(F370="x",BMI!$G$3:$K$170,BMI!$B$3:$F$170),MATCH(DATEDIF(D370,DATE(2024,7,11),"m"),BMI!$A$3:$A$170,0),0)),BMI!$G$2:$K$2)</f>
        <v>bt</v>
      </c>
      <c r="N370" s="103" t="s">
        <v>3401</v>
      </c>
      <c r="O370" s="103">
        <v>78</v>
      </c>
      <c r="P370" s="106" t="s">
        <v>3380</v>
      </c>
      <c r="Q370" s="103" t="s">
        <v>5</v>
      </c>
      <c r="R370" s="103" t="s">
        <v>5</v>
      </c>
      <c r="S370" s="103" t="s">
        <v>5</v>
      </c>
      <c r="T370" s="103" t="s">
        <v>5</v>
      </c>
      <c r="U370" s="104" t="str">
        <f t="shared" si="49"/>
        <v>bt; bt; bt; bt</v>
      </c>
      <c r="V370" s="112" t="s">
        <v>5</v>
      </c>
      <c r="W370" s="191" t="str">
        <f t="shared" si="48"/>
        <v>I</v>
      </c>
      <c r="Y370" s="114"/>
      <c r="Z370" s="114"/>
    </row>
    <row r="371" spans="1:26" s="193" customFormat="1" ht="31.5" x14ac:dyDescent="0.25">
      <c r="A371" s="103">
        <f t="shared" si="47"/>
        <v>362</v>
      </c>
      <c r="B371" s="226" t="s">
        <v>2233</v>
      </c>
      <c r="C371" s="227" t="s">
        <v>1304</v>
      </c>
      <c r="D371" s="328" t="s">
        <v>2234</v>
      </c>
      <c r="E371" s="103" t="s">
        <v>1753</v>
      </c>
      <c r="F371" s="103"/>
      <c r="G371" s="106" t="s">
        <v>1946</v>
      </c>
      <c r="H371" s="228">
        <v>45720</v>
      </c>
      <c r="I371" s="103"/>
      <c r="J371" s="103"/>
      <c r="K371" s="105" t="str" cm="1">
        <f t="array" ref="K371">LOOKUP(2,1/(J371&gt;=INDEX(IF(F371="x",CCTT!$F$3:$I$170,CCTT!$B$3:$E$170),MATCH(DATEDIF(D371,DATE(2024,7,11),"m"),CCTT!$A$3:$A$170,0),0)),CCTT!$F$2:$I$2)</f>
        <v>SDDTTC
MĐN</v>
      </c>
      <c r="L371" s="111" t="e">
        <f t="shared" si="50"/>
        <v>#DIV/0!</v>
      </c>
      <c r="M371" s="105" t="e" cm="1">
        <f t="array" ref="M371">LOOKUP(2,1/(L371&gt;=INDEX(IF(F371="x",BMI!$G$3:$K$170,BMI!$B$3:$F$170),MATCH(DATEDIF(D371,DATE(2024,7,11),"m"),BMI!$A$3:$A$170,0),0)),BMI!$G$2:$K$2)</f>
        <v>#N/A</v>
      </c>
      <c r="N371" s="103" t="s">
        <v>3401</v>
      </c>
      <c r="O371" s="103">
        <v>85</v>
      </c>
      <c r="P371" s="106" t="s">
        <v>3380</v>
      </c>
      <c r="Q371" s="103" t="s">
        <v>5</v>
      </c>
      <c r="R371" s="103" t="s">
        <v>5</v>
      </c>
      <c r="S371" s="103" t="s">
        <v>1370</v>
      </c>
      <c r="T371" s="103" t="s">
        <v>5</v>
      </c>
      <c r="U371" s="104" t="str">
        <f t="shared" si="49"/>
        <v>bt; bt; Đa sâu răng; bt</v>
      </c>
      <c r="V371" s="112" t="s">
        <v>1370</v>
      </c>
      <c r="W371" s="191" t="e">
        <f t="shared" si="48"/>
        <v>#N/A</v>
      </c>
      <c r="Y371" s="114"/>
      <c r="Z371" s="114"/>
    </row>
    <row r="372" spans="1:26" s="193" customFormat="1" x14ac:dyDescent="0.25">
      <c r="A372" s="103">
        <f t="shared" si="47"/>
        <v>363</v>
      </c>
      <c r="B372" s="226" t="s">
        <v>1263</v>
      </c>
      <c r="C372" s="227" t="s">
        <v>1464</v>
      </c>
      <c r="D372" s="329" t="s">
        <v>2044</v>
      </c>
      <c r="E372" s="103"/>
      <c r="F372" s="103" t="s">
        <v>1753</v>
      </c>
      <c r="G372" s="106" t="s">
        <v>1946</v>
      </c>
      <c r="H372" s="228">
        <v>45720</v>
      </c>
      <c r="I372" s="106" t="s">
        <v>3451</v>
      </c>
      <c r="J372" s="103">
        <v>117</v>
      </c>
      <c r="K372" s="105" t="str" cm="1">
        <f t="array" ref="K372">LOOKUP(2,1/(J372&gt;=INDEX(IF(F372="x",CCTT!$F$3:$I$170,CCTT!$B$3:$E$170),MATCH(DATEDIF(D372,DATE(2024,7,11),"m"),CCTT!$A$3:$A$170,0),0)),CCTT!$F$2:$I$2)</f>
        <v>bt</v>
      </c>
      <c r="L372" s="111">
        <f t="shared" si="50"/>
        <v>16.801811673606547</v>
      </c>
      <c r="M372" s="105" t="str" cm="1">
        <f t="array" ref="M372">LOOKUP(2,1/(L372&gt;=INDEX(IF(F372="x",BMI!$G$3:$K$170,BMI!$B$3:$F$170),MATCH(DATEDIF(D372,DATE(2024,7,11),"m"),BMI!$A$3:$A$170,0),0)),BMI!$G$2:$K$2)</f>
        <v>bt</v>
      </c>
      <c r="N372" s="103" t="s">
        <v>3396</v>
      </c>
      <c r="O372" s="103">
        <v>83</v>
      </c>
      <c r="P372" s="106" t="s">
        <v>3380</v>
      </c>
      <c r="Q372" s="103" t="s">
        <v>5</v>
      </c>
      <c r="R372" s="103" t="s">
        <v>5</v>
      </c>
      <c r="S372" s="103" t="s">
        <v>5</v>
      </c>
      <c r="T372" s="103" t="s">
        <v>5</v>
      </c>
      <c r="U372" s="104" t="str">
        <f t="shared" si="49"/>
        <v>bt; bt; bt; bt</v>
      </c>
      <c r="V372" s="112" t="s">
        <v>5</v>
      </c>
      <c r="W372" s="191" t="str">
        <f t="shared" si="48"/>
        <v>I</v>
      </c>
      <c r="Y372" s="114"/>
      <c r="Z372" s="114"/>
    </row>
    <row r="373" spans="1:26" s="193" customFormat="1" ht="31.5" x14ac:dyDescent="0.25">
      <c r="A373" s="103">
        <f t="shared" si="47"/>
        <v>364</v>
      </c>
      <c r="B373" s="226" t="s">
        <v>2235</v>
      </c>
      <c r="C373" s="227" t="s">
        <v>1324</v>
      </c>
      <c r="D373" s="328" t="s">
        <v>1568</v>
      </c>
      <c r="E373" s="103" t="s">
        <v>1753</v>
      </c>
      <c r="F373" s="103"/>
      <c r="G373" s="106" t="s">
        <v>1946</v>
      </c>
      <c r="H373" s="228">
        <v>45720</v>
      </c>
      <c r="I373" s="103">
        <v>30</v>
      </c>
      <c r="J373" s="103">
        <v>128</v>
      </c>
      <c r="K373" s="105" t="str" cm="1">
        <f t="array" ref="K373">LOOKUP(2,1/(J373&gt;=INDEX(IF(F373="x",CCTT!$F$3:$I$170,CCTT!$B$3:$E$170),MATCH(DATEDIF(D373,DATE(2024,7,11),"m"),CCTT!$A$3:$A$170,0),0)),CCTT!$F$2:$I$2)</f>
        <v>CHT</v>
      </c>
      <c r="L373" s="111">
        <f t="shared" si="50"/>
        <v>18.310546875</v>
      </c>
      <c r="M373" s="105" t="str" cm="1">
        <f t="array" ref="M373">LOOKUP(2,1/(L373&gt;=INDEX(IF(F373="x",BMI!$G$3:$K$170,BMI!$B$3:$F$170),MATCH(DATEDIF(D373,DATE(2024,7,11),"m"),BMI!$A$3:$A$170,0),0)),BMI!$G$2:$K$2)</f>
        <v>TC</v>
      </c>
      <c r="N373" s="103" t="s">
        <v>3396</v>
      </c>
      <c r="O373" s="103">
        <v>85</v>
      </c>
      <c r="P373" s="106" t="s">
        <v>3388</v>
      </c>
      <c r="Q373" s="103" t="s">
        <v>1326</v>
      </c>
      <c r="R373" s="103" t="s">
        <v>5</v>
      </c>
      <c r="S373" s="103" t="s">
        <v>1370</v>
      </c>
      <c r="T373" s="103" t="s">
        <v>5</v>
      </c>
      <c r="U373" s="104" t="str">
        <f t="shared" si="49"/>
        <v>2 mắt giảm thị lực; bt; Đa sâu răng; bt</v>
      </c>
      <c r="V373" s="112" t="s">
        <v>3389</v>
      </c>
      <c r="W373" s="191" t="str">
        <f t="shared" si="48"/>
        <v>II</v>
      </c>
      <c r="Y373" s="114"/>
      <c r="Z373" s="114"/>
    </row>
    <row r="374" spans="1:26" s="193" customFormat="1" x14ac:dyDescent="0.25">
      <c r="A374" s="103">
        <f t="shared" si="47"/>
        <v>365</v>
      </c>
      <c r="B374" s="226" t="s">
        <v>2236</v>
      </c>
      <c r="C374" s="227" t="s">
        <v>1324</v>
      </c>
      <c r="D374" s="328" t="s">
        <v>2212</v>
      </c>
      <c r="E374" s="103" t="s">
        <v>1753</v>
      </c>
      <c r="F374" s="103"/>
      <c r="G374" s="106" t="s">
        <v>1946</v>
      </c>
      <c r="H374" s="228">
        <v>45720</v>
      </c>
      <c r="I374" s="103">
        <v>32</v>
      </c>
      <c r="J374" s="103">
        <v>124</v>
      </c>
      <c r="K374" s="105" t="str" cm="1">
        <f t="array" ref="K374">LOOKUP(2,1/(J374&gt;=INDEX(IF(F374="x",CCTT!$F$3:$I$170,CCTT!$B$3:$E$170),MATCH(DATEDIF(D374,DATE(2024,7,11),"m"),CCTT!$A$3:$A$170,0),0)),CCTT!$F$2:$I$2)</f>
        <v>bt</v>
      </c>
      <c r="L374" s="111">
        <f t="shared" si="50"/>
        <v>20.811654526534863</v>
      </c>
      <c r="M374" s="105" t="str" cm="1">
        <f t="array" ref="M374">LOOKUP(2,1/(L374&gt;=INDEX(IF(F374="x",BMI!$G$3:$K$170,BMI!$B$3:$F$170),MATCH(DATEDIF(D374,DATE(2024,7,11),"m"),BMI!$A$3:$A$170,0),0)),BMI!$G$2:$K$2)</f>
        <v>BP</v>
      </c>
      <c r="N374" s="103" t="s">
        <v>3385</v>
      </c>
      <c r="O374" s="103">
        <v>86</v>
      </c>
      <c r="P374" s="106" t="s">
        <v>3380</v>
      </c>
      <c r="Q374" s="103" t="s">
        <v>5</v>
      </c>
      <c r="R374" s="103" t="s">
        <v>5</v>
      </c>
      <c r="S374" s="103" t="s">
        <v>1370</v>
      </c>
      <c r="T374" s="103" t="s">
        <v>5</v>
      </c>
      <c r="U374" s="104" t="str">
        <f t="shared" si="49"/>
        <v>bt; bt; Đa sâu răng; bt</v>
      </c>
      <c r="V374" s="112" t="s">
        <v>1370</v>
      </c>
      <c r="W374" s="191" t="str">
        <f t="shared" si="48"/>
        <v>III</v>
      </c>
      <c r="Y374" s="114"/>
      <c r="Z374" s="114"/>
    </row>
    <row r="375" spans="1:26" s="193" customFormat="1" x14ac:dyDescent="0.25">
      <c r="A375" s="103">
        <f t="shared" si="47"/>
        <v>366</v>
      </c>
      <c r="B375" s="226" t="s">
        <v>2237</v>
      </c>
      <c r="C375" s="227" t="s">
        <v>1307</v>
      </c>
      <c r="D375" s="329" t="s">
        <v>1815</v>
      </c>
      <c r="E375" s="103"/>
      <c r="F375" s="103" t="s">
        <v>1753</v>
      </c>
      <c r="G375" s="106" t="s">
        <v>1946</v>
      </c>
      <c r="H375" s="228">
        <v>45720</v>
      </c>
      <c r="I375" s="120">
        <v>19</v>
      </c>
      <c r="J375" s="120">
        <v>123</v>
      </c>
      <c r="K375" s="105" t="str" cm="1">
        <f t="array" ref="K375">LOOKUP(2,1/(J375&gt;=INDEX(IF(F375="x",CCTT!$F$3:$I$170,CCTT!$B$3:$E$170),MATCH(DATEDIF(D375,DATE(2024,7,11),"m"),CCTT!$A$3:$A$170,0),0)),CCTT!$F$2:$I$2)</f>
        <v>bt</v>
      </c>
      <c r="L375" s="111">
        <f t="shared" si="50"/>
        <v>12.558662171987573</v>
      </c>
      <c r="M375" s="105" t="str" cm="1">
        <f t="array" ref="M375">LOOKUP(2,1/(L375&gt;=INDEX(IF(F375="x",BMI!$G$3:$K$170,BMI!$B$3:$F$170),MATCH(DATEDIF(D375,DATE(2024,7,11),"m"),BMI!$A$3:$A$170,0),0)),BMI!$G$2:$K$2)</f>
        <v>SDDTGC</v>
      </c>
      <c r="N375" s="103" t="s">
        <v>3396</v>
      </c>
      <c r="O375" s="103">
        <v>85</v>
      </c>
      <c r="P375" s="106" t="s">
        <v>3380</v>
      </c>
      <c r="Q375" s="103" t="s">
        <v>5</v>
      </c>
      <c r="R375" s="103" t="s">
        <v>5</v>
      </c>
      <c r="S375" s="103" t="s">
        <v>5</v>
      </c>
      <c r="T375" s="103" t="s">
        <v>5</v>
      </c>
      <c r="U375" s="104" t="str">
        <f t="shared" si="49"/>
        <v>bt; bt; bt; bt</v>
      </c>
      <c r="V375" s="112" t="s">
        <v>5</v>
      </c>
      <c r="W375" s="191" t="str">
        <f t="shared" si="48"/>
        <v>II</v>
      </c>
      <c r="Y375" s="114"/>
      <c r="Z375" s="114"/>
    </row>
    <row r="376" spans="1:26" s="193" customFormat="1" x14ac:dyDescent="0.25">
      <c r="A376" s="103">
        <f t="shared" si="47"/>
        <v>367</v>
      </c>
      <c r="B376" s="226" t="s">
        <v>2238</v>
      </c>
      <c r="C376" s="227" t="s">
        <v>1307</v>
      </c>
      <c r="D376" s="328" t="s">
        <v>2239</v>
      </c>
      <c r="E376" s="103"/>
      <c r="F376" s="103" t="s">
        <v>1753</v>
      </c>
      <c r="G376" s="106" t="s">
        <v>1946</v>
      </c>
      <c r="H376" s="228">
        <v>45720</v>
      </c>
      <c r="I376" s="103">
        <v>18</v>
      </c>
      <c r="J376" s="103">
        <v>117</v>
      </c>
      <c r="K376" s="105" t="str" cm="1">
        <f t="array" ref="K376">LOOKUP(2,1/(J376&gt;=INDEX(IF(F376="x",CCTT!$F$3:$I$170,CCTT!$B$3:$E$170),MATCH(DATEDIF(D376,DATE(2024,7,11),"m"),CCTT!$A$3:$A$170,0),0)),CCTT!$F$2:$I$2)</f>
        <v>bt</v>
      </c>
      <c r="L376" s="111">
        <f t="shared" si="50"/>
        <v>13.149243918474689</v>
      </c>
      <c r="M376" s="105" t="str" cm="1">
        <f t="array" ref="M376">LOOKUP(2,1/(L376&gt;=INDEX(IF(F376="x",BMI!$G$3:$K$170,BMI!$B$3:$F$170),MATCH(DATEDIF(D376,DATE(2024,7,11),"m"),BMI!$A$3:$A$170,0),0)),BMI!$G$2:$K$2)</f>
        <v>bt</v>
      </c>
      <c r="N376" s="103" t="s">
        <v>3385</v>
      </c>
      <c r="O376" s="103">
        <v>87</v>
      </c>
      <c r="P376" s="106" t="s">
        <v>3380</v>
      </c>
      <c r="Q376" s="103" t="s">
        <v>5</v>
      </c>
      <c r="R376" s="103" t="s">
        <v>5</v>
      </c>
      <c r="S376" s="103" t="s">
        <v>1370</v>
      </c>
      <c r="T376" s="103" t="s">
        <v>5</v>
      </c>
      <c r="U376" s="104" t="str">
        <f>Q376&amp;"; "&amp;R376&amp;"; "&amp;S376&amp;"; "&amp;T376</f>
        <v>bt; bt; Đa sâu răng; bt</v>
      </c>
      <c r="V376" s="112" t="s">
        <v>1370</v>
      </c>
      <c r="W376" s="191" t="str">
        <f t="shared" si="48"/>
        <v>II</v>
      </c>
      <c r="Y376" s="114"/>
      <c r="Z376" s="114"/>
    </row>
    <row r="377" spans="1:26" s="193" customFormat="1" x14ac:dyDescent="0.25">
      <c r="A377" s="103">
        <f t="shared" si="47"/>
        <v>368</v>
      </c>
      <c r="B377" s="226" t="s">
        <v>1583</v>
      </c>
      <c r="C377" s="227" t="s">
        <v>1343</v>
      </c>
      <c r="D377" s="328"/>
      <c r="E377" s="103" t="s">
        <v>1753</v>
      </c>
      <c r="F377" s="103"/>
      <c r="G377" s="106" t="s">
        <v>1946</v>
      </c>
      <c r="H377" s="228">
        <v>45720</v>
      </c>
      <c r="I377" s="103">
        <v>24</v>
      </c>
      <c r="J377" s="103">
        <v>118</v>
      </c>
      <c r="K377" s="105" t="e" cm="1">
        <f t="array" ref="K377">LOOKUP(2,1/(J377&gt;=INDEX(IF(F377="x",CCTT!$F$3:$I$170,CCTT!$B$3:$E$170),MATCH(DATEDIF(D377,DATE(2024,7,11),"m"),CCTT!$A$3:$A$170,0),0)),CCTT!$F$2:$I$2)</f>
        <v>#N/A</v>
      </c>
      <c r="L377" s="111">
        <f t="shared" si="50"/>
        <v>17.236426314277505</v>
      </c>
      <c r="M377" s="105" t="e" cm="1">
        <f t="array" ref="M377">LOOKUP(2,1/(L377&gt;=INDEX(IF(F377="x",BMI!$G$3:$K$170,BMI!$B$3:$F$170),MATCH(DATEDIF(D377,DATE(2024,7,11),"m"),BMI!$A$3:$A$170,0),0)),BMI!$G$2:$K$2)</f>
        <v>#N/A</v>
      </c>
      <c r="N377" s="103" t="s">
        <v>3401</v>
      </c>
      <c r="O377" s="103">
        <v>83</v>
      </c>
      <c r="P377" s="106" t="s">
        <v>3380</v>
      </c>
      <c r="Q377" s="103" t="s">
        <v>5</v>
      </c>
      <c r="R377" s="103" t="s">
        <v>5</v>
      </c>
      <c r="S377" s="105" t="s">
        <v>1370</v>
      </c>
      <c r="T377" s="103" t="s">
        <v>5</v>
      </c>
      <c r="U377" s="104" t="str">
        <f t="shared" si="49"/>
        <v>bt; bt; Đa sâu răng; bt</v>
      </c>
      <c r="V377" s="112" t="s">
        <v>1370</v>
      </c>
      <c r="W377" s="191" t="e">
        <f t="shared" si="48"/>
        <v>#N/A</v>
      </c>
      <c r="Y377" s="114"/>
      <c r="Z377" s="114"/>
    </row>
    <row r="378" spans="1:26" s="193" customFormat="1" x14ac:dyDescent="0.25">
      <c r="A378" s="103">
        <f t="shared" si="47"/>
        <v>369</v>
      </c>
      <c r="B378" s="226" t="s">
        <v>2240</v>
      </c>
      <c r="C378" s="227" t="s">
        <v>1303</v>
      </c>
      <c r="D378" s="333"/>
      <c r="E378" s="103" t="s">
        <v>1753</v>
      </c>
      <c r="F378" s="103"/>
      <c r="G378" s="106" t="s">
        <v>1946</v>
      </c>
      <c r="H378" s="228">
        <v>45720</v>
      </c>
      <c r="I378" s="103">
        <v>29</v>
      </c>
      <c r="J378" s="103">
        <v>122</v>
      </c>
      <c r="K378" s="105" t="e" cm="1">
        <f t="array" ref="K378">LOOKUP(2,1/(J378&gt;=INDEX(IF(F378="x",CCTT!$F$3:$I$170,CCTT!$B$3:$E$170),MATCH(DATEDIF(D378,DATE(2024,7,11),"m"),CCTT!$A$3:$A$170,0),0)),CCTT!$F$2:$I$2)</f>
        <v>#N/A</v>
      </c>
      <c r="L378" s="111">
        <f t="shared" si="50"/>
        <v>19.484009674818598</v>
      </c>
      <c r="M378" s="105" t="e" cm="1">
        <f t="array" ref="M378">LOOKUP(2,1/(L378&gt;=INDEX(IF(F378="x",BMI!$G$3:$K$170,BMI!$B$3:$F$170),MATCH(DATEDIF(D378,DATE(2024,7,11),"m"),BMI!$A$3:$A$170,0),0)),BMI!$G$2:$K$2)</f>
        <v>#N/A</v>
      </c>
      <c r="N378" s="103" t="s">
        <v>3385</v>
      </c>
      <c r="O378" s="103">
        <v>83</v>
      </c>
      <c r="P378" s="106" t="s">
        <v>3380</v>
      </c>
      <c r="Q378" s="103" t="s">
        <v>5</v>
      </c>
      <c r="R378" s="103" t="s">
        <v>5</v>
      </c>
      <c r="S378" s="103" t="s">
        <v>5</v>
      </c>
      <c r="T378" s="103" t="s">
        <v>5</v>
      </c>
      <c r="U378" s="104" t="str">
        <f t="shared" si="49"/>
        <v>bt; bt; bt; bt</v>
      </c>
      <c r="V378" s="105" t="s">
        <v>5</v>
      </c>
      <c r="W378" s="191" t="e">
        <f t="shared" si="48"/>
        <v>#N/A</v>
      </c>
      <c r="Y378" s="114"/>
      <c r="Z378" s="114"/>
    </row>
    <row r="379" spans="1:26" s="193" customFormat="1" x14ac:dyDescent="0.25">
      <c r="A379" s="103">
        <f t="shared" si="47"/>
        <v>370</v>
      </c>
      <c r="B379" s="226" t="s">
        <v>1311</v>
      </c>
      <c r="C379" s="227" t="s">
        <v>1261</v>
      </c>
      <c r="D379" s="334" t="s">
        <v>1814</v>
      </c>
      <c r="E379" s="103" t="s">
        <v>1753</v>
      </c>
      <c r="F379" s="103"/>
      <c r="G379" s="106" t="s">
        <v>1947</v>
      </c>
      <c r="H379" s="228">
        <v>45720</v>
      </c>
      <c r="I379" s="103">
        <v>18</v>
      </c>
      <c r="J379" s="103">
        <v>117</v>
      </c>
      <c r="K379" s="105" t="str" cm="1">
        <f t="array" ref="K379">LOOKUP(2,1/(J379&gt;=INDEX(IF(F379="x",CCTT!$F$3:$I$170,CCTT!$B$3:$E$170),MATCH(DATEDIF(D379,DATE(2024,7,11),"m"),CCTT!$A$3:$A$170,0),0)),CCTT!$F$2:$I$2)</f>
        <v>bt</v>
      </c>
      <c r="L379" s="111">
        <f t="shared" si="50"/>
        <v>13.149243918474689</v>
      </c>
      <c r="M379" s="105" t="str" cm="1">
        <f t="array" ref="M379">LOOKUP(2,1/(L379&gt;=INDEX(IF(F379="x",BMI!$G$3:$K$170,BMI!$B$3:$F$170),MATCH(DATEDIF(D379,DATE(2024,7,11),"m"),BMI!$A$3:$A$170,0),0)),BMI!$G$2:$K$2)</f>
        <v>bt</v>
      </c>
      <c r="N379" s="103" t="s">
        <v>3417</v>
      </c>
      <c r="O379" s="103">
        <v>87</v>
      </c>
      <c r="P379" s="106" t="s">
        <v>3380</v>
      </c>
      <c r="Q379" s="103" t="s">
        <v>5</v>
      </c>
      <c r="R379" s="103" t="s">
        <v>5</v>
      </c>
      <c r="S379" s="103" t="s">
        <v>1370</v>
      </c>
      <c r="T379" s="103" t="s">
        <v>5</v>
      </c>
      <c r="U379" s="104" t="str">
        <f t="shared" si="49"/>
        <v>bt; bt; Đa sâu răng; bt</v>
      </c>
      <c r="V379" s="112" t="s">
        <v>1370</v>
      </c>
      <c r="W379" s="191" t="str">
        <f>ROMAN(MAX(IF(OR(K379=$Z$8,M379=$AD$8,M379=$AH$8),3,IF(OR(K379=$AA$8,M379=$AE$8,M379=$AG$8),2,1)),IF(V379="bt",1,2)),0)</f>
        <v>II</v>
      </c>
      <c r="Y379" s="114"/>
      <c r="Z379" s="114"/>
    </row>
    <row r="380" spans="1:26" s="193" customFormat="1" x14ac:dyDescent="0.25">
      <c r="A380" s="103">
        <f t="shared" si="47"/>
        <v>371</v>
      </c>
      <c r="B380" s="226" t="s">
        <v>2241</v>
      </c>
      <c r="C380" s="227" t="s">
        <v>1262</v>
      </c>
      <c r="D380" s="329" t="s">
        <v>2242</v>
      </c>
      <c r="E380" s="103" t="s">
        <v>1753</v>
      </c>
      <c r="F380" s="103"/>
      <c r="G380" s="106" t="s">
        <v>1947</v>
      </c>
      <c r="H380" s="228">
        <v>45720</v>
      </c>
      <c r="I380" s="103">
        <v>15</v>
      </c>
      <c r="J380" s="103">
        <v>110</v>
      </c>
      <c r="K380" s="105" t="str" cm="1">
        <f t="array" ref="K380">LOOKUP(2,1/(J380&gt;=INDEX(IF(F380="x",CCTT!$F$3:$I$170,CCTT!$B$3:$E$170),MATCH(DATEDIF(D380,DATE(2024,7,11),"m"),CCTT!$A$3:$A$170,0),0)),CCTT!$F$2:$I$2)</f>
        <v>bt</v>
      </c>
      <c r="L380" s="111">
        <f t="shared" si="50"/>
        <v>12.396694214876034</v>
      </c>
      <c r="M380" s="105" t="str" cm="1">
        <f t="array" ref="M380">LOOKUP(2,1/(L380&gt;=INDEX(IF(F380="x",BMI!$G$3:$K$170,BMI!$B$3:$F$170),MATCH(DATEDIF(D380,DATE(2024,7,11),"m"),BMI!$A$3:$A$170,0),0)),BMI!$G$2:$K$2)</f>
        <v>SDDTGC</v>
      </c>
      <c r="N380" s="103" t="s">
        <v>3399</v>
      </c>
      <c r="O380" s="103">
        <v>78</v>
      </c>
      <c r="P380" s="106" t="s">
        <v>3380</v>
      </c>
      <c r="Q380" s="103" t="s">
        <v>5</v>
      </c>
      <c r="R380" s="103" t="s">
        <v>5</v>
      </c>
      <c r="S380" s="191" t="s">
        <v>5</v>
      </c>
      <c r="T380" s="103" t="s">
        <v>5</v>
      </c>
      <c r="U380" s="104" t="str">
        <f t="shared" si="49"/>
        <v>bt; bt; bt; bt</v>
      </c>
      <c r="V380" s="105" t="s">
        <v>5</v>
      </c>
      <c r="W380" s="191" t="str">
        <f t="shared" si="48"/>
        <v>II</v>
      </c>
      <c r="Y380" s="114"/>
      <c r="Z380" s="114"/>
    </row>
    <row r="381" spans="1:26" s="193" customFormat="1" x14ac:dyDescent="0.25">
      <c r="A381" s="103">
        <f t="shared" si="47"/>
        <v>372</v>
      </c>
      <c r="B381" s="226" t="s">
        <v>2243</v>
      </c>
      <c r="C381" s="227" t="s">
        <v>1262</v>
      </c>
      <c r="D381" s="329" t="s">
        <v>1605</v>
      </c>
      <c r="E381" s="103"/>
      <c r="F381" s="103" t="s">
        <v>1753</v>
      </c>
      <c r="G381" s="106" t="s">
        <v>1947</v>
      </c>
      <c r="H381" s="228">
        <v>45720</v>
      </c>
      <c r="I381" s="103">
        <v>16</v>
      </c>
      <c r="J381" s="103">
        <v>111</v>
      </c>
      <c r="K381" s="105" t="str" cm="1">
        <f t="array" ref="K381">LOOKUP(2,1/(J381&gt;=INDEX(IF(F381="x",CCTT!$F$3:$I$170,CCTT!$B$3:$E$170),MATCH(DATEDIF(D381,DATE(2024,7,11),"m"),CCTT!$A$3:$A$170,0),0)),CCTT!$F$2:$I$2)</f>
        <v>bt</v>
      </c>
      <c r="L381" s="111">
        <f t="shared" si="50"/>
        <v>12.985958931904877</v>
      </c>
      <c r="M381" s="105" t="str" cm="1">
        <f t="array" ref="M381">LOOKUP(2,1/(L381&gt;=INDEX(IF(F381="x",BMI!$G$3:$K$170,BMI!$B$3:$F$170),MATCH(DATEDIF(D381,DATE(2024,7,11),"m"),BMI!$A$3:$A$170,0),0)),BMI!$G$2:$K$2)</f>
        <v>bt</v>
      </c>
      <c r="N381" s="103" t="s">
        <v>3399</v>
      </c>
      <c r="O381" s="103">
        <v>87</v>
      </c>
      <c r="P381" s="106" t="s">
        <v>3415</v>
      </c>
      <c r="Q381" s="191" t="s">
        <v>1326</v>
      </c>
      <c r="R381" s="103" t="s">
        <v>5</v>
      </c>
      <c r="S381" s="103" t="s">
        <v>5</v>
      </c>
      <c r="T381" s="103" t="s">
        <v>5</v>
      </c>
      <c r="U381" s="104" t="str">
        <f t="shared" si="49"/>
        <v>2 mắt giảm thị lực; bt; bt; bt</v>
      </c>
      <c r="V381" s="112" t="s">
        <v>1326</v>
      </c>
      <c r="W381" s="191" t="str">
        <f t="shared" si="48"/>
        <v>II</v>
      </c>
      <c r="Y381" s="114"/>
      <c r="Z381" s="114"/>
    </row>
    <row r="382" spans="1:26" s="193" customFormat="1" x14ac:dyDescent="0.25">
      <c r="A382" s="103">
        <f t="shared" si="47"/>
        <v>373</v>
      </c>
      <c r="B382" s="226" t="s">
        <v>1662</v>
      </c>
      <c r="C382" s="227" t="s">
        <v>1699</v>
      </c>
      <c r="D382" s="329" t="s">
        <v>3438</v>
      </c>
      <c r="E382" s="103"/>
      <c r="F382" s="103" t="s">
        <v>1753</v>
      </c>
      <c r="G382" s="106" t="s">
        <v>1947</v>
      </c>
      <c r="H382" s="228">
        <v>45720</v>
      </c>
      <c r="I382" s="103">
        <v>19</v>
      </c>
      <c r="J382" s="103">
        <v>117</v>
      </c>
      <c r="K382" s="105" t="str" cm="1">
        <f t="array" ref="K382">LOOKUP(2,1/(J382&gt;=INDEX(IF(F382="x",CCTT!$F$3:$I$170,CCTT!$B$3:$E$170),MATCH(DATEDIF(D382,DATE(2024,7,11),"m"),CCTT!$A$3:$A$170,0),0)),CCTT!$F$2:$I$2)</f>
        <v>bt</v>
      </c>
      <c r="L382" s="111">
        <f t="shared" si="50"/>
        <v>13.87975746950106</v>
      </c>
      <c r="M382" s="105" t="str" cm="1">
        <f t="array" ref="M382">LOOKUP(2,1/(L382&gt;=INDEX(IF(F382="x",BMI!$G$3:$K$170,BMI!$B$3:$F$170),MATCH(DATEDIF(D382,DATE(2024,7,11),"m"),BMI!$A$3:$A$170,0),0)),BMI!$G$2:$K$2)</f>
        <v>bt</v>
      </c>
      <c r="N382" s="103" t="s">
        <v>3399</v>
      </c>
      <c r="O382" s="103">
        <v>85</v>
      </c>
      <c r="P382" s="106" t="s">
        <v>3380</v>
      </c>
      <c r="Q382" s="103" t="s">
        <v>5</v>
      </c>
      <c r="R382" s="103" t="s">
        <v>5</v>
      </c>
      <c r="S382" s="103" t="s">
        <v>1370</v>
      </c>
      <c r="T382" s="103" t="s">
        <v>5</v>
      </c>
      <c r="U382" s="104" t="str">
        <f t="shared" si="49"/>
        <v>bt; bt; Đa sâu răng; bt</v>
      </c>
      <c r="V382" s="112" t="s">
        <v>1370</v>
      </c>
      <c r="W382" s="191" t="str">
        <f t="shared" si="48"/>
        <v>II</v>
      </c>
      <c r="Y382" s="114"/>
      <c r="Z382" s="114"/>
    </row>
    <row r="383" spans="1:26" s="193" customFormat="1" x14ac:dyDescent="0.25">
      <c r="A383" s="103">
        <f t="shared" si="47"/>
        <v>374</v>
      </c>
      <c r="B383" s="226" t="s">
        <v>2244</v>
      </c>
      <c r="C383" s="227" t="s">
        <v>1824</v>
      </c>
      <c r="D383" s="331" t="s">
        <v>2245</v>
      </c>
      <c r="E383" s="103" t="s">
        <v>1753</v>
      </c>
      <c r="F383" s="103"/>
      <c r="G383" s="106" t="s">
        <v>1947</v>
      </c>
      <c r="H383" s="228">
        <v>45720</v>
      </c>
      <c r="I383" s="103">
        <v>30</v>
      </c>
      <c r="J383" s="103">
        <v>128</v>
      </c>
      <c r="K383" s="105" t="str" cm="1">
        <f t="array" ref="K383">LOOKUP(2,1/(J383&gt;=INDEX(IF(F383="x",CCTT!$F$3:$I$170,CCTT!$B$3:$E$170),MATCH(DATEDIF(D383,DATE(2024,7,11),"m"),CCTT!$A$3:$A$170,0),0)),CCTT!$F$2:$I$2)</f>
        <v>CHT</v>
      </c>
      <c r="L383" s="111">
        <f t="shared" si="50"/>
        <v>18.310546875</v>
      </c>
      <c r="M383" s="105" t="str" cm="1">
        <f t="array" ref="M383">LOOKUP(2,1/(L383&gt;=INDEX(IF(F383="x",BMI!$G$3:$K$170,BMI!$B$3:$F$170),MATCH(DATEDIF(D383,DATE(2024,7,11),"m"),BMI!$A$3:$A$170,0),0)),BMI!$G$2:$K$2)</f>
        <v>TC</v>
      </c>
      <c r="N383" s="103" t="s">
        <v>3397</v>
      </c>
      <c r="O383" s="103">
        <v>89</v>
      </c>
      <c r="P383" s="106" t="s">
        <v>3380</v>
      </c>
      <c r="Q383" s="103" t="s">
        <v>5</v>
      </c>
      <c r="R383" s="103" t="s">
        <v>5</v>
      </c>
      <c r="S383" s="103" t="s">
        <v>5</v>
      </c>
      <c r="T383" s="103" t="s">
        <v>5</v>
      </c>
      <c r="U383" s="104" t="str">
        <f t="shared" si="49"/>
        <v>bt; bt; bt; bt</v>
      </c>
      <c r="V383" s="112" t="s">
        <v>5</v>
      </c>
      <c r="W383" s="191" t="str">
        <f t="shared" si="48"/>
        <v>II</v>
      </c>
      <c r="Y383" s="114"/>
      <c r="Z383" s="114"/>
    </row>
    <row r="384" spans="1:26" s="193" customFormat="1" x14ac:dyDescent="0.25">
      <c r="A384" s="103">
        <f t="shared" si="47"/>
        <v>375</v>
      </c>
      <c r="B384" s="226" t="s">
        <v>1657</v>
      </c>
      <c r="C384" s="227" t="s">
        <v>1309</v>
      </c>
      <c r="D384" s="329" t="s">
        <v>1811</v>
      </c>
      <c r="E384" s="103"/>
      <c r="F384" s="103" t="s">
        <v>1753</v>
      </c>
      <c r="G384" s="106" t="s">
        <v>1947</v>
      </c>
      <c r="H384" s="228">
        <v>45720</v>
      </c>
      <c r="I384" s="103">
        <v>24</v>
      </c>
      <c r="J384" s="103">
        <v>124</v>
      </c>
      <c r="K384" s="105" t="str" cm="1">
        <f t="array" ref="K384">LOOKUP(2,1/(J384&gt;=INDEX(IF(F384="x",CCTT!$F$3:$I$170,CCTT!$B$3:$E$170),MATCH(DATEDIF(D384,DATE(2024,7,11),"m"),CCTT!$A$3:$A$170,0),0)),CCTT!$F$2:$I$2)</f>
        <v>bt</v>
      </c>
      <c r="L384" s="111">
        <f t="shared" si="50"/>
        <v>15.608740894901144</v>
      </c>
      <c r="M384" s="105" t="str" cm="1">
        <f t="array" ref="M384">LOOKUP(2,1/(L384&gt;=INDEX(IF(F384="x",BMI!$G$3:$K$170,BMI!$B$3:$F$170),MATCH(DATEDIF(D384,DATE(2024,7,11),"m"),BMI!$A$3:$A$170,0),0)),BMI!$G$2:$K$2)</f>
        <v>bt</v>
      </c>
      <c r="N384" s="103" t="s">
        <v>3396</v>
      </c>
      <c r="O384" s="103">
        <v>83</v>
      </c>
      <c r="P384" s="106" t="s">
        <v>3380</v>
      </c>
      <c r="Q384" s="103" t="s">
        <v>5</v>
      </c>
      <c r="R384" s="103" t="s">
        <v>5</v>
      </c>
      <c r="S384" s="103" t="s">
        <v>5</v>
      </c>
      <c r="T384" s="103" t="s">
        <v>5</v>
      </c>
      <c r="U384" s="104" t="str">
        <f t="shared" si="49"/>
        <v>bt; bt; bt; bt</v>
      </c>
      <c r="V384" s="112" t="s">
        <v>5</v>
      </c>
      <c r="W384" s="191" t="str">
        <f t="shared" si="48"/>
        <v>I</v>
      </c>
      <c r="Y384" s="114"/>
      <c r="Z384" s="114"/>
    </row>
    <row r="385" spans="1:26" s="193" customFormat="1" x14ac:dyDescent="0.25">
      <c r="A385" s="103">
        <f t="shared" si="47"/>
        <v>376</v>
      </c>
      <c r="B385" s="226" t="s">
        <v>1635</v>
      </c>
      <c r="C385" s="227" t="s">
        <v>1892</v>
      </c>
      <c r="D385" s="329" t="s">
        <v>2107</v>
      </c>
      <c r="E385" s="103" t="s">
        <v>1753</v>
      </c>
      <c r="F385" s="103"/>
      <c r="G385" s="106" t="s">
        <v>1947</v>
      </c>
      <c r="H385" s="228">
        <v>45720</v>
      </c>
      <c r="I385" s="103">
        <v>18</v>
      </c>
      <c r="J385" s="103">
        <v>118</v>
      </c>
      <c r="K385" s="105" t="str" cm="1">
        <f t="array" ref="K385">LOOKUP(2,1/(J385&gt;=INDEX(IF(F385="x",CCTT!$F$3:$I$170,CCTT!$B$3:$E$170),MATCH(DATEDIF(D385,DATE(2024,7,11),"m"),CCTT!$A$3:$A$170,0),0)),CCTT!$F$2:$I$2)</f>
        <v>bt</v>
      </c>
      <c r="L385" s="111">
        <f t="shared" si="50"/>
        <v>12.92731973570813</v>
      </c>
      <c r="M385" s="105" t="str" cm="1">
        <f t="array" ref="M385">LOOKUP(2,1/(L385&gt;=INDEX(IF(F385="x",BMI!$G$3:$K$170,BMI!$B$3:$F$170),MATCH(DATEDIF(D385,DATE(2024,7,11),"m"),BMI!$A$3:$A$170,0),0)),BMI!$G$2:$K$2)</f>
        <v>SDDTGC</v>
      </c>
      <c r="N385" s="103" t="s">
        <v>3396</v>
      </c>
      <c r="O385" s="103">
        <v>83</v>
      </c>
      <c r="P385" s="106" t="s">
        <v>3380</v>
      </c>
      <c r="Q385" s="103" t="s">
        <v>5</v>
      </c>
      <c r="R385" s="103" t="s">
        <v>5</v>
      </c>
      <c r="S385" s="103" t="s">
        <v>1370</v>
      </c>
      <c r="T385" s="103" t="s">
        <v>5</v>
      </c>
      <c r="U385" s="104" t="str">
        <f t="shared" si="49"/>
        <v>bt; bt; Đa sâu răng; bt</v>
      </c>
      <c r="V385" s="112" t="s">
        <v>1370</v>
      </c>
      <c r="W385" s="191" t="str">
        <f t="shared" si="48"/>
        <v>II</v>
      </c>
      <c r="Y385" s="114"/>
      <c r="Z385" s="114"/>
    </row>
    <row r="386" spans="1:26" s="193" customFormat="1" x14ac:dyDescent="0.25">
      <c r="A386" s="103">
        <f t="shared" si="47"/>
        <v>377</v>
      </c>
      <c r="B386" s="226" t="s">
        <v>2246</v>
      </c>
      <c r="C386" s="227" t="s">
        <v>1274</v>
      </c>
      <c r="D386" s="328" t="s">
        <v>1624</v>
      </c>
      <c r="E386" s="103"/>
      <c r="F386" s="103" t="s">
        <v>1753</v>
      </c>
      <c r="G386" s="106" t="s">
        <v>1947</v>
      </c>
      <c r="H386" s="228">
        <v>45720</v>
      </c>
      <c r="I386" s="120">
        <v>19</v>
      </c>
      <c r="J386" s="120">
        <v>118</v>
      </c>
      <c r="K386" s="105" t="str" cm="1">
        <f t="array" ref="K386">LOOKUP(2,1/(J386&gt;=INDEX(IF(F386="x",CCTT!$F$3:$I$170,CCTT!$B$3:$E$170),MATCH(DATEDIF(D386,DATE(2024,7,11),"m"),CCTT!$A$3:$A$170,0),0)),CCTT!$F$2:$I$2)</f>
        <v>bt</v>
      </c>
      <c r="L386" s="111">
        <f t="shared" si="50"/>
        <v>13.645504165469692</v>
      </c>
      <c r="M386" s="105" t="str" cm="1">
        <f t="array" ref="M386">LOOKUP(2,1/(L386&gt;=INDEX(IF(F386="x",BMI!$G$3:$K$170,BMI!$B$3:$F$170),MATCH(DATEDIF(D386,DATE(2024,7,11),"m"),BMI!$A$3:$A$170,0),0)),BMI!$G$2:$K$2)</f>
        <v>bt</v>
      </c>
      <c r="N386" s="103" t="s">
        <v>3398</v>
      </c>
      <c r="O386" s="103">
        <v>85</v>
      </c>
      <c r="P386" s="106" t="s">
        <v>3380</v>
      </c>
      <c r="Q386" s="103" t="s">
        <v>5</v>
      </c>
      <c r="R386" s="103" t="s">
        <v>5</v>
      </c>
      <c r="S386" s="103" t="s">
        <v>5</v>
      </c>
      <c r="T386" s="103" t="s">
        <v>5</v>
      </c>
      <c r="U386" s="104" t="str">
        <f t="shared" si="49"/>
        <v>bt; bt; bt; bt</v>
      </c>
      <c r="V386" s="112" t="s">
        <v>5</v>
      </c>
      <c r="W386" s="191" t="str">
        <f t="shared" si="48"/>
        <v>I</v>
      </c>
      <c r="Y386" s="114"/>
      <c r="Z386" s="114"/>
    </row>
    <row r="387" spans="1:26" s="193" customFormat="1" x14ac:dyDescent="0.25">
      <c r="A387" s="103">
        <f t="shared" si="47"/>
        <v>378</v>
      </c>
      <c r="B387" s="226" t="s">
        <v>2247</v>
      </c>
      <c r="C387" s="227" t="s">
        <v>1279</v>
      </c>
      <c r="D387" s="331" t="s">
        <v>2248</v>
      </c>
      <c r="E387" s="103" t="s">
        <v>1753</v>
      </c>
      <c r="F387" s="103"/>
      <c r="G387" s="106" t="s">
        <v>1947</v>
      </c>
      <c r="H387" s="228">
        <v>45720</v>
      </c>
      <c r="I387" s="103">
        <v>26</v>
      </c>
      <c r="J387" s="103">
        <v>125</v>
      </c>
      <c r="K387" s="105" t="str" cm="1">
        <f t="array" ref="K387">LOOKUP(2,1/(J387&gt;=INDEX(IF(F387="x",CCTT!$F$3:$I$170,CCTT!$B$3:$E$170),MATCH(DATEDIF(D387,DATE(2024,7,11),"m"),CCTT!$A$3:$A$170,0),0)),CCTT!$F$2:$I$2)</f>
        <v>bt</v>
      </c>
      <c r="L387" s="111">
        <f t="shared" si="50"/>
        <v>16.64</v>
      </c>
      <c r="M387" s="105" t="str" cm="1">
        <f t="array" ref="M387">LOOKUP(2,1/(L387&gt;=INDEX(IF(F387="x",BMI!$G$3:$K$170,BMI!$B$3:$F$170),MATCH(DATEDIF(D387,DATE(2024,7,11),"m"),BMI!$A$3:$A$170,0),0)),BMI!$G$2:$K$2)</f>
        <v>bt</v>
      </c>
      <c r="N387" s="103" t="s">
        <v>3396</v>
      </c>
      <c r="O387" s="103">
        <v>79</v>
      </c>
      <c r="P387" s="106" t="s">
        <v>3380</v>
      </c>
      <c r="Q387" s="103" t="s">
        <v>5</v>
      </c>
      <c r="R387" s="103" t="s">
        <v>5</v>
      </c>
      <c r="S387" s="103" t="s">
        <v>1370</v>
      </c>
      <c r="T387" s="103" t="s">
        <v>5</v>
      </c>
      <c r="U387" s="104" t="str">
        <f t="shared" si="49"/>
        <v>bt; bt; Đa sâu răng; bt</v>
      </c>
      <c r="V387" s="112" t="s">
        <v>1370</v>
      </c>
      <c r="W387" s="191" t="str">
        <f t="shared" si="48"/>
        <v>II</v>
      </c>
      <c r="Y387" s="114"/>
      <c r="Z387" s="114"/>
    </row>
    <row r="388" spans="1:26" s="193" customFormat="1" x14ac:dyDescent="0.25">
      <c r="A388" s="103">
        <f t="shared" si="47"/>
        <v>379</v>
      </c>
      <c r="B388" s="226" t="s">
        <v>2249</v>
      </c>
      <c r="C388" s="227" t="s">
        <v>1360</v>
      </c>
      <c r="D388" s="328" t="s">
        <v>1536</v>
      </c>
      <c r="E388" s="103"/>
      <c r="F388" s="103" t="s">
        <v>1753</v>
      </c>
      <c r="G388" s="106" t="s">
        <v>1947</v>
      </c>
      <c r="H388" s="228">
        <v>45720</v>
      </c>
      <c r="I388" s="103">
        <v>19</v>
      </c>
      <c r="J388" s="103">
        <v>117</v>
      </c>
      <c r="K388" s="105" t="str" cm="1">
        <f t="array" ref="K388">LOOKUP(2,1/(J388&gt;=INDEX(IF(F388="x",CCTT!$F$3:$I$170,CCTT!$B$3:$E$170),MATCH(DATEDIF(D388,DATE(2024,7,11),"m"),CCTT!$A$3:$A$170,0),0)),CCTT!$F$2:$I$2)</f>
        <v>bt</v>
      </c>
      <c r="L388" s="111">
        <f t="shared" si="50"/>
        <v>13.87975746950106</v>
      </c>
      <c r="M388" s="105" t="str" cm="1">
        <f t="array" ref="M388">LOOKUP(2,1/(L388&gt;=INDEX(IF(F388="x",BMI!$G$3:$K$170,BMI!$B$3:$F$170),MATCH(DATEDIF(D388,DATE(2024,7,11),"m"),BMI!$A$3:$A$170,0),0)),BMI!$G$2:$K$2)</f>
        <v>bt</v>
      </c>
      <c r="N388" s="103" t="s">
        <v>3399</v>
      </c>
      <c r="O388" s="103">
        <v>83</v>
      </c>
      <c r="P388" s="106" t="s">
        <v>3380</v>
      </c>
      <c r="Q388" s="103" t="s">
        <v>5</v>
      </c>
      <c r="R388" s="103" t="s">
        <v>5</v>
      </c>
      <c r="S388" s="103" t="s">
        <v>5</v>
      </c>
      <c r="T388" s="103" t="s">
        <v>5</v>
      </c>
      <c r="U388" s="104" t="str">
        <f t="shared" si="49"/>
        <v>bt; bt; bt; bt</v>
      </c>
      <c r="V388" s="112" t="s">
        <v>5</v>
      </c>
      <c r="W388" s="191" t="str">
        <f t="shared" si="48"/>
        <v>I</v>
      </c>
      <c r="Y388" s="114"/>
      <c r="Z388" s="114"/>
    </row>
    <row r="389" spans="1:26" s="193" customFormat="1" x14ac:dyDescent="0.25">
      <c r="A389" s="103">
        <f t="shared" si="47"/>
        <v>380</v>
      </c>
      <c r="B389" s="226" t="s">
        <v>2250</v>
      </c>
      <c r="C389" s="227" t="s">
        <v>1280</v>
      </c>
      <c r="D389" s="329" t="s">
        <v>2227</v>
      </c>
      <c r="E389" s="103" t="s">
        <v>1753</v>
      </c>
      <c r="F389" s="103"/>
      <c r="G389" s="106" t="s">
        <v>1947</v>
      </c>
      <c r="H389" s="228">
        <v>45720</v>
      </c>
      <c r="I389" s="103">
        <v>26</v>
      </c>
      <c r="J389" s="103">
        <v>125</v>
      </c>
      <c r="K389" s="105" t="str" cm="1">
        <f t="array" ref="K389">LOOKUP(2,1/(J389&gt;=INDEX(IF(F389="x",CCTT!$F$3:$I$170,CCTT!$B$3:$E$170),MATCH(DATEDIF(D389,DATE(2024,7,11),"m"),CCTT!$A$3:$A$170,0),0)),CCTT!$F$2:$I$2)</f>
        <v>bt</v>
      </c>
      <c r="L389" s="111">
        <f t="shared" si="50"/>
        <v>16.64</v>
      </c>
      <c r="M389" s="105" t="str" cm="1">
        <f t="array" ref="M389">LOOKUP(2,1/(L389&gt;=INDEX(IF(F389="x",BMI!$G$3:$K$170,BMI!$B$3:$F$170),MATCH(DATEDIF(D389,DATE(2024,7,11),"m"),BMI!$A$3:$A$170,0),0)),BMI!$G$2:$K$2)</f>
        <v>bt</v>
      </c>
      <c r="N389" s="103" t="s">
        <v>3385</v>
      </c>
      <c r="O389" s="103">
        <v>80</v>
      </c>
      <c r="P389" s="106" t="s">
        <v>3380</v>
      </c>
      <c r="Q389" s="103" t="s">
        <v>5</v>
      </c>
      <c r="R389" s="103" t="s">
        <v>5</v>
      </c>
      <c r="S389" s="103" t="s">
        <v>1370</v>
      </c>
      <c r="T389" s="103" t="s">
        <v>5</v>
      </c>
      <c r="U389" s="104" t="str">
        <f t="shared" si="49"/>
        <v>bt; bt; Đa sâu răng; bt</v>
      </c>
      <c r="V389" s="112" t="s">
        <v>1370</v>
      </c>
      <c r="W389" s="191" t="str">
        <f t="shared" si="48"/>
        <v>II</v>
      </c>
      <c r="Y389" s="114"/>
      <c r="Z389" s="114"/>
    </row>
    <row r="390" spans="1:26" s="193" customFormat="1" x14ac:dyDescent="0.25">
      <c r="A390" s="103">
        <f t="shared" si="47"/>
        <v>381</v>
      </c>
      <c r="B390" s="226" t="s">
        <v>2251</v>
      </c>
      <c r="C390" s="227" t="s">
        <v>1578</v>
      </c>
      <c r="D390" s="328" t="s">
        <v>1576</v>
      </c>
      <c r="E390" s="103"/>
      <c r="F390" s="103" t="s">
        <v>1753</v>
      </c>
      <c r="G390" s="106" t="s">
        <v>1947</v>
      </c>
      <c r="H390" s="228">
        <v>45720</v>
      </c>
      <c r="I390" s="103">
        <v>15</v>
      </c>
      <c r="J390" s="103">
        <v>106</v>
      </c>
      <c r="K390" s="105" t="str" cm="1">
        <f t="array" ref="K390">LOOKUP(2,1/(J390&gt;=INDEX(IF(F390="x",CCTT!$F$3:$I$170,CCTT!$B$3:$E$170),MATCH(DATEDIF(D390,DATE(2024,7,11),"m"),CCTT!$A$3:$A$170,0),0)),CCTT!$F$2:$I$2)</f>
        <v>bt</v>
      </c>
      <c r="L390" s="111">
        <f t="shared" si="50"/>
        <v>13.349946600213601</v>
      </c>
      <c r="M390" s="105" t="str" cm="1">
        <f t="array" ref="M390">LOOKUP(2,1/(L390&gt;=INDEX(IF(F390="x",BMI!$G$3:$K$170,BMI!$B$3:$F$170),MATCH(DATEDIF(D390,DATE(2024,7,11),"m"),BMI!$A$3:$A$170,0),0)),BMI!$G$2:$K$2)</f>
        <v>bt</v>
      </c>
      <c r="N390" s="103" t="s">
        <v>3396</v>
      </c>
      <c r="O390" s="103">
        <v>84</v>
      </c>
      <c r="P390" s="106" t="s">
        <v>3380</v>
      </c>
      <c r="Q390" s="103" t="s">
        <v>5</v>
      </c>
      <c r="R390" s="103" t="s">
        <v>5</v>
      </c>
      <c r="S390" s="103" t="s">
        <v>1370</v>
      </c>
      <c r="T390" s="103" t="s">
        <v>5</v>
      </c>
      <c r="U390" s="104" t="str">
        <f t="shared" si="49"/>
        <v>bt; bt; Đa sâu răng; bt</v>
      </c>
      <c r="V390" s="112" t="s">
        <v>1370</v>
      </c>
      <c r="W390" s="191" t="str">
        <f t="shared" si="48"/>
        <v>II</v>
      </c>
      <c r="Y390" s="114"/>
      <c r="Z390" s="114"/>
    </row>
    <row r="391" spans="1:26" s="193" customFormat="1" ht="31.5" x14ac:dyDescent="0.25">
      <c r="A391" s="103">
        <f t="shared" si="47"/>
        <v>382</v>
      </c>
      <c r="B391" s="226" t="s">
        <v>2252</v>
      </c>
      <c r="C391" s="227" t="s">
        <v>1281</v>
      </c>
      <c r="D391" s="328" t="s">
        <v>2253</v>
      </c>
      <c r="E391" s="103" t="s">
        <v>1753</v>
      </c>
      <c r="F391" s="103"/>
      <c r="G391" s="106" t="s">
        <v>1947</v>
      </c>
      <c r="H391" s="228">
        <v>45720</v>
      </c>
      <c r="I391" s="103">
        <v>15</v>
      </c>
      <c r="J391" s="103">
        <v>116</v>
      </c>
      <c r="K391" s="105" t="str" cm="1">
        <f t="array" ref="K391">LOOKUP(2,1/(J391&gt;=INDEX(IF(F391="x",CCTT!$F$3:$I$170,CCTT!$B$3:$E$170),MATCH(DATEDIF(D391,DATE(2024,7,11),"m"),CCTT!$A$3:$A$170,0),0)),CCTT!$F$2:$I$2)</f>
        <v>bt</v>
      </c>
      <c r="L391" s="111">
        <f t="shared" si="50"/>
        <v>11.1474435196195</v>
      </c>
      <c r="M391" s="105" t="str" cm="1">
        <f t="array" ref="M391">LOOKUP(2,1/(L391&gt;=INDEX(IF(F391="x",BMI!$G$3:$K$170,BMI!$B$3:$F$170),MATCH(DATEDIF(D391,DATE(2024,7,11),"m"),BMI!$A$3:$A$170,0),0)),BMI!$G$2:$K$2)</f>
        <v>SDDTGC
MĐN</v>
      </c>
      <c r="N391" s="103" t="s">
        <v>3399</v>
      </c>
      <c r="O391" s="103">
        <v>85</v>
      </c>
      <c r="P391" s="106" t="s">
        <v>3380</v>
      </c>
      <c r="Q391" s="103" t="s">
        <v>5</v>
      </c>
      <c r="R391" s="103" t="s">
        <v>5</v>
      </c>
      <c r="S391" s="103" t="s">
        <v>5</v>
      </c>
      <c r="T391" s="103" t="s">
        <v>5</v>
      </c>
      <c r="U391" s="104" t="str">
        <f t="shared" si="49"/>
        <v>bt; bt; bt; bt</v>
      </c>
      <c r="V391" s="105" t="s">
        <v>5</v>
      </c>
      <c r="W391" s="191" t="str">
        <f t="shared" si="48"/>
        <v>III</v>
      </c>
      <c r="Y391" s="114"/>
      <c r="Z391" s="114"/>
    </row>
    <row r="392" spans="1:26" s="193" customFormat="1" x14ac:dyDescent="0.25">
      <c r="A392" s="103">
        <f t="shared" si="47"/>
        <v>383</v>
      </c>
      <c r="B392" s="226" t="s">
        <v>1480</v>
      </c>
      <c r="C392" s="227" t="s">
        <v>1281</v>
      </c>
      <c r="D392" s="331" t="s">
        <v>1555</v>
      </c>
      <c r="E392" s="103" t="s">
        <v>1753</v>
      </c>
      <c r="F392" s="103"/>
      <c r="G392" s="106" t="s">
        <v>1947</v>
      </c>
      <c r="H392" s="228">
        <v>45720</v>
      </c>
      <c r="I392" s="103">
        <v>18</v>
      </c>
      <c r="J392" s="103">
        <v>111</v>
      </c>
      <c r="K392" s="105" t="str" cm="1">
        <f t="array" ref="K392">LOOKUP(2,1/(J392&gt;=INDEX(IF(F392="x",CCTT!$F$3:$I$170,CCTT!$B$3:$E$170),MATCH(DATEDIF(D392,DATE(2024,7,11),"m"),CCTT!$A$3:$A$170,0),0)),CCTT!$F$2:$I$2)</f>
        <v>bt</v>
      </c>
      <c r="L392" s="111">
        <f t="shared" si="50"/>
        <v>14.609203798392988</v>
      </c>
      <c r="M392" s="105" t="str" cm="1">
        <f t="array" ref="M392">LOOKUP(2,1/(L392&gt;=INDEX(IF(F392="x",BMI!$G$3:$K$170,BMI!$B$3:$F$170),MATCH(DATEDIF(D392,DATE(2024,7,11),"m"),BMI!$A$3:$A$170,0),0)),BMI!$G$2:$K$2)</f>
        <v>bt</v>
      </c>
      <c r="N392" s="103" t="s">
        <v>3397</v>
      </c>
      <c r="O392" s="103">
        <v>86</v>
      </c>
      <c r="P392" s="106" t="s">
        <v>3380</v>
      </c>
      <c r="Q392" s="103" t="s">
        <v>5</v>
      </c>
      <c r="R392" s="103" t="s">
        <v>5</v>
      </c>
      <c r="S392" s="191" t="s">
        <v>1370</v>
      </c>
      <c r="T392" s="103" t="s">
        <v>5</v>
      </c>
      <c r="U392" s="104" t="str">
        <f t="shared" si="49"/>
        <v>bt; bt; Đa sâu răng; bt</v>
      </c>
      <c r="V392" s="112" t="s">
        <v>1370</v>
      </c>
      <c r="W392" s="191" t="str">
        <f t="shared" si="48"/>
        <v>II</v>
      </c>
      <c r="Y392" s="114"/>
      <c r="Z392" s="114"/>
    </row>
    <row r="393" spans="1:26" s="193" customFormat="1" x14ac:dyDescent="0.25">
      <c r="A393" s="103">
        <f t="shared" si="47"/>
        <v>384</v>
      </c>
      <c r="B393" s="226" t="s">
        <v>2254</v>
      </c>
      <c r="C393" s="227" t="s">
        <v>1281</v>
      </c>
      <c r="D393" s="329" t="s">
        <v>2255</v>
      </c>
      <c r="E393" s="103" t="s">
        <v>1753</v>
      </c>
      <c r="F393" s="103"/>
      <c r="G393" s="106" t="s">
        <v>1947</v>
      </c>
      <c r="H393" s="228">
        <v>45720</v>
      </c>
      <c r="I393" s="103">
        <v>22</v>
      </c>
      <c r="J393" s="103">
        <v>117</v>
      </c>
      <c r="K393" s="105" t="str" cm="1">
        <f t="array" ref="K393">LOOKUP(2,1/(J393&gt;=INDEX(IF(F393="x",CCTT!$F$3:$I$170,CCTT!$B$3:$E$170),MATCH(DATEDIF(D393,DATE(2024,7,11),"m"),CCTT!$A$3:$A$170,0),0)),CCTT!$F$2:$I$2)</f>
        <v>bt</v>
      </c>
      <c r="L393" s="111">
        <f t="shared" si="50"/>
        <v>16.071298122580174</v>
      </c>
      <c r="M393" s="105" t="str" cm="1">
        <f t="array" ref="M393">LOOKUP(2,1/(L393&gt;=INDEX(IF(F393="x",BMI!$G$3:$K$170,BMI!$B$3:$F$170),MATCH(DATEDIF(D393,DATE(2024,7,11),"m"),BMI!$A$3:$A$170,0),0)),BMI!$G$2:$K$2)</f>
        <v>bt</v>
      </c>
      <c r="N393" s="103" t="s">
        <v>3398</v>
      </c>
      <c r="O393" s="103">
        <v>87</v>
      </c>
      <c r="P393" s="106" t="s">
        <v>3380</v>
      </c>
      <c r="Q393" s="103" t="s">
        <v>5</v>
      </c>
      <c r="R393" s="103" t="s">
        <v>1532</v>
      </c>
      <c r="S393" s="103" t="s">
        <v>5</v>
      </c>
      <c r="T393" s="103" t="s">
        <v>5</v>
      </c>
      <c r="U393" s="104" t="str">
        <f t="shared" si="49"/>
        <v>bt; Viêm mũi họng; bt; bt</v>
      </c>
      <c r="V393" s="112" t="s">
        <v>1532</v>
      </c>
      <c r="W393" s="191" t="str">
        <f t="shared" ref="W393:W397" si="51">ROMAN(MAX(IF(OR(K393=$Z$8,M393=$AD$8,M393=$AH$8),3,IF(OR(K393=$AA$8,M393=$AE$8,M393=$AG$8),2,1)),IF(V393="bt",1,2)),0)</f>
        <v>II</v>
      </c>
      <c r="Y393" s="114"/>
      <c r="Z393" s="114"/>
    </row>
    <row r="394" spans="1:26" s="193" customFormat="1" x14ac:dyDescent="0.25">
      <c r="A394" s="103">
        <f t="shared" si="47"/>
        <v>385</v>
      </c>
      <c r="B394" s="226" t="s">
        <v>1500</v>
      </c>
      <c r="C394" s="227" t="s">
        <v>1283</v>
      </c>
      <c r="D394" s="331" t="s">
        <v>1602</v>
      </c>
      <c r="E394" s="103" t="s">
        <v>1753</v>
      </c>
      <c r="F394" s="103"/>
      <c r="G394" s="106" t="s">
        <v>1947</v>
      </c>
      <c r="H394" s="228">
        <v>45720</v>
      </c>
      <c r="I394" s="103">
        <v>21</v>
      </c>
      <c r="J394" s="103">
        <v>118</v>
      </c>
      <c r="K394" s="105" t="str" cm="1">
        <f t="array" ref="K394">LOOKUP(2,1/(J394&gt;=INDEX(IF(F394="x",CCTT!$F$3:$I$170,CCTT!$B$3:$E$170),MATCH(DATEDIF(D394,DATE(2024,7,11),"m"),CCTT!$A$3:$A$170,0),0)),CCTT!$F$2:$I$2)</f>
        <v>bt</v>
      </c>
      <c r="L394" s="111">
        <f t="shared" si="50"/>
        <v>15.081873024992817</v>
      </c>
      <c r="M394" s="105" t="str" cm="1">
        <f t="array" ref="M394">LOOKUP(2,1/(L394&gt;=INDEX(IF(F394="x",BMI!$G$3:$K$170,BMI!$B$3:$F$170),MATCH(DATEDIF(D394,DATE(2024,7,11),"m"),BMI!$A$3:$A$170,0),0)),BMI!$G$2:$K$2)</f>
        <v>bt</v>
      </c>
      <c r="N394" s="103" t="s">
        <v>3399</v>
      </c>
      <c r="O394" s="103">
        <v>87</v>
      </c>
      <c r="P394" s="106" t="s">
        <v>3380</v>
      </c>
      <c r="Q394" s="103" t="s">
        <v>5</v>
      </c>
      <c r="R394" s="103" t="s">
        <v>5</v>
      </c>
      <c r="S394" s="103" t="s">
        <v>1370</v>
      </c>
      <c r="T394" s="103" t="s">
        <v>5</v>
      </c>
      <c r="U394" s="104" t="str">
        <f t="shared" ref="U394:U426" si="52">Q394&amp;"; "&amp;R394&amp;"; "&amp;S394&amp;"; "&amp;T394</f>
        <v>bt; bt; Đa sâu răng; bt</v>
      </c>
      <c r="V394" s="112" t="s">
        <v>1370</v>
      </c>
      <c r="W394" s="191" t="str">
        <f t="shared" si="51"/>
        <v>II</v>
      </c>
      <c r="Y394" s="114"/>
      <c r="Z394" s="114"/>
    </row>
    <row r="395" spans="1:26" s="193" customFormat="1" x14ac:dyDescent="0.25">
      <c r="A395" s="103">
        <f t="shared" si="47"/>
        <v>386</v>
      </c>
      <c r="B395" s="226" t="s">
        <v>1635</v>
      </c>
      <c r="C395" s="227" t="s">
        <v>2256</v>
      </c>
      <c r="D395" s="381" t="s">
        <v>1597</v>
      </c>
      <c r="E395" s="103"/>
      <c r="F395" s="103" t="s">
        <v>1753</v>
      </c>
      <c r="G395" s="106" t="s">
        <v>1947</v>
      </c>
      <c r="H395" s="228">
        <v>45720</v>
      </c>
      <c r="I395" s="103">
        <v>23</v>
      </c>
      <c r="J395" s="103">
        <v>122</v>
      </c>
      <c r="K395" s="105" t="str" cm="1">
        <f t="array" ref="K395">LOOKUP(2,1/(J395&gt;=INDEX(IF(F395="x",CCTT!$F$3:$I$170,CCTT!$B$3:$E$170),MATCH(DATEDIF(D395,DATE(2024,7,11),"m"),CCTT!$A$3:$A$170,0),0)),CCTT!$F$2:$I$2)</f>
        <v>bt</v>
      </c>
      <c r="L395" s="111">
        <f t="shared" si="50"/>
        <v>15.452835259338888</v>
      </c>
      <c r="M395" s="105" t="str" cm="1">
        <f t="array" ref="M395">LOOKUP(2,1/(L395&gt;=INDEX(IF(F395="x",BMI!$G$3:$K$170,BMI!$B$3:$F$170),MATCH(DATEDIF(D395,DATE(2024,7,11),"m"),BMI!$A$3:$A$170,0),0)),BMI!$G$2:$K$2)</f>
        <v>bt</v>
      </c>
      <c r="N395" s="103" t="s">
        <v>3396</v>
      </c>
      <c r="O395" s="103">
        <v>84</v>
      </c>
      <c r="P395" s="106" t="s">
        <v>3380</v>
      </c>
      <c r="Q395" s="103" t="s">
        <v>5</v>
      </c>
      <c r="R395" s="103" t="s">
        <v>5</v>
      </c>
      <c r="S395" s="103" t="s">
        <v>5</v>
      </c>
      <c r="T395" s="103" t="s">
        <v>5</v>
      </c>
      <c r="U395" s="104" t="str">
        <f t="shared" si="52"/>
        <v>bt; bt; bt; bt</v>
      </c>
      <c r="V395" s="112" t="s">
        <v>5</v>
      </c>
      <c r="W395" s="191" t="str">
        <f t="shared" si="51"/>
        <v>I</v>
      </c>
      <c r="Y395" s="114"/>
      <c r="Z395" s="114"/>
    </row>
    <row r="396" spans="1:26" s="193" customFormat="1" x14ac:dyDescent="0.25">
      <c r="A396" s="103">
        <f t="shared" ref="A396:A459" si="53">A395+1</f>
        <v>387</v>
      </c>
      <c r="B396" s="226" t="s">
        <v>2257</v>
      </c>
      <c r="C396" s="227" t="s">
        <v>1314</v>
      </c>
      <c r="D396" s="383" t="s">
        <v>1519</v>
      </c>
      <c r="E396" s="103" t="s">
        <v>1753</v>
      </c>
      <c r="F396" s="103"/>
      <c r="G396" s="106" t="s">
        <v>1947</v>
      </c>
      <c r="H396" s="228">
        <v>45720</v>
      </c>
      <c r="I396" s="103">
        <v>21</v>
      </c>
      <c r="J396" s="103">
        <v>110</v>
      </c>
      <c r="K396" s="105" t="str" cm="1">
        <f t="array" ref="K396">LOOKUP(2,1/(J396&gt;=INDEX(IF(F396="x",CCTT!$F$3:$I$170,CCTT!$B$3:$E$170),MATCH(DATEDIF(D396,DATE(2024,7,11),"m"),CCTT!$A$3:$A$170,0),0)),CCTT!$F$2:$I$2)</f>
        <v>bt</v>
      </c>
      <c r="L396" s="111">
        <f t="shared" si="50"/>
        <v>17.355371900826444</v>
      </c>
      <c r="M396" s="105" t="str" cm="1">
        <f t="array" ref="M396">LOOKUP(2,1/(L396&gt;=INDEX(IF(F396="x",BMI!$G$3:$K$170,BMI!$B$3:$F$170),MATCH(DATEDIF(D396,DATE(2024,7,11),"m"),BMI!$A$3:$A$170,0),0)),BMI!$G$2:$K$2)</f>
        <v>TC</v>
      </c>
      <c r="N396" s="103" t="s">
        <v>3396</v>
      </c>
      <c r="O396" s="103">
        <v>86</v>
      </c>
      <c r="P396" s="106" t="s">
        <v>3380</v>
      </c>
      <c r="Q396" s="103" t="s">
        <v>5</v>
      </c>
      <c r="R396" s="103" t="s">
        <v>5</v>
      </c>
      <c r="S396" s="103" t="s">
        <v>5</v>
      </c>
      <c r="T396" s="103" t="s">
        <v>5</v>
      </c>
      <c r="U396" s="104" t="str">
        <f t="shared" si="52"/>
        <v>bt; bt; bt; bt</v>
      </c>
      <c r="V396" s="105" t="s">
        <v>5</v>
      </c>
      <c r="W396" s="191" t="str">
        <f t="shared" si="51"/>
        <v>II</v>
      </c>
      <c r="Y396" s="114"/>
      <c r="Z396" s="114"/>
    </row>
    <row r="397" spans="1:26" s="193" customFormat="1" x14ac:dyDescent="0.25">
      <c r="A397" s="103">
        <f t="shared" si="53"/>
        <v>388</v>
      </c>
      <c r="B397" s="226" t="s">
        <v>2258</v>
      </c>
      <c r="C397" s="227" t="s">
        <v>1679</v>
      </c>
      <c r="D397" s="384" t="s">
        <v>1804</v>
      </c>
      <c r="E397" s="103"/>
      <c r="F397" s="103" t="s">
        <v>1753</v>
      </c>
      <c r="G397" s="106" t="s">
        <v>1947</v>
      </c>
      <c r="H397" s="228">
        <v>45720</v>
      </c>
      <c r="I397" s="103">
        <v>17</v>
      </c>
      <c r="J397" s="103">
        <v>119</v>
      </c>
      <c r="K397" s="105" t="str" cm="1">
        <f t="array" ref="K397">LOOKUP(2,1/(J397&gt;=INDEX(IF(F397="x",CCTT!$F$3:$I$170,CCTT!$B$3:$E$170),MATCH(DATEDIF(D397,DATE(2024,7,11),"m"),CCTT!$A$3:$A$170,0),0)),CCTT!$F$2:$I$2)</f>
        <v>bt</v>
      </c>
      <c r="L397" s="111">
        <f t="shared" si="50"/>
        <v>12.004801920768307</v>
      </c>
      <c r="M397" s="105" t="str" cm="1">
        <f t="array" ref="M397">LOOKUP(2,1/(L397&gt;=INDEX(IF(F397="x",BMI!$G$3:$K$170,BMI!$B$3:$F$170),MATCH(DATEDIF(D397,DATE(2024,7,11),"m"),BMI!$A$3:$A$170,0),0)),BMI!$G$2:$K$2)</f>
        <v>SDDTGC</v>
      </c>
      <c r="N397" s="103" t="s">
        <v>3396</v>
      </c>
      <c r="O397" s="103">
        <v>85</v>
      </c>
      <c r="P397" s="106" t="s">
        <v>3380</v>
      </c>
      <c r="Q397" s="103" t="s">
        <v>5</v>
      </c>
      <c r="R397" s="103" t="s">
        <v>5</v>
      </c>
      <c r="S397" s="191" t="s">
        <v>1370</v>
      </c>
      <c r="T397" s="103" t="s">
        <v>5</v>
      </c>
      <c r="U397" s="104" t="str">
        <f t="shared" si="52"/>
        <v>bt; bt; Đa sâu răng; bt</v>
      </c>
      <c r="V397" s="112" t="s">
        <v>1370</v>
      </c>
      <c r="W397" s="191" t="str">
        <f t="shared" si="51"/>
        <v>II</v>
      </c>
      <c r="Y397" s="114"/>
      <c r="Z397" s="114"/>
    </row>
    <row r="398" spans="1:26" s="193" customFormat="1" x14ac:dyDescent="0.25">
      <c r="A398" s="103">
        <f t="shared" si="53"/>
        <v>389</v>
      </c>
      <c r="B398" s="226" t="s">
        <v>2259</v>
      </c>
      <c r="C398" s="227" t="s">
        <v>1289</v>
      </c>
      <c r="D398" s="385" t="s">
        <v>1992</v>
      </c>
      <c r="E398" s="103"/>
      <c r="F398" s="103" t="s">
        <v>1753</v>
      </c>
      <c r="G398" s="106" t="s">
        <v>1947</v>
      </c>
      <c r="H398" s="228">
        <v>45720</v>
      </c>
      <c r="I398" s="103">
        <v>16</v>
      </c>
      <c r="J398" s="103">
        <v>114</v>
      </c>
      <c r="K398" s="105" t="str" cm="1">
        <f t="array" ref="K398">LOOKUP(2,1/(J398&gt;=INDEX(IF(F398="x",CCTT!$F$3:$I$170,CCTT!$B$3:$E$170),MATCH(DATEDIF(D398,DATE(2024,7,11),"m"),CCTT!$A$3:$A$170,0),0)),CCTT!$F$2:$I$2)</f>
        <v>bt</v>
      </c>
      <c r="L398" s="111">
        <f t="shared" si="50"/>
        <v>12.311480455524777</v>
      </c>
      <c r="M398" s="105" t="str" cm="1">
        <f t="array" ref="M398">LOOKUP(2,1/(L398&gt;=INDEX(IF(F398="x",BMI!$G$3:$K$170,BMI!$B$3:$F$170),MATCH(DATEDIF(D398,DATE(2024,7,11),"m"),BMI!$A$3:$A$170,0),0)),BMI!$G$2:$K$2)</f>
        <v>SDDTGC</v>
      </c>
      <c r="N398" s="103" t="s">
        <v>3385</v>
      </c>
      <c r="O398" s="103">
        <v>83</v>
      </c>
      <c r="P398" s="106" t="s">
        <v>3380</v>
      </c>
      <c r="Q398" s="103" t="s">
        <v>5</v>
      </c>
      <c r="R398" s="103" t="s">
        <v>5</v>
      </c>
      <c r="S398" s="103" t="s">
        <v>1370</v>
      </c>
      <c r="T398" s="103" t="s">
        <v>5</v>
      </c>
      <c r="U398" s="104" t="str">
        <f t="shared" si="52"/>
        <v>bt; bt; Đa sâu răng; bt</v>
      </c>
      <c r="V398" s="112" t="s">
        <v>1370</v>
      </c>
      <c r="W398" s="191" t="str">
        <f t="shared" ref="W398:W426" si="54">ROMAN(MAX(IF(OR(K398=$Z$8,M398=$AD$8,M398=$AH$8),3,IF(OR(K398=$AA$8,M398=$AE$8,M398=$AG$8),2,1)),IF(V398="bt",1,2)),0)</f>
        <v>II</v>
      </c>
      <c r="Y398" s="114"/>
      <c r="Z398" s="114"/>
    </row>
    <row r="399" spans="1:26" s="193" customFormat="1" x14ac:dyDescent="0.25">
      <c r="A399" s="103">
        <f t="shared" si="53"/>
        <v>390</v>
      </c>
      <c r="B399" s="226" t="s">
        <v>1697</v>
      </c>
      <c r="C399" s="227" t="s">
        <v>1289</v>
      </c>
      <c r="D399" s="386" t="s">
        <v>1809</v>
      </c>
      <c r="E399" s="103"/>
      <c r="F399" s="103" t="s">
        <v>1753</v>
      </c>
      <c r="G399" s="106" t="s">
        <v>1947</v>
      </c>
      <c r="H399" s="228">
        <v>45720</v>
      </c>
      <c r="I399" s="103">
        <v>24</v>
      </c>
      <c r="J399" s="103">
        <v>118</v>
      </c>
      <c r="K399" s="105" t="str" cm="1">
        <f t="array" ref="K399">LOOKUP(2,1/(J399&gt;=INDEX(IF(F399="x",CCTT!$F$3:$I$170,CCTT!$B$3:$E$170),MATCH(DATEDIF(D399,DATE(2024,7,11),"m"),CCTT!$A$3:$A$170,0),0)),CCTT!$F$2:$I$2)</f>
        <v>bt</v>
      </c>
      <c r="L399" s="111">
        <f t="shared" si="50"/>
        <v>17.236426314277505</v>
      </c>
      <c r="M399" s="105" t="str" cm="1">
        <f t="array" ref="M399">LOOKUP(2,1/(L399&gt;=INDEX(IF(F399="x",BMI!$G$3:$K$170,BMI!$B$3:$F$170),MATCH(DATEDIF(D399,DATE(2024,7,11),"m"),BMI!$A$3:$A$170,0),0)),BMI!$G$2:$K$2)</f>
        <v>TC</v>
      </c>
      <c r="N399" s="103" t="s">
        <v>3396</v>
      </c>
      <c r="O399" s="103">
        <v>77</v>
      </c>
      <c r="P399" s="106" t="s">
        <v>3380</v>
      </c>
      <c r="Q399" s="103" t="s">
        <v>5</v>
      </c>
      <c r="R399" s="103" t="s">
        <v>5</v>
      </c>
      <c r="S399" s="103" t="s">
        <v>1370</v>
      </c>
      <c r="T399" s="103" t="s">
        <v>5</v>
      </c>
      <c r="U399" s="104" t="str">
        <f t="shared" si="52"/>
        <v>bt; bt; Đa sâu răng; bt</v>
      </c>
      <c r="V399" s="112" t="s">
        <v>1370</v>
      </c>
      <c r="W399" s="191" t="str">
        <f t="shared" si="54"/>
        <v>II</v>
      </c>
      <c r="Y399" s="114"/>
      <c r="Z399" s="114"/>
    </row>
    <row r="400" spans="1:26" s="193" customFormat="1" x14ac:dyDescent="0.25">
      <c r="A400" s="103">
        <f t="shared" si="53"/>
        <v>391</v>
      </c>
      <c r="B400" s="226" t="s">
        <v>2260</v>
      </c>
      <c r="C400" s="227" t="s">
        <v>1291</v>
      </c>
      <c r="D400" s="387" t="s">
        <v>2234</v>
      </c>
      <c r="E400" s="103"/>
      <c r="F400" s="103" t="s">
        <v>1753</v>
      </c>
      <c r="G400" s="106" t="s">
        <v>1947</v>
      </c>
      <c r="H400" s="228">
        <v>45720</v>
      </c>
      <c r="I400" s="103">
        <v>23</v>
      </c>
      <c r="J400" s="103">
        <v>119</v>
      </c>
      <c r="K400" s="105" t="str" cm="1">
        <f t="array" ref="K400">LOOKUP(2,1/(J400&gt;=INDEX(IF(F400="x",CCTT!$F$3:$I$170,CCTT!$B$3:$E$170),MATCH(DATEDIF(D400,DATE(2024,7,11),"m"),CCTT!$A$3:$A$170,0),0)),CCTT!$F$2:$I$2)</f>
        <v>bt</v>
      </c>
      <c r="L400" s="111">
        <f t="shared" si="50"/>
        <v>16.241790833980652</v>
      </c>
      <c r="M400" s="105" t="str" cm="1">
        <f t="array" ref="M400">LOOKUP(2,1/(L400&gt;=INDEX(IF(F400="x",BMI!$G$3:$K$170,BMI!$B$3:$F$170),MATCH(DATEDIF(D400,DATE(2024,7,11),"m"),BMI!$A$3:$A$170,0),0)),BMI!$G$2:$K$2)</f>
        <v>bt</v>
      </c>
      <c r="N400" s="103" t="s">
        <v>3396</v>
      </c>
      <c r="O400" s="103">
        <v>83</v>
      </c>
      <c r="P400" s="106" t="s">
        <v>3382</v>
      </c>
      <c r="Q400" s="103" t="s">
        <v>1269</v>
      </c>
      <c r="R400" s="103" t="s">
        <v>5</v>
      </c>
      <c r="S400" s="103" t="s">
        <v>1370</v>
      </c>
      <c r="T400" s="103" t="s">
        <v>5</v>
      </c>
      <c r="U400" s="104" t="str">
        <f t="shared" si="52"/>
        <v>Cận thị; bt; Đa sâu răng; bt</v>
      </c>
      <c r="V400" s="112" t="s">
        <v>3383</v>
      </c>
      <c r="W400" s="191" t="str">
        <f t="shared" si="54"/>
        <v>II</v>
      </c>
      <c r="Y400" s="114"/>
      <c r="Z400" s="114"/>
    </row>
    <row r="401" spans="1:26" s="193" customFormat="1" x14ac:dyDescent="0.25">
      <c r="A401" s="103">
        <f t="shared" si="53"/>
        <v>392</v>
      </c>
      <c r="B401" s="226" t="s">
        <v>2261</v>
      </c>
      <c r="C401" s="227" t="s">
        <v>1291</v>
      </c>
      <c r="D401" s="383" t="s">
        <v>1652</v>
      </c>
      <c r="E401" s="103"/>
      <c r="F401" s="103" t="s">
        <v>1753</v>
      </c>
      <c r="G401" s="106" t="s">
        <v>1947</v>
      </c>
      <c r="H401" s="228">
        <v>45720</v>
      </c>
      <c r="I401" s="120">
        <v>21</v>
      </c>
      <c r="J401" s="120">
        <v>123</v>
      </c>
      <c r="K401" s="105" t="str" cm="1">
        <f t="array" ref="K401">LOOKUP(2,1/(J401&gt;=INDEX(IF(F401="x",CCTT!$F$3:$I$170,CCTT!$B$3:$E$170),MATCH(DATEDIF(D401,DATE(2024,7,11),"m"),CCTT!$A$3:$A$170,0),0)),CCTT!$F$2:$I$2)</f>
        <v>bt</v>
      </c>
      <c r="L401" s="111">
        <f t="shared" si="50"/>
        <v>13.880626611144161</v>
      </c>
      <c r="M401" s="105" t="str" cm="1">
        <f t="array" ref="M401">LOOKUP(2,1/(L401&gt;=INDEX(IF(F401="x",BMI!$G$3:$K$170,BMI!$B$3:$F$170),MATCH(DATEDIF(D401,DATE(2024,7,11),"m"),BMI!$A$3:$A$170,0),0)),BMI!$G$2:$K$2)</f>
        <v>bt</v>
      </c>
      <c r="N401" s="103" t="s">
        <v>3399</v>
      </c>
      <c r="O401" s="103">
        <v>86</v>
      </c>
      <c r="P401" s="106" t="s">
        <v>3380</v>
      </c>
      <c r="Q401" s="103" t="s">
        <v>5</v>
      </c>
      <c r="R401" s="103" t="s">
        <v>5</v>
      </c>
      <c r="S401" s="103" t="s">
        <v>1370</v>
      </c>
      <c r="T401" s="103" t="s">
        <v>5</v>
      </c>
      <c r="U401" s="104" t="str">
        <f t="shared" si="52"/>
        <v>bt; bt; Đa sâu răng; bt</v>
      </c>
      <c r="V401" s="112" t="s">
        <v>1370</v>
      </c>
      <c r="W401" s="191" t="str">
        <f t="shared" si="54"/>
        <v>II</v>
      </c>
      <c r="Y401" s="114"/>
      <c r="Z401" s="114"/>
    </row>
    <row r="402" spans="1:26" s="193" customFormat="1" x14ac:dyDescent="0.25">
      <c r="A402" s="103">
        <f t="shared" si="53"/>
        <v>393</v>
      </c>
      <c r="B402" s="226" t="s">
        <v>2262</v>
      </c>
      <c r="C402" s="227" t="s">
        <v>1291</v>
      </c>
      <c r="D402" s="388" t="s">
        <v>2263</v>
      </c>
      <c r="E402" s="103"/>
      <c r="F402" s="103" t="s">
        <v>1753</v>
      </c>
      <c r="G402" s="106" t="s">
        <v>1947</v>
      </c>
      <c r="H402" s="228">
        <v>45720</v>
      </c>
      <c r="I402" s="103">
        <v>18</v>
      </c>
      <c r="J402" s="103">
        <v>114</v>
      </c>
      <c r="K402" s="105" t="str" cm="1">
        <f t="array" ref="K402">LOOKUP(2,1/(J402&gt;=INDEX(IF(F402="x",CCTT!$F$3:$I$170,CCTT!$B$3:$E$170),MATCH(DATEDIF(D402,DATE(2024,7,11),"m"),CCTT!$A$3:$A$170,0),0)),CCTT!$F$2:$I$2)</f>
        <v>bt</v>
      </c>
      <c r="L402" s="111">
        <f t="shared" si="50"/>
        <v>13.850415512465373</v>
      </c>
      <c r="M402" s="105" t="str" cm="1">
        <f t="array" ref="M402">LOOKUP(2,1/(L402&gt;=INDEX(IF(F402="x",BMI!$G$3:$K$170,BMI!$B$3:$F$170),MATCH(DATEDIF(D402,DATE(2024,7,11),"m"),BMI!$A$3:$A$170,0),0)),BMI!$G$2:$K$2)</f>
        <v>bt</v>
      </c>
      <c r="N402" s="103" t="s">
        <v>3385</v>
      </c>
      <c r="O402" s="106">
        <v>80</v>
      </c>
      <c r="P402" s="106" t="s">
        <v>3380</v>
      </c>
      <c r="Q402" s="103" t="s">
        <v>5</v>
      </c>
      <c r="R402" s="103" t="s">
        <v>5</v>
      </c>
      <c r="S402" s="103" t="s">
        <v>5</v>
      </c>
      <c r="T402" s="103" t="s">
        <v>5</v>
      </c>
      <c r="U402" s="104" t="str">
        <f>Q402&amp;"; "&amp;R402&amp;"; "&amp;S402&amp;"; "&amp;T402</f>
        <v>bt; bt; bt; bt</v>
      </c>
      <c r="V402" s="112" t="s">
        <v>5</v>
      </c>
      <c r="W402" s="191" t="str">
        <f t="shared" si="54"/>
        <v>I</v>
      </c>
      <c r="Y402" s="114"/>
      <c r="Z402" s="114"/>
    </row>
    <row r="403" spans="1:26" s="193" customFormat="1" x14ac:dyDescent="0.25">
      <c r="A403" s="103">
        <f t="shared" si="53"/>
        <v>394</v>
      </c>
      <c r="B403" s="226" t="s">
        <v>2264</v>
      </c>
      <c r="C403" s="227" t="s">
        <v>1316</v>
      </c>
      <c r="D403" s="389" t="s">
        <v>1597</v>
      </c>
      <c r="E403" s="103"/>
      <c r="F403" s="103" t="s">
        <v>1753</v>
      </c>
      <c r="G403" s="106" t="s">
        <v>1947</v>
      </c>
      <c r="H403" s="228">
        <v>45720</v>
      </c>
      <c r="I403" s="103">
        <v>17</v>
      </c>
      <c r="J403" s="103">
        <v>112</v>
      </c>
      <c r="K403" s="105" t="str" cm="1">
        <f t="array" ref="K403">LOOKUP(2,1/(J403&gt;=INDEX(IF(F403="x",CCTT!$F$3:$I$170,CCTT!$B$3:$E$170),MATCH(DATEDIF(D403,DATE(2024,7,11),"m"),CCTT!$A$3:$A$170,0),0)),CCTT!$F$2:$I$2)</f>
        <v>bt</v>
      </c>
      <c r="L403" s="111">
        <f t="shared" ref="L403:L426" si="55">(I403/J403^2)*10^4</f>
        <v>13.552295918367347</v>
      </c>
      <c r="M403" s="105" t="str" cm="1">
        <f t="array" ref="M403">LOOKUP(2,1/(L403&gt;=INDEX(IF(F403="x",BMI!$G$3:$K$170,BMI!$B$3:$F$170),MATCH(DATEDIF(D403,DATE(2024,7,11),"m"),BMI!$A$3:$A$170,0),0)),BMI!$G$2:$K$2)</f>
        <v>bt</v>
      </c>
      <c r="N403" s="103" t="s">
        <v>3399</v>
      </c>
      <c r="O403" s="103">
        <v>86</v>
      </c>
      <c r="P403" s="106" t="s">
        <v>3380</v>
      </c>
      <c r="Q403" s="103" t="s">
        <v>5</v>
      </c>
      <c r="R403" s="103" t="s">
        <v>5</v>
      </c>
      <c r="S403" s="105" t="s">
        <v>1370</v>
      </c>
      <c r="T403" s="103" t="s">
        <v>5</v>
      </c>
      <c r="U403" s="104" t="str">
        <f t="shared" si="52"/>
        <v>bt; bt; Đa sâu răng; bt</v>
      </c>
      <c r="V403" s="112" t="s">
        <v>1370</v>
      </c>
      <c r="W403" s="191" t="str">
        <f t="shared" si="54"/>
        <v>II</v>
      </c>
      <c r="Y403" s="114"/>
      <c r="Z403" s="114"/>
    </row>
    <row r="404" spans="1:26" s="193" customFormat="1" x14ac:dyDescent="0.25">
      <c r="A404" s="103">
        <f t="shared" si="53"/>
        <v>395</v>
      </c>
      <c r="B404" s="226" t="s">
        <v>2265</v>
      </c>
      <c r="C404" s="227" t="s">
        <v>1355</v>
      </c>
      <c r="D404" s="383" t="s">
        <v>2088</v>
      </c>
      <c r="E404" s="103"/>
      <c r="F404" s="103" t="s">
        <v>1753</v>
      </c>
      <c r="G404" s="106" t="s">
        <v>1947</v>
      </c>
      <c r="H404" s="228">
        <v>45720</v>
      </c>
      <c r="I404" s="103">
        <v>24</v>
      </c>
      <c r="J404" s="103">
        <v>117</v>
      </c>
      <c r="K404" s="105" t="str" cm="1">
        <f t="array" ref="K404">LOOKUP(2,1/(J404&gt;=INDEX(IF(F404="x",CCTT!$F$3:$I$170,CCTT!$B$3:$E$170),MATCH(DATEDIF(D404,DATE(2024,7,11),"m"),CCTT!$A$3:$A$170,0),0)),CCTT!$F$2:$I$2)</f>
        <v>bt</v>
      </c>
      <c r="L404" s="111">
        <f t="shared" si="55"/>
        <v>17.532325224632917</v>
      </c>
      <c r="M404" s="105" t="str" cm="1">
        <f t="array" ref="M404">LOOKUP(2,1/(L404&gt;=INDEX(IF(F404="x",BMI!$G$3:$K$170,BMI!$B$3:$F$170),MATCH(DATEDIF(D404,DATE(2024,7,11),"m"),BMI!$A$3:$A$170,0),0)),BMI!$G$2:$K$2)</f>
        <v>TC</v>
      </c>
      <c r="N404" s="103" t="s">
        <v>3396</v>
      </c>
      <c r="O404" s="103">
        <v>83</v>
      </c>
      <c r="P404" s="106" t="s">
        <v>3380</v>
      </c>
      <c r="Q404" s="103" t="s">
        <v>5</v>
      </c>
      <c r="R404" s="103" t="s">
        <v>1532</v>
      </c>
      <c r="S404" s="103" t="s">
        <v>5</v>
      </c>
      <c r="T404" s="103" t="s">
        <v>5</v>
      </c>
      <c r="U404" s="104" t="str">
        <f t="shared" si="52"/>
        <v>bt; Viêm mũi họng; bt; bt</v>
      </c>
      <c r="V404" s="112" t="s">
        <v>1532</v>
      </c>
      <c r="W404" s="191" t="str">
        <f t="shared" si="54"/>
        <v>II</v>
      </c>
      <c r="Y404" s="114"/>
      <c r="Z404" s="114"/>
    </row>
    <row r="405" spans="1:26" s="193" customFormat="1" x14ac:dyDescent="0.25">
      <c r="A405" s="103">
        <f t="shared" si="53"/>
        <v>396</v>
      </c>
      <c r="B405" s="226" t="s">
        <v>2266</v>
      </c>
      <c r="C405" s="227" t="s">
        <v>1355</v>
      </c>
      <c r="D405" s="383" t="s">
        <v>1811</v>
      </c>
      <c r="E405" s="103"/>
      <c r="F405" s="103" t="s">
        <v>1753</v>
      </c>
      <c r="G405" s="106" t="s">
        <v>1947</v>
      </c>
      <c r="H405" s="228">
        <v>45720</v>
      </c>
      <c r="I405" s="103">
        <v>20</v>
      </c>
      <c r="J405" s="103">
        <v>121</v>
      </c>
      <c r="K405" s="105" t="str" cm="1">
        <f t="array" ref="K405">LOOKUP(2,1/(J405&gt;=INDEX(IF(F405="x",CCTT!$F$3:$I$170,CCTT!$B$3:$E$170),MATCH(DATEDIF(D405,DATE(2024,7,11),"m"),CCTT!$A$3:$A$170,0),0)),CCTT!$F$2:$I$2)</f>
        <v>bt</v>
      </c>
      <c r="L405" s="111">
        <f t="shared" si="55"/>
        <v>13.660269107301415</v>
      </c>
      <c r="M405" s="105" t="str" cm="1">
        <f t="array" ref="M405">LOOKUP(2,1/(L405&gt;=INDEX(IF(F405="x",BMI!$G$3:$K$170,BMI!$B$3:$F$170),MATCH(DATEDIF(D405,DATE(2024,7,11),"m"),BMI!$A$3:$A$170,0),0)),BMI!$G$2:$K$2)</f>
        <v>bt</v>
      </c>
      <c r="N405" s="103" t="s">
        <v>3410</v>
      </c>
      <c r="O405" s="103">
        <v>86</v>
      </c>
      <c r="P405" s="106" t="s">
        <v>3380</v>
      </c>
      <c r="Q405" s="103" t="s">
        <v>5</v>
      </c>
      <c r="R405" s="103" t="s">
        <v>5</v>
      </c>
      <c r="S405" s="103" t="s">
        <v>5</v>
      </c>
      <c r="T405" s="103" t="s">
        <v>5</v>
      </c>
      <c r="U405" s="104" t="str">
        <f t="shared" si="52"/>
        <v>bt; bt; bt; bt</v>
      </c>
      <c r="V405" s="112" t="s">
        <v>5</v>
      </c>
      <c r="W405" s="191" t="str">
        <f t="shared" si="54"/>
        <v>I</v>
      </c>
      <c r="Y405" s="114"/>
      <c r="Z405" s="114"/>
    </row>
    <row r="406" spans="1:26" s="193" customFormat="1" x14ac:dyDescent="0.25">
      <c r="A406" s="103">
        <f t="shared" si="53"/>
        <v>397</v>
      </c>
      <c r="B406" s="226" t="s">
        <v>2114</v>
      </c>
      <c r="C406" s="227" t="s">
        <v>1292</v>
      </c>
      <c r="D406" s="383" t="s">
        <v>2255</v>
      </c>
      <c r="E406" s="103"/>
      <c r="F406" s="103" t="s">
        <v>1753</v>
      </c>
      <c r="G406" s="106" t="s">
        <v>1947</v>
      </c>
      <c r="H406" s="228">
        <v>45720</v>
      </c>
      <c r="I406" s="103">
        <v>16</v>
      </c>
      <c r="J406" s="103">
        <v>113</v>
      </c>
      <c r="K406" s="105" t="str" cm="1">
        <f t="array" ref="K406">LOOKUP(2,1/(J406&gt;=INDEX(IF(F406="x",CCTT!$F$3:$I$170,CCTT!$B$3:$E$170),MATCH(DATEDIF(D406,DATE(2024,7,11),"m"),CCTT!$A$3:$A$170,0),0)),CCTT!$F$2:$I$2)</f>
        <v>bt</v>
      </c>
      <c r="L406" s="111">
        <f t="shared" si="55"/>
        <v>12.530346933980734</v>
      </c>
      <c r="M406" s="105" t="str" cm="1">
        <f t="array" ref="M406">LOOKUP(2,1/(L406&gt;=INDEX(IF(F406="x",BMI!$G$3:$K$170,BMI!$B$3:$F$170),MATCH(DATEDIF(D406,DATE(2024,7,11),"m"),BMI!$A$3:$A$170,0),0)),BMI!$G$2:$K$2)</f>
        <v>SDDTGC</v>
      </c>
      <c r="N406" s="103" t="s">
        <v>3399</v>
      </c>
      <c r="O406" s="103">
        <v>86</v>
      </c>
      <c r="P406" s="106" t="s">
        <v>3380</v>
      </c>
      <c r="Q406" s="103" t="s">
        <v>5</v>
      </c>
      <c r="R406" s="103" t="s">
        <v>5</v>
      </c>
      <c r="S406" s="103" t="s">
        <v>1370</v>
      </c>
      <c r="T406" s="103" t="s">
        <v>5</v>
      </c>
      <c r="U406" s="104" t="str">
        <f t="shared" si="52"/>
        <v>bt; bt; Đa sâu răng; bt</v>
      </c>
      <c r="V406" s="112" t="s">
        <v>1370</v>
      </c>
      <c r="W406" s="191" t="str">
        <f t="shared" si="54"/>
        <v>II</v>
      </c>
      <c r="Y406" s="114"/>
      <c r="Z406" s="114"/>
    </row>
    <row r="407" spans="1:26" s="193" customFormat="1" x14ac:dyDescent="0.25">
      <c r="A407" s="103">
        <f t="shared" si="53"/>
        <v>398</v>
      </c>
      <c r="B407" s="226" t="s">
        <v>2267</v>
      </c>
      <c r="C407" s="227" t="s">
        <v>1332</v>
      </c>
      <c r="D407" s="390" t="s">
        <v>1798</v>
      </c>
      <c r="E407" s="103" t="s">
        <v>1753</v>
      </c>
      <c r="F407" s="103"/>
      <c r="G407" s="106" t="s">
        <v>1947</v>
      </c>
      <c r="H407" s="228">
        <v>45720</v>
      </c>
      <c r="I407" s="103">
        <v>28</v>
      </c>
      <c r="J407" s="103">
        <v>131</v>
      </c>
      <c r="K407" s="105" t="str" cm="1">
        <f t="array" ref="K407">LOOKUP(2,1/(J407&gt;=INDEX(IF(F407="x",CCTT!$F$3:$I$170,CCTT!$B$3:$E$170),MATCH(DATEDIF(D407,DATE(2024,7,11),"m"),CCTT!$A$3:$A$170,0),0)),CCTT!$F$2:$I$2)</f>
        <v>CHT</v>
      </c>
      <c r="L407" s="111">
        <f t="shared" si="55"/>
        <v>16.316065497348639</v>
      </c>
      <c r="M407" s="105" t="str" cm="1">
        <f t="array" ref="M407">LOOKUP(2,1/(L407&gt;=INDEX(IF(F407="x",BMI!$G$3:$K$170,BMI!$B$3:$F$170),MATCH(DATEDIF(D407,DATE(2024,7,11),"m"),BMI!$A$3:$A$170,0),0)),BMI!$G$2:$K$2)</f>
        <v>bt</v>
      </c>
      <c r="N407" s="103" t="s">
        <v>3397</v>
      </c>
      <c r="O407" s="103">
        <v>87</v>
      </c>
      <c r="P407" s="106" t="s">
        <v>3380</v>
      </c>
      <c r="Q407" s="103" t="s">
        <v>5</v>
      </c>
      <c r="R407" s="103" t="s">
        <v>5</v>
      </c>
      <c r="S407" s="103" t="s">
        <v>5</v>
      </c>
      <c r="T407" s="103" t="s">
        <v>5</v>
      </c>
      <c r="U407" s="104" t="str">
        <f t="shared" si="52"/>
        <v>bt; bt; bt; bt</v>
      </c>
      <c r="V407" s="112" t="s">
        <v>5</v>
      </c>
      <c r="W407" s="191" t="str">
        <f t="shared" si="54"/>
        <v>I</v>
      </c>
      <c r="Y407" s="114"/>
      <c r="Z407" s="114"/>
    </row>
    <row r="408" spans="1:26" s="193" customFormat="1" x14ac:dyDescent="0.25">
      <c r="A408" s="103">
        <f t="shared" si="53"/>
        <v>399</v>
      </c>
      <c r="B408" s="226" t="s">
        <v>2268</v>
      </c>
      <c r="C408" s="227" t="s">
        <v>1366</v>
      </c>
      <c r="D408" s="383" t="s">
        <v>1606</v>
      </c>
      <c r="E408" s="103" t="s">
        <v>1753</v>
      </c>
      <c r="F408" s="103"/>
      <c r="G408" s="106" t="s">
        <v>1947</v>
      </c>
      <c r="H408" s="228">
        <v>45720</v>
      </c>
      <c r="I408" s="103">
        <v>20</v>
      </c>
      <c r="J408" s="103">
        <v>121</v>
      </c>
      <c r="K408" s="105" t="str" cm="1">
        <f t="array" ref="K408">LOOKUP(2,1/(J408&gt;=INDEX(IF(F408="x",CCTT!$F$3:$I$170,CCTT!$B$3:$E$170),MATCH(DATEDIF(D408,DATE(2024,7,11),"m"),CCTT!$A$3:$A$170,0),0)),CCTT!$F$2:$I$2)</f>
        <v>bt</v>
      </c>
      <c r="L408" s="111">
        <f t="shared" si="55"/>
        <v>13.660269107301415</v>
      </c>
      <c r="M408" s="105" t="str" cm="1">
        <f t="array" ref="M408">LOOKUP(2,1/(L408&gt;=INDEX(IF(F408="x",BMI!$G$3:$K$170,BMI!$B$3:$F$170),MATCH(DATEDIF(D408,DATE(2024,7,11),"m"),BMI!$A$3:$A$170,0),0)),BMI!$G$2:$K$2)</f>
        <v>bt</v>
      </c>
      <c r="N408" s="103" t="s">
        <v>3399</v>
      </c>
      <c r="O408" s="103">
        <v>83</v>
      </c>
      <c r="P408" s="106" t="s">
        <v>3380</v>
      </c>
      <c r="Q408" s="103" t="s">
        <v>5</v>
      </c>
      <c r="R408" s="103" t="s">
        <v>5</v>
      </c>
      <c r="S408" s="103" t="s">
        <v>1370</v>
      </c>
      <c r="T408" s="103" t="s">
        <v>5</v>
      </c>
      <c r="U408" s="104" t="str">
        <f t="shared" si="52"/>
        <v>bt; bt; Đa sâu răng; bt</v>
      </c>
      <c r="V408" s="112" t="s">
        <v>1370</v>
      </c>
      <c r="W408" s="191" t="str">
        <f t="shared" si="54"/>
        <v>II</v>
      </c>
      <c r="Y408" s="114"/>
      <c r="Z408" s="114"/>
    </row>
    <row r="409" spans="1:26" s="193" customFormat="1" x14ac:dyDescent="0.25">
      <c r="A409" s="103">
        <f t="shared" si="53"/>
        <v>400</v>
      </c>
      <c r="B409" s="226" t="s">
        <v>2269</v>
      </c>
      <c r="C409" s="227" t="s">
        <v>1294</v>
      </c>
      <c r="D409" s="383" t="s">
        <v>1539</v>
      </c>
      <c r="E409" s="103" t="s">
        <v>1753</v>
      </c>
      <c r="F409" s="103"/>
      <c r="G409" s="106" t="s">
        <v>1947</v>
      </c>
      <c r="H409" s="228">
        <v>45720</v>
      </c>
      <c r="I409" s="103">
        <v>23</v>
      </c>
      <c r="J409" s="103">
        <v>114</v>
      </c>
      <c r="K409" s="105" t="str" cm="1">
        <f t="array" ref="K409">LOOKUP(2,1/(J409&gt;=INDEX(IF(F409="x",CCTT!$F$3:$I$170,CCTT!$B$3:$E$170),MATCH(DATEDIF(D409,DATE(2024,7,11),"m"),CCTT!$A$3:$A$170,0),0)),CCTT!$F$2:$I$2)</f>
        <v>bt</v>
      </c>
      <c r="L409" s="111">
        <f t="shared" si="55"/>
        <v>17.697753154816866</v>
      </c>
      <c r="M409" s="105" t="str" cm="1">
        <f t="array" ref="M409">LOOKUP(2,1/(L409&gt;=INDEX(IF(F409="x",BMI!$G$3:$K$170,BMI!$B$3:$F$170),MATCH(DATEDIF(D409,DATE(2024,7,11),"m"),BMI!$A$3:$A$170,0),0)),BMI!$G$2:$K$2)</f>
        <v>TC</v>
      </c>
      <c r="N409" s="103" t="s">
        <v>3399</v>
      </c>
      <c r="O409" s="103">
        <v>87</v>
      </c>
      <c r="P409" s="106" t="s">
        <v>3380</v>
      </c>
      <c r="Q409" s="103" t="s">
        <v>5</v>
      </c>
      <c r="R409" s="103" t="s">
        <v>5</v>
      </c>
      <c r="S409" s="103" t="s">
        <v>5</v>
      </c>
      <c r="T409" s="103" t="s">
        <v>5</v>
      </c>
      <c r="U409" s="104" t="str">
        <f t="shared" si="52"/>
        <v>bt; bt; bt; bt</v>
      </c>
      <c r="V409" s="112" t="s">
        <v>5</v>
      </c>
      <c r="W409" s="191" t="str">
        <f t="shared" si="54"/>
        <v>II</v>
      </c>
      <c r="Y409" s="114"/>
      <c r="Z409" s="114"/>
    </row>
    <row r="410" spans="1:26" s="193" customFormat="1" x14ac:dyDescent="0.25">
      <c r="A410" s="103">
        <f t="shared" si="53"/>
        <v>401</v>
      </c>
      <c r="B410" s="226" t="s">
        <v>582</v>
      </c>
      <c r="C410" s="227" t="s">
        <v>1294</v>
      </c>
      <c r="D410" s="383" t="s">
        <v>2255</v>
      </c>
      <c r="E410" s="103" t="s">
        <v>1753</v>
      </c>
      <c r="F410" s="103"/>
      <c r="G410" s="106" t="s">
        <v>1947</v>
      </c>
      <c r="H410" s="228">
        <v>45720</v>
      </c>
      <c r="I410" s="103">
        <v>24</v>
      </c>
      <c r="J410" s="103">
        <v>115</v>
      </c>
      <c r="K410" s="105" t="str" cm="1">
        <f t="array" ref="K410">LOOKUP(2,1/(J410&gt;=INDEX(IF(F410="x",CCTT!$F$3:$I$170,CCTT!$B$3:$E$170),MATCH(DATEDIF(D410,DATE(2024,7,11),"m"),CCTT!$A$3:$A$170,0),0)),CCTT!$F$2:$I$2)</f>
        <v>bt</v>
      </c>
      <c r="L410" s="111">
        <f t="shared" si="55"/>
        <v>18.147448015122873</v>
      </c>
      <c r="M410" s="105" t="str" cm="1">
        <f t="array" ref="M410">LOOKUP(2,1/(L410&gt;=INDEX(IF(F410="x",BMI!$G$3:$K$170,BMI!$B$3:$F$170),MATCH(DATEDIF(D410,DATE(2024,7,11),"m"),BMI!$A$3:$A$170,0),0)),BMI!$G$2:$K$2)</f>
        <v>TC</v>
      </c>
      <c r="N410" s="103" t="s">
        <v>3385</v>
      </c>
      <c r="O410" s="103">
        <v>86</v>
      </c>
      <c r="P410" s="106" t="s">
        <v>3380</v>
      </c>
      <c r="Q410" s="103" t="s">
        <v>5</v>
      </c>
      <c r="R410" s="103" t="s">
        <v>5</v>
      </c>
      <c r="S410" s="105" t="s">
        <v>5</v>
      </c>
      <c r="T410" s="103" t="s">
        <v>5</v>
      </c>
      <c r="U410" s="104" t="str">
        <f t="shared" si="52"/>
        <v>bt; bt; bt; bt</v>
      </c>
      <c r="V410" s="105" t="s">
        <v>5</v>
      </c>
      <c r="W410" s="191" t="str">
        <f t="shared" si="54"/>
        <v>II</v>
      </c>
      <c r="Y410" s="114"/>
      <c r="Z410" s="114"/>
    </row>
    <row r="411" spans="1:26" s="193" customFormat="1" x14ac:dyDescent="0.25">
      <c r="A411" s="103">
        <f t="shared" si="53"/>
        <v>402</v>
      </c>
      <c r="B411" s="226" t="s">
        <v>2270</v>
      </c>
      <c r="C411" s="227" t="s">
        <v>1295</v>
      </c>
      <c r="D411" s="388" t="s">
        <v>1802</v>
      </c>
      <c r="E411" s="103"/>
      <c r="F411" s="103" t="s">
        <v>1753</v>
      </c>
      <c r="G411" s="106" t="s">
        <v>1947</v>
      </c>
      <c r="H411" s="228">
        <v>45720</v>
      </c>
      <c r="I411" s="103">
        <v>27</v>
      </c>
      <c r="J411" s="103">
        <v>118</v>
      </c>
      <c r="K411" s="105" t="str" cm="1">
        <f t="array" ref="K411">LOOKUP(2,1/(J411&gt;=INDEX(IF(F411="x",CCTT!$F$3:$I$170,CCTT!$B$3:$E$170),MATCH(DATEDIF(D411,DATE(2024,7,11),"m"),CCTT!$A$3:$A$170,0),0)),CCTT!$F$2:$I$2)</f>
        <v>bt</v>
      </c>
      <c r="L411" s="111">
        <f t="shared" si="55"/>
        <v>19.390979603562194</v>
      </c>
      <c r="M411" s="105" t="str" cm="1">
        <f t="array" ref="M411">LOOKUP(2,1/(L411&gt;=INDEX(IF(F411="x",BMI!$G$3:$K$170,BMI!$B$3:$F$170),MATCH(DATEDIF(D411,DATE(2024,7,11),"m"),BMI!$A$3:$A$170,0),0)),BMI!$G$2:$K$2)</f>
        <v>BP</v>
      </c>
      <c r="N411" s="103" t="s">
        <v>3410</v>
      </c>
      <c r="O411" s="103">
        <v>83</v>
      </c>
      <c r="P411" s="106" t="s">
        <v>3380</v>
      </c>
      <c r="Q411" s="103" t="s">
        <v>5</v>
      </c>
      <c r="R411" s="103" t="s">
        <v>1532</v>
      </c>
      <c r="S411" s="105" t="s">
        <v>1370</v>
      </c>
      <c r="T411" s="103" t="s">
        <v>5</v>
      </c>
      <c r="U411" s="104" t="str">
        <f t="shared" si="52"/>
        <v>bt; Viêm mũi họng; Đa sâu răng; bt</v>
      </c>
      <c r="V411" s="112" t="s">
        <v>3425</v>
      </c>
      <c r="W411" s="191" t="str">
        <f t="shared" si="54"/>
        <v>III</v>
      </c>
      <c r="Y411" s="114"/>
      <c r="Z411" s="114"/>
    </row>
    <row r="412" spans="1:26" s="193" customFormat="1" x14ac:dyDescent="0.25">
      <c r="A412" s="103">
        <f t="shared" si="53"/>
        <v>403</v>
      </c>
      <c r="B412" s="226" t="s">
        <v>2271</v>
      </c>
      <c r="C412" s="227" t="s">
        <v>1296</v>
      </c>
      <c r="D412" s="382" t="s">
        <v>2272</v>
      </c>
      <c r="E412" s="103" t="s">
        <v>1753</v>
      </c>
      <c r="F412" s="103"/>
      <c r="G412" s="106" t="s">
        <v>1947</v>
      </c>
      <c r="H412" s="228">
        <v>45720</v>
      </c>
      <c r="I412" s="103">
        <v>29</v>
      </c>
      <c r="J412" s="103">
        <v>121</v>
      </c>
      <c r="K412" s="105" t="str" cm="1">
        <f t="array" ref="K412">LOOKUP(2,1/(J412&gt;=INDEX(IF(F412="x",CCTT!$F$3:$I$170,CCTT!$B$3:$E$170),MATCH(DATEDIF(D412,DATE(2024,7,11),"m"),CCTT!$A$3:$A$170,0),0)),CCTT!$F$2:$I$2)</f>
        <v>bt</v>
      </c>
      <c r="L412" s="111">
        <f t="shared" si="55"/>
        <v>19.807390205587048</v>
      </c>
      <c r="M412" s="105" t="str" cm="1">
        <f t="array" ref="M412">LOOKUP(2,1/(L412&gt;=INDEX(IF(F412="x",BMI!$G$3:$K$170,BMI!$B$3:$F$170),MATCH(DATEDIF(D412,DATE(2024,7,11),"m"),BMI!$A$3:$A$170,0),0)),BMI!$G$2:$K$2)</f>
        <v>BP</v>
      </c>
      <c r="N412" s="103" t="s">
        <v>3397</v>
      </c>
      <c r="O412" s="103">
        <v>85</v>
      </c>
      <c r="P412" s="106" t="s">
        <v>3382</v>
      </c>
      <c r="Q412" s="191" t="s">
        <v>3409</v>
      </c>
      <c r="R412" s="103" t="s">
        <v>5</v>
      </c>
      <c r="S412" s="103" t="s">
        <v>5</v>
      </c>
      <c r="T412" s="103" t="s">
        <v>5</v>
      </c>
      <c r="U412" s="104" t="str">
        <f t="shared" si="52"/>
        <v>2 mắt tật khúc xạ; bt; bt; bt</v>
      </c>
      <c r="V412" s="105" t="s">
        <v>3409</v>
      </c>
      <c r="W412" s="191" t="str">
        <f t="shared" si="54"/>
        <v>III</v>
      </c>
      <c r="Y412" s="114"/>
      <c r="Z412" s="114"/>
    </row>
    <row r="413" spans="1:26" s="193" customFormat="1" x14ac:dyDescent="0.25">
      <c r="A413" s="103">
        <f t="shared" si="53"/>
        <v>404</v>
      </c>
      <c r="B413" s="226" t="s">
        <v>1270</v>
      </c>
      <c r="C413" s="227" t="s">
        <v>2273</v>
      </c>
      <c r="D413" s="384" t="s">
        <v>2274</v>
      </c>
      <c r="E413" s="103" t="s">
        <v>1753</v>
      </c>
      <c r="F413" s="103"/>
      <c r="G413" s="106" t="s">
        <v>1947</v>
      </c>
      <c r="H413" s="228">
        <v>45720</v>
      </c>
      <c r="I413" s="103">
        <v>17</v>
      </c>
      <c r="J413" s="103">
        <v>108</v>
      </c>
      <c r="K413" s="105" t="str" cm="1">
        <f t="array" ref="K413">LOOKUP(2,1/(J413&gt;=INDEX(IF(F413="x",CCTT!$F$3:$I$170,CCTT!$B$3:$E$170),MATCH(DATEDIF(D413,DATE(2024,7,11),"m"),CCTT!$A$3:$A$170,0),0)),CCTT!$F$2:$I$2)</f>
        <v>bt</v>
      </c>
      <c r="L413" s="111">
        <f t="shared" si="55"/>
        <v>14.574759945130316</v>
      </c>
      <c r="M413" s="105" t="str" cm="1">
        <f t="array" ref="M413">LOOKUP(2,1/(L413&gt;=INDEX(IF(F413="x",BMI!$G$3:$K$170,BMI!$B$3:$F$170),MATCH(DATEDIF(D413,DATE(2024,7,11),"m"),BMI!$A$3:$A$170,0),0)),BMI!$G$2:$K$2)</f>
        <v>bt</v>
      </c>
      <c r="N413" s="103" t="s">
        <v>3396</v>
      </c>
      <c r="O413" s="103">
        <v>84</v>
      </c>
      <c r="P413" s="106" t="s">
        <v>3387</v>
      </c>
      <c r="Q413" s="103" t="s">
        <v>5</v>
      </c>
      <c r="R413" s="103" t="s">
        <v>5</v>
      </c>
      <c r="S413" s="103" t="s">
        <v>5</v>
      </c>
      <c r="T413" s="103" t="s">
        <v>5</v>
      </c>
      <c r="U413" s="104" t="str">
        <f t="shared" si="52"/>
        <v>bt; bt; bt; bt</v>
      </c>
      <c r="V413" s="112" t="s">
        <v>5</v>
      </c>
      <c r="W413" s="191" t="str">
        <f t="shared" si="54"/>
        <v>I</v>
      </c>
      <c r="Y413" s="114"/>
      <c r="Z413" s="114"/>
    </row>
    <row r="414" spans="1:26" s="193" customFormat="1" x14ac:dyDescent="0.25">
      <c r="A414" s="103">
        <f t="shared" si="53"/>
        <v>405</v>
      </c>
      <c r="B414" s="226" t="s">
        <v>2275</v>
      </c>
      <c r="C414" s="227" t="s">
        <v>1348</v>
      </c>
      <c r="D414" s="388" t="s">
        <v>2147</v>
      </c>
      <c r="E414" s="103" t="s">
        <v>1753</v>
      </c>
      <c r="F414" s="103"/>
      <c r="G414" s="106" t="s">
        <v>1947</v>
      </c>
      <c r="H414" s="228">
        <v>45720</v>
      </c>
      <c r="I414" s="103">
        <v>16</v>
      </c>
      <c r="J414" s="103">
        <v>114</v>
      </c>
      <c r="K414" s="105" t="str" cm="1">
        <f t="array" ref="K414">LOOKUP(2,1/(J414&gt;=INDEX(IF(F414="x",CCTT!$F$3:$I$170,CCTT!$B$3:$E$170),MATCH(DATEDIF(D414,DATE(2024,7,11),"m"),CCTT!$A$3:$A$170,0),0)),CCTT!$F$2:$I$2)</f>
        <v>bt</v>
      </c>
      <c r="L414" s="111">
        <f t="shared" si="55"/>
        <v>12.311480455524777</v>
      </c>
      <c r="M414" s="105" t="str" cm="1">
        <f t="array" ref="M414">LOOKUP(2,1/(L414&gt;=INDEX(IF(F414="x",BMI!$G$3:$K$170,BMI!$B$3:$F$170),MATCH(DATEDIF(D414,DATE(2024,7,11),"m"),BMI!$A$3:$A$170,0),0)),BMI!$G$2:$K$2)</f>
        <v>SDDTGC</v>
      </c>
      <c r="N414" s="103" t="s">
        <v>3396</v>
      </c>
      <c r="O414" s="103">
        <v>87</v>
      </c>
      <c r="P414" s="106" t="s">
        <v>3380</v>
      </c>
      <c r="Q414" s="103" t="s">
        <v>5</v>
      </c>
      <c r="R414" s="103" t="s">
        <v>5</v>
      </c>
      <c r="S414" s="103" t="s">
        <v>1370</v>
      </c>
      <c r="T414" s="103" t="s">
        <v>5</v>
      </c>
      <c r="U414" s="104" t="str">
        <f t="shared" si="52"/>
        <v>bt; bt; Đa sâu răng; bt</v>
      </c>
      <c r="V414" s="112" t="s">
        <v>1370</v>
      </c>
      <c r="W414" s="191" t="str">
        <f t="shared" si="54"/>
        <v>II</v>
      </c>
      <c r="Y414" s="114"/>
      <c r="Z414" s="114"/>
    </row>
    <row r="415" spans="1:26" s="193" customFormat="1" x14ac:dyDescent="0.25">
      <c r="A415" s="103">
        <f t="shared" si="53"/>
        <v>406</v>
      </c>
      <c r="B415" s="226" t="s">
        <v>1517</v>
      </c>
      <c r="C415" s="227" t="s">
        <v>1334</v>
      </c>
      <c r="D415" s="391" t="s">
        <v>1588</v>
      </c>
      <c r="E415" s="103"/>
      <c r="F415" s="103" t="s">
        <v>1753</v>
      </c>
      <c r="G415" s="106" t="s">
        <v>1947</v>
      </c>
      <c r="H415" s="228">
        <v>45720</v>
      </c>
      <c r="I415" s="103">
        <v>30</v>
      </c>
      <c r="J415" s="103">
        <v>123</v>
      </c>
      <c r="K415" s="105" t="str" cm="1">
        <f t="array" ref="K415">LOOKUP(2,1/(J415&gt;=INDEX(IF(F415="x",CCTT!$F$3:$I$170,CCTT!$B$3:$E$170),MATCH(DATEDIF(D415,DATE(2024,7,11),"m"),CCTT!$A$3:$A$170,0),0)),CCTT!$F$2:$I$2)</f>
        <v>bt</v>
      </c>
      <c r="L415" s="111">
        <f t="shared" si="55"/>
        <v>19.829466587348801</v>
      </c>
      <c r="M415" s="105" t="str" cm="1">
        <f t="array" ref="M415">LOOKUP(2,1/(L415&gt;=INDEX(IF(F415="x",BMI!$G$3:$K$170,BMI!$B$3:$F$170),MATCH(DATEDIF(D415,DATE(2024,7,11),"m"),BMI!$A$3:$A$170,0),0)),BMI!$G$2:$K$2)</f>
        <v>BP</v>
      </c>
      <c r="N415" s="103" t="s">
        <v>3385</v>
      </c>
      <c r="O415" s="103">
        <v>86</v>
      </c>
      <c r="P415" s="106" t="s">
        <v>3380</v>
      </c>
      <c r="Q415" s="103" t="s">
        <v>5</v>
      </c>
      <c r="R415" s="103" t="s">
        <v>5</v>
      </c>
      <c r="S415" s="105" t="s">
        <v>1370</v>
      </c>
      <c r="T415" s="103" t="s">
        <v>5</v>
      </c>
      <c r="U415" s="104" t="str">
        <f t="shared" si="52"/>
        <v>bt; bt; Đa sâu răng; bt</v>
      </c>
      <c r="V415" s="112" t="s">
        <v>1370</v>
      </c>
      <c r="W415" s="191" t="str">
        <f t="shared" si="54"/>
        <v>III</v>
      </c>
      <c r="Y415" s="114"/>
      <c r="Z415" s="114"/>
    </row>
    <row r="416" spans="1:26" s="193" customFormat="1" x14ac:dyDescent="0.25">
      <c r="A416" s="103">
        <f t="shared" si="53"/>
        <v>407</v>
      </c>
      <c r="B416" s="226" t="s">
        <v>2276</v>
      </c>
      <c r="C416" s="227" t="s">
        <v>1301</v>
      </c>
      <c r="D416" s="383" t="s">
        <v>2272</v>
      </c>
      <c r="E416" s="103"/>
      <c r="F416" s="103" t="s">
        <v>1753</v>
      </c>
      <c r="G416" s="106" t="s">
        <v>1947</v>
      </c>
      <c r="H416" s="228">
        <v>45720</v>
      </c>
      <c r="I416" s="103">
        <v>22</v>
      </c>
      <c r="J416" s="103">
        <v>120</v>
      </c>
      <c r="K416" s="105" t="str" cm="1">
        <f t="array" ref="K416">LOOKUP(2,1/(J416&gt;=INDEX(IF(F416="x",CCTT!$F$3:$I$170,CCTT!$B$3:$E$170),MATCH(DATEDIF(D416,DATE(2024,7,11),"m"),CCTT!$A$3:$A$170,0),0)),CCTT!$F$2:$I$2)</f>
        <v>bt</v>
      </c>
      <c r="L416" s="111">
        <f t="shared" si="55"/>
        <v>15.277777777777779</v>
      </c>
      <c r="M416" s="105" t="str" cm="1">
        <f t="array" ref="M416">LOOKUP(2,1/(L416&gt;=INDEX(IF(F416="x",BMI!$G$3:$K$170,BMI!$B$3:$F$170),MATCH(DATEDIF(D416,DATE(2024,7,11),"m"),BMI!$A$3:$A$170,0),0)),BMI!$G$2:$K$2)</f>
        <v>bt</v>
      </c>
      <c r="N416" s="103" t="s">
        <v>3396</v>
      </c>
      <c r="O416" s="103">
        <v>87</v>
      </c>
      <c r="P416" s="106" t="s">
        <v>3380</v>
      </c>
      <c r="Q416" s="103" t="s">
        <v>5</v>
      </c>
      <c r="R416" s="103" t="s">
        <v>5</v>
      </c>
      <c r="S416" s="103" t="s">
        <v>1370</v>
      </c>
      <c r="T416" s="103" t="s">
        <v>5</v>
      </c>
      <c r="U416" s="104" t="str">
        <f t="shared" si="52"/>
        <v>bt; bt; Đa sâu răng; bt</v>
      </c>
      <c r="V416" s="112" t="s">
        <v>1370</v>
      </c>
      <c r="W416" s="191" t="str">
        <f t="shared" si="54"/>
        <v>II</v>
      </c>
      <c r="Y416" s="114"/>
      <c r="Z416" s="114"/>
    </row>
    <row r="417" spans="1:26" s="193" customFormat="1" ht="31.5" x14ac:dyDescent="0.25">
      <c r="A417" s="103">
        <f t="shared" si="53"/>
        <v>408</v>
      </c>
      <c r="B417" s="226" t="s">
        <v>2277</v>
      </c>
      <c r="C417" s="227" t="s">
        <v>1571</v>
      </c>
      <c r="D417" s="383" t="s">
        <v>1803</v>
      </c>
      <c r="E417" s="103" t="s">
        <v>1753</v>
      </c>
      <c r="F417" s="103"/>
      <c r="G417" s="106" t="s">
        <v>1947</v>
      </c>
      <c r="H417" s="228">
        <v>45720</v>
      </c>
      <c r="I417" s="120">
        <v>15</v>
      </c>
      <c r="J417" s="120">
        <v>112</v>
      </c>
      <c r="K417" s="105" t="str" cm="1">
        <f t="array" ref="K417">LOOKUP(2,1/(J417&gt;=INDEX(IF(F417="x",CCTT!$F$3:$I$170,CCTT!$B$3:$E$170),MATCH(DATEDIF(D417,DATE(2024,7,11),"m"),CCTT!$A$3:$A$170,0),0)),CCTT!$F$2:$I$2)</f>
        <v>bt</v>
      </c>
      <c r="L417" s="111">
        <f t="shared" si="55"/>
        <v>11.957908163265307</v>
      </c>
      <c r="M417" s="105" t="str" cm="1">
        <f t="array" ref="M417">LOOKUP(2,1/(L417&gt;=INDEX(IF(F417="x",BMI!$G$3:$K$170,BMI!$B$3:$F$170),MATCH(DATEDIF(D417,DATE(2024,7,11),"m"),BMI!$A$3:$A$170,0),0)),BMI!$G$2:$K$2)</f>
        <v>SDDTGC
MĐN</v>
      </c>
      <c r="N417" s="103" t="s">
        <v>3396</v>
      </c>
      <c r="O417" s="103">
        <v>82</v>
      </c>
      <c r="P417" s="106" t="s">
        <v>3380</v>
      </c>
      <c r="Q417" s="103" t="s">
        <v>5</v>
      </c>
      <c r="R417" s="103" t="s">
        <v>5</v>
      </c>
      <c r="S417" s="103" t="s">
        <v>5</v>
      </c>
      <c r="T417" s="103" t="s">
        <v>5</v>
      </c>
      <c r="U417" s="104" t="str">
        <f t="shared" si="52"/>
        <v>bt; bt; bt; bt</v>
      </c>
      <c r="V417" s="112" t="s">
        <v>5</v>
      </c>
      <c r="W417" s="191" t="str">
        <f t="shared" si="54"/>
        <v>III</v>
      </c>
      <c r="Y417" s="114"/>
      <c r="Z417" s="114"/>
    </row>
    <row r="418" spans="1:26" s="193" customFormat="1" x14ac:dyDescent="0.25">
      <c r="A418" s="103">
        <f t="shared" si="53"/>
        <v>409</v>
      </c>
      <c r="B418" s="226" t="s">
        <v>2278</v>
      </c>
      <c r="C418" s="227" t="s">
        <v>1302</v>
      </c>
      <c r="D418" s="383" t="s">
        <v>2279</v>
      </c>
      <c r="E418" s="103"/>
      <c r="F418" s="103" t="s">
        <v>1753</v>
      </c>
      <c r="G418" s="106" t="s">
        <v>1947</v>
      </c>
      <c r="H418" s="228">
        <v>45720</v>
      </c>
      <c r="I418" s="103">
        <v>21</v>
      </c>
      <c r="J418" s="103">
        <v>119</v>
      </c>
      <c r="K418" s="105" t="str" cm="1">
        <f t="array" ref="K418">LOOKUP(2,1/(J418&gt;=INDEX(IF(F418="x",CCTT!$F$3:$I$170,CCTT!$B$3:$E$170),MATCH(DATEDIF(D418,DATE(2024,7,11),"m"),CCTT!$A$3:$A$170,0),0)),CCTT!$F$2:$I$2)</f>
        <v>bt</v>
      </c>
      <c r="L418" s="111">
        <f t="shared" si="55"/>
        <v>14.829461196243203</v>
      </c>
      <c r="M418" s="105" t="str" cm="1">
        <f t="array" ref="M418">LOOKUP(2,1/(L418&gt;=INDEX(IF(F418="x",BMI!$G$3:$K$170,BMI!$B$3:$F$170),MATCH(DATEDIF(D418,DATE(2024,7,11),"m"),BMI!$A$3:$A$170,0),0)),BMI!$G$2:$K$2)</f>
        <v>bt</v>
      </c>
      <c r="N418" s="103" t="s">
        <v>3399</v>
      </c>
      <c r="O418" s="103">
        <v>84</v>
      </c>
      <c r="P418" s="106" t="s">
        <v>3380</v>
      </c>
      <c r="Q418" s="103" t="s">
        <v>5</v>
      </c>
      <c r="R418" s="103" t="s">
        <v>5</v>
      </c>
      <c r="S418" s="103" t="s">
        <v>5</v>
      </c>
      <c r="T418" s="103" t="s">
        <v>5</v>
      </c>
      <c r="U418" s="104" t="str">
        <f t="shared" si="52"/>
        <v>bt; bt; bt; bt</v>
      </c>
      <c r="V418" s="112" t="s">
        <v>5</v>
      </c>
      <c r="W418" s="191" t="str">
        <f t="shared" si="54"/>
        <v>I</v>
      </c>
      <c r="Y418" s="114"/>
      <c r="Z418" s="114"/>
    </row>
    <row r="419" spans="1:26" s="193" customFormat="1" ht="31.5" x14ac:dyDescent="0.25">
      <c r="A419" s="103">
        <f t="shared" si="53"/>
        <v>410</v>
      </c>
      <c r="B419" s="226" t="s">
        <v>2280</v>
      </c>
      <c r="C419" s="227" t="s">
        <v>1302</v>
      </c>
      <c r="D419" s="392" t="s">
        <v>1902</v>
      </c>
      <c r="E419" s="103"/>
      <c r="F419" s="103" t="s">
        <v>1753</v>
      </c>
      <c r="G419" s="106" t="s">
        <v>1947</v>
      </c>
      <c r="H419" s="228">
        <v>45720</v>
      </c>
      <c r="I419" s="103">
        <v>22</v>
      </c>
      <c r="J419" s="103">
        <v>113</v>
      </c>
      <c r="K419" s="105" t="str" cm="1">
        <f t="array" ref="K419">LOOKUP(2,1/(J419&gt;=INDEX(IF(F419="x",CCTT!$F$3:$I$170,CCTT!$B$3:$E$170),MATCH(DATEDIF(D419,DATE(2024,7,11),"m"),CCTT!$A$3:$A$170,0),0)),CCTT!$F$2:$I$2)</f>
        <v>bt</v>
      </c>
      <c r="L419" s="111">
        <f t="shared" si="55"/>
        <v>17.229227034223509</v>
      </c>
      <c r="M419" s="105" t="str" cm="1">
        <f t="array" ref="M419">LOOKUP(2,1/(L419&gt;=INDEX(IF(F419="x",BMI!$G$3:$K$170,BMI!$B$3:$F$170),MATCH(DATEDIF(D419,DATE(2024,7,11),"m"),BMI!$A$3:$A$170,0),0)),BMI!$G$2:$K$2)</f>
        <v>TC</v>
      </c>
      <c r="N419" s="103" t="s">
        <v>3396</v>
      </c>
      <c r="O419" s="103">
        <v>87</v>
      </c>
      <c r="P419" s="106" t="s">
        <v>3392</v>
      </c>
      <c r="Q419" s="103" t="s">
        <v>1326</v>
      </c>
      <c r="R419" s="103" t="s">
        <v>5</v>
      </c>
      <c r="S419" s="105" t="s">
        <v>1370</v>
      </c>
      <c r="T419" s="103" t="s">
        <v>5</v>
      </c>
      <c r="U419" s="104" t="str">
        <f t="shared" si="52"/>
        <v>2 mắt giảm thị lực; bt; Đa sâu răng; bt</v>
      </c>
      <c r="V419" s="112" t="s">
        <v>3389</v>
      </c>
      <c r="W419" s="191" t="str">
        <f t="shared" si="54"/>
        <v>II</v>
      </c>
      <c r="Y419" s="114"/>
      <c r="Z419" s="114"/>
    </row>
    <row r="420" spans="1:26" s="193" customFormat="1" x14ac:dyDescent="0.25">
      <c r="A420" s="103">
        <f t="shared" si="53"/>
        <v>411</v>
      </c>
      <c r="B420" s="226" t="s">
        <v>2281</v>
      </c>
      <c r="C420" s="227" t="s">
        <v>1337</v>
      </c>
      <c r="D420" s="393" t="s">
        <v>1588</v>
      </c>
      <c r="E420" s="103"/>
      <c r="F420" s="103" t="s">
        <v>1753</v>
      </c>
      <c r="G420" s="106" t="s">
        <v>1947</v>
      </c>
      <c r="H420" s="228">
        <v>45720</v>
      </c>
      <c r="I420" s="103">
        <v>22</v>
      </c>
      <c r="J420" s="103">
        <v>119</v>
      </c>
      <c r="K420" s="105" t="str" cm="1">
        <f t="array" ref="K420">LOOKUP(2,1/(J420&gt;=INDEX(IF(F420="x",CCTT!$F$3:$I$170,CCTT!$B$3:$E$170),MATCH(DATEDIF(D420,DATE(2024,7,11),"m"),CCTT!$A$3:$A$170,0),0)),CCTT!$F$2:$I$2)</f>
        <v>bt</v>
      </c>
      <c r="L420" s="111">
        <f t="shared" si="55"/>
        <v>15.535626015111927</v>
      </c>
      <c r="M420" s="105" t="str" cm="1">
        <f t="array" ref="M420">LOOKUP(2,1/(L420&gt;=INDEX(IF(F420="x",BMI!$G$3:$K$170,BMI!$B$3:$F$170),MATCH(DATEDIF(D420,DATE(2024,7,11),"m"),BMI!$A$3:$A$170,0),0)),BMI!$G$2:$K$2)</f>
        <v>bt</v>
      </c>
      <c r="N420" s="103" t="s">
        <v>3401</v>
      </c>
      <c r="O420" s="103">
        <v>86</v>
      </c>
      <c r="P420" s="106" t="s">
        <v>3380</v>
      </c>
      <c r="Q420" s="103" t="s">
        <v>5</v>
      </c>
      <c r="R420" s="103" t="s">
        <v>5</v>
      </c>
      <c r="S420" s="103" t="s">
        <v>1370</v>
      </c>
      <c r="T420" s="103" t="s">
        <v>5</v>
      </c>
      <c r="U420" s="104" t="str">
        <f t="shared" si="52"/>
        <v>bt; bt; Đa sâu răng; bt</v>
      </c>
      <c r="V420" s="112" t="s">
        <v>1370</v>
      </c>
      <c r="W420" s="191" t="str">
        <f t="shared" si="54"/>
        <v>II</v>
      </c>
      <c r="Y420" s="114"/>
      <c r="Z420" s="114"/>
    </row>
    <row r="421" spans="1:26" s="193" customFormat="1" x14ac:dyDescent="0.25">
      <c r="A421" s="103">
        <f t="shared" si="53"/>
        <v>412</v>
      </c>
      <c r="B421" s="226" t="s">
        <v>2282</v>
      </c>
      <c r="C421" s="227" t="s">
        <v>1303</v>
      </c>
      <c r="D421" s="394" t="s">
        <v>2005</v>
      </c>
      <c r="E421" s="103" t="s">
        <v>1753</v>
      </c>
      <c r="F421" s="103"/>
      <c r="G421" s="106" t="s">
        <v>1947</v>
      </c>
      <c r="H421" s="228">
        <v>45720</v>
      </c>
      <c r="I421" s="103">
        <v>22</v>
      </c>
      <c r="J421" s="103">
        <v>118</v>
      </c>
      <c r="K421" s="105" t="str" cm="1">
        <f t="array" ref="K421">LOOKUP(2,1/(J421&gt;=INDEX(IF(F421="x",CCTT!$F$3:$I$170,CCTT!$B$3:$E$170),MATCH(DATEDIF(D421,DATE(2024,7,11),"m"),CCTT!$A$3:$A$170,0),0)),CCTT!$F$2:$I$2)</f>
        <v>bt</v>
      </c>
      <c r="L421" s="111">
        <f t="shared" si="55"/>
        <v>15.800057454754381</v>
      </c>
      <c r="M421" s="105" t="str" cm="1">
        <f t="array" ref="M421">LOOKUP(2,1/(L421&gt;=INDEX(IF(F421="x",BMI!$G$3:$K$170,BMI!$B$3:$F$170),MATCH(DATEDIF(D421,DATE(2024,7,11),"m"),BMI!$A$3:$A$170,0),0)),BMI!$G$2:$K$2)</f>
        <v>bt</v>
      </c>
      <c r="N421" s="119" t="s">
        <v>3396</v>
      </c>
      <c r="O421" s="103">
        <v>86</v>
      </c>
      <c r="P421" s="106" t="s">
        <v>3380</v>
      </c>
      <c r="Q421" s="103" t="s">
        <v>5</v>
      </c>
      <c r="R421" s="103" t="s">
        <v>5</v>
      </c>
      <c r="S421" s="191" t="s">
        <v>5</v>
      </c>
      <c r="T421" s="103" t="s">
        <v>5</v>
      </c>
      <c r="U421" s="104" t="str">
        <f t="shared" si="52"/>
        <v>bt; bt; bt; bt</v>
      </c>
      <c r="V421" s="105" t="s">
        <v>5</v>
      </c>
      <c r="W421" s="191" t="str">
        <f t="shared" si="54"/>
        <v>I</v>
      </c>
      <c r="Y421" s="114"/>
      <c r="Z421" s="114"/>
    </row>
    <row r="422" spans="1:26" s="287" customFormat="1" x14ac:dyDescent="0.25">
      <c r="A422" s="103">
        <f t="shared" si="53"/>
        <v>413</v>
      </c>
      <c r="B422" s="283" t="s">
        <v>2283</v>
      </c>
      <c r="C422" s="284" t="s">
        <v>1357</v>
      </c>
      <c r="D422" s="395" t="s">
        <v>1626</v>
      </c>
      <c r="E422" s="123"/>
      <c r="F422" s="123" t="s">
        <v>1753</v>
      </c>
      <c r="G422" s="106" t="s">
        <v>1947</v>
      </c>
      <c r="H422" s="228">
        <v>45720</v>
      </c>
      <c r="I422" s="122">
        <v>20</v>
      </c>
      <c r="J422" s="122">
        <v>119</v>
      </c>
      <c r="K422" s="105" t="str" cm="1">
        <f t="array" ref="K422">LOOKUP(2,1/(J422&gt;=INDEX(IF(F422="x",CCTT!$F$3:$I$170,CCTT!$B$3:$E$170),MATCH(DATEDIF(D422,DATE(2024,7,11),"m"),CCTT!$A$3:$A$170,0),0)),CCTT!$F$2:$I$2)</f>
        <v>bt</v>
      </c>
      <c r="L422" s="59">
        <f t="shared" si="55"/>
        <v>14.123296377374478</v>
      </c>
      <c r="M422" s="105" t="str" cm="1">
        <f t="array" ref="M422">LOOKUP(2,1/(L422&gt;=INDEX(IF(F422="x",BMI!$G$3:$K$170,BMI!$B$3:$F$170),MATCH(DATEDIF(D422,DATE(2024,7,11),"m"),BMI!$A$3:$A$170,0),0)),BMI!$G$2:$K$2)</f>
        <v>bt</v>
      </c>
      <c r="N422" s="123" t="s">
        <v>3417</v>
      </c>
      <c r="O422" s="123">
        <v>87</v>
      </c>
      <c r="P422" s="106" t="s">
        <v>3380</v>
      </c>
      <c r="Q422" s="103" t="s">
        <v>5</v>
      </c>
      <c r="R422" s="103" t="s">
        <v>5</v>
      </c>
      <c r="S422" s="285" t="s">
        <v>5</v>
      </c>
      <c r="T422" s="103" t="s">
        <v>5</v>
      </c>
      <c r="U422" s="124" t="str">
        <f t="shared" si="52"/>
        <v>bt; bt; bt; bt</v>
      </c>
      <c r="V422" s="285" t="s">
        <v>5</v>
      </c>
      <c r="W422" s="107" t="str">
        <f t="shared" si="54"/>
        <v>I</v>
      </c>
      <c r="X422" s="286" t="s">
        <v>1385</v>
      </c>
      <c r="Y422" s="126"/>
      <c r="Z422" s="126"/>
    </row>
    <row r="423" spans="1:26" s="193" customFormat="1" x14ac:dyDescent="0.25">
      <c r="A423" s="103">
        <f t="shared" si="53"/>
        <v>414</v>
      </c>
      <c r="B423" s="226" t="s">
        <v>2284</v>
      </c>
      <c r="C423" s="227" t="s">
        <v>1264</v>
      </c>
      <c r="D423" s="435">
        <v>42962</v>
      </c>
      <c r="E423" s="103" t="s">
        <v>1753</v>
      </c>
      <c r="F423" s="103"/>
      <c r="G423" s="106" t="s">
        <v>1947</v>
      </c>
      <c r="H423" s="228">
        <v>45720</v>
      </c>
      <c r="I423" s="103">
        <v>25</v>
      </c>
      <c r="J423" s="103">
        <v>116</v>
      </c>
      <c r="K423" s="105" t="str" cm="1">
        <f t="array" ref="K423">LOOKUP(2,1/(J423&gt;=INDEX(IF(F423="x",CCTT!$F$3:$I$170,CCTT!$B$3:$E$170),MATCH(DATEDIF(D423,DATE(2024,7,11),"m"),CCTT!$A$3:$A$170,0),0)),CCTT!$F$2:$I$2)</f>
        <v>bt</v>
      </c>
      <c r="L423" s="111">
        <f t="shared" si="55"/>
        <v>18.579072532699168</v>
      </c>
      <c r="M423" s="105" t="str" cm="1">
        <f t="array" ref="M423">LOOKUP(2,1/(L423&gt;=INDEX(IF(F423="x",BMI!$G$3:$K$170,BMI!$B$3:$F$170),MATCH(DATEDIF(D423,DATE(2024,7,11),"m"),BMI!$A$3:$A$170,0),0)),BMI!$G$2:$K$2)</f>
        <v>TC</v>
      </c>
      <c r="N423" s="103" t="s">
        <v>3396</v>
      </c>
      <c r="O423" s="103">
        <v>84</v>
      </c>
      <c r="P423" s="106" t="s">
        <v>3380</v>
      </c>
      <c r="Q423" s="103" t="s">
        <v>5</v>
      </c>
      <c r="R423" s="103" t="s">
        <v>5</v>
      </c>
      <c r="S423" s="105" t="s">
        <v>1370</v>
      </c>
      <c r="T423" s="103" t="s">
        <v>5</v>
      </c>
      <c r="U423" s="104" t="str">
        <f t="shared" si="52"/>
        <v>bt; bt; Đa sâu răng; bt</v>
      </c>
      <c r="V423" s="112" t="s">
        <v>1370</v>
      </c>
      <c r="W423" s="191" t="str">
        <f t="shared" si="54"/>
        <v>II</v>
      </c>
      <c r="Y423" s="114"/>
      <c r="Z423" s="114"/>
    </row>
    <row r="424" spans="1:26" s="193" customFormat="1" x14ac:dyDescent="0.25">
      <c r="A424" s="103">
        <f t="shared" si="53"/>
        <v>415</v>
      </c>
      <c r="B424" s="226" t="s">
        <v>2285</v>
      </c>
      <c r="C424" s="227" t="s">
        <v>1717</v>
      </c>
      <c r="D424" s="396"/>
      <c r="E424" s="103"/>
      <c r="F424" s="103" t="s">
        <v>1753</v>
      </c>
      <c r="G424" s="106" t="s">
        <v>1947</v>
      </c>
      <c r="H424" s="228">
        <v>45720</v>
      </c>
      <c r="I424" s="103">
        <v>23</v>
      </c>
      <c r="J424" s="103">
        <v>123</v>
      </c>
      <c r="K424" s="105" t="e" cm="1">
        <f t="array" ref="K424">LOOKUP(2,1/(J424&gt;=INDEX(IF(F424="x",CCTT!$F$3:$I$170,CCTT!$B$3:$E$170),MATCH(DATEDIF(D424,DATE(2024,7,11),"m"),CCTT!$A$3:$A$170,0),0)),CCTT!$F$2:$I$2)</f>
        <v>#N/A</v>
      </c>
      <c r="L424" s="111">
        <f t="shared" si="55"/>
        <v>15.202591050300747</v>
      </c>
      <c r="M424" s="105" t="e" cm="1">
        <f t="array" ref="M424">LOOKUP(2,1/(L424&gt;=INDEX(IF(F424="x",BMI!$G$3:$K$170,BMI!$B$3:$F$170),MATCH(DATEDIF(D424,DATE(2024,7,11),"m"),BMI!$A$3:$A$170,0),0)),BMI!$G$2:$K$2)</f>
        <v>#N/A</v>
      </c>
      <c r="N424" s="103" t="s">
        <v>3399</v>
      </c>
      <c r="O424" s="103">
        <v>83</v>
      </c>
      <c r="P424" s="106" t="s">
        <v>3380</v>
      </c>
      <c r="Q424" s="103" t="s">
        <v>5</v>
      </c>
      <c r="R424" s="103" t="s">
        <v>5</v>
      </c>
      <c r="S424" s="105" t="s">
        <v>5</v>
      </c>
      <c r="T424" s="103" t="s">
        <v>5</v>
      </c>
      <c r="U424" s="104" t="str">
        <f t="shared" si="52"/>
        <v>bt; bt; bt; bt</v>
      </c>
      <c r="V424" s="105" t="s">
        <v>5</v>
      </c>
      <c r="W424" s="191" t="e">
        <f t="shared" si="54"/>
        <v>#N/A</v>
      </c>
      <c r="Y424" s="114"/>
      <c r="Z424" s="114"/>
    </row>
    <row r="425" spans="1:26" s="193" customFormat="1" x14ac:dyDescent="0.25">
      <c r="A425" s="103">
        <f t="shared" si="53"/>
        <v>416</v>
      </c>
      <c r="B425" s="226" t="s">
        <v>2288</v>
      </c>
      <c r="C425" s="227" t="s">
        <v>1261</v>
      </c>
      <c r="D425" s="423">
        <v>42464</v>
      </c>
      <c r="E425" s="103"/>
      <c r="F425" s="103" t="s">
        <v>1753</v>
      </c>
      <c r="G425" s="106" t="s">
        <v>2286</v>
      </c>
      <c r="H425" s="228">
        <v>45720</v>
      </c>
      <c r="I425" s="103">
        <v>19</v>
      </c>
      <c r="J425" s="103">
        <v>126</v>
      </c>
      <c r="K425" s="105" t="str" cm="1">
        <f t="array" ref="K425">LOOKUP(2,1/(J425&gt;=INDEX(IF(F425="x",CCTT!$F$3:$I$170,CCTT!$B$3:$E$170),MATCH(DATEDIF(D425,DATE(2024,7,11),"m"),CCTT!$A$3:$A$170,0),0)),CCTT!$F$2:$I$2)</f>
        <v>bt</v>
      </c>
      <c r="L425" s="111">
        <f t="shared" si="55"/>
        <v>11.967750062988157</v>
      </c>
      <c r="M425" s="105" t="str" cm="1">
        <f t="array" ref="M425">LOOKUP(2,1/(L425&gt;=INDEX(IF(F425="x",BMI!$G$3:$K$170,BMI!$B$3:$F$170),MATCH(DATEDIF(D425,DATE(2024,7,11),"m"),BMI!$A$3:$A$170,0),0)),BMI!$G$2:$K$2)</f>
        <v>SDDTGC</v>
      </c>
      <c r="N425" s="103" t="s">
        <v>3381</v>
      </c>
      <c r="O425" s="103">
        <v>83</v>
      </c>
      <c r="P425" s="106" t="s">
        <v>3380</v>
      </c>
      <c r="Q425" s="103" t="s">
        <v>5</v>
      </c>
      <c r="R425" s="103" t="s">
        <v>5</v>
      </c>
      <c r="S425" s="103" t="s">
        <v>1370</v>
      </c>
      <c r="T425" s="103" t="s">
        <v>5</v>
      </c>
      <c r="U425" s="104" t="str">
        <f t="shared" si="52"/>
        <v>bt; bt; Đa sâu răng; bt</v>
      </c>
      <c r="V425" s="112" t="s">
        <v>1370</v>
      </c>
      <c r="W425" s="191" t="str">
        <f t="shared" si="54"/>
        <v>II</v>
      </c>
      <c r="Y425" s="114"/>
      <c r="Z425" s="114"/>
    </row>
    <row r="426" spans="1:26" s="193" customFormat="1" x14ac:dyDescent="0.25">
      <c r="A426" s="103">
        <f t="shared" si="53"/>
        <v>417</v>
      </c>
      <c r="B426" s="226" t="s">
        <v>2289</v>
      </c>
      <c r="C426" s="227" t="s">
        <v>1261</v>
      </c>
      <c r="D426" s="397">
        <v>42863</v>
      </c>
      <c r="E426" s="103" t="s">
        <v>1753</v>
      </c>
      <c r="F426" s="103"/>
      <c r="G426" s="106" t="s">
        <v>2286</v>
      </c>
      <c r="H426" s="228">
        <v>45720</v>
      </c>
      <c r="I426" s="103">
        <v>21</v>
      </c>
      <c r="J426" s="103">
        <v>124</v>
      </c>
      <c r="K426" s="105" t="str" cm="1">
        <f t="array" ref="K426">LOOKUP(2,1/(J426&gt;=INDEX(IF(F426="x",CCTT!$F$3:$I$170,CCTT!$B$3:$E$170),MATCH(DATEDIF(D426,DATE(2024,7,11),"m"),CCTT!$A$3:$A$170,0),0)),CCTT!$F$2:$I$2)</f>
        <v>bt</v>
      </c>
      <c r="L426" s="111">
        <f t="shared" si="55"/>
        <v>13.657648283038503</v>
      </c>
      <c r="M426" s="105" t="str" cm="1">
        <f t="array" ref="M426">LOOKUP(2,1/(L426&gt;=INDEX(IF(F426="x",BMI!$G$3:$K$170,BMI!$B$3:$F$170),MATCH(DATEDIF(D426,DATE(2024,7,11),"m"),BMI!$A$3:$A$170,0),0)),BMI!$G$2:$K$2)</f>
        <v>bt</v>
      </c>
      <c r="N426" s="103" t="s">
        <v>3379</v>
      </c>
      <c r="O426" s="103">
        <v>83</v>
      </c>
      <c r="P426" s="106" t="s">
        <v>3380</v>
      </c>
      <c r="Q426" s="103" t="s">
        <v>5</v>
      </c>
      <c r="R426" s="103" t="s">
        <v>5</v>
      </c>
      <c r="S426" s="105" t="s">
        <v>1370</v>
      </c>
      <c r="T426" s="103" t="s">
        <v>5</v>
      </c>
      <c r="U426" s="104" t="str">
        <f t="shared" si="52"/>
        <v>bt; bt; Đa sâu răng; bt</v>
      </c>
      <c r="V426" s="112" t="s">
        <v>1370</v>
      </c>
      <c r="W426" s="191" t="str">
        <f t="shared" si="54"/>
        <v>II</v>
      </c>
      <c r="Y426" s="114"/>
      <c r="Z426" s="114"/>
    </row>
    <row r="427" spans="1:26" s="193" customFormat="1" x14ac:dyDescent="0.25">
      <c r="A427" s="103">
        <f t="shared" si="53"/>
        <v>418</v>
      </c>
      <c r="B427" s="288" t="s">
        <v>2290</v>
      </c>
      <c r="C427" s="227" t="s">
        <v>1261</v>
      </c>
      <c r="D427" s="428">
        <v>42994</v>
      </c>
      <c r="E427" s="288"/>
      <c r="F427" s="103" t="s">
        <v>1753</v>
      </c>
      <c r="G427" s="106" t="s">
        <v>2286</v>
      </c>
      <c r="H427" s="228">
        <v>45720</v>
      </c>
      <c r="I427" s="103">
        <v>17</v>
      </c>
      <c r="J427" s="103">
        <v>118</v>
      </c>
      <c r="K427" s="105" t="str" cm="1">
        <f t="array" ref="K427">LOOKUP(2,1/(J427&gt;=INDEX(IF(F427="x",CCTT!$F$3:$I$170,CCTT!$B$3:$E$170),MATCH(DATEDIF(D427,DATE(2024,7,11),"m"),CCTT!$A$3:$A$170,0),0)),CCTT!$F$2:$I$2)</f>
        <v>bt</v>
      </c>
      <c r="L427" s="111">
        <f t="shared" ref="L427:L461" si="56">(I427/J427^2)*10^4</f>
        <v>12.209135305946566</v>
      </c>
      <c r="M427" s="105" t="str" cm="1">
        <f t="array" ref="M427">LOOKUP(2,1/(L427&gt;=INDEX(IF(F427="x",BMI!$G$3:$K$170,BMI!$B$3:$F$170),MATCH(DATEDIF(D427,DATE(2024,7,11),"m"),BMI!$A$3:$A$170,0),0)),BMI!$G$2:$K$2)</f>
        <v>SDDTGC</v>
      </c>
      <c r="N427" s="103" t="s">
        <v>3381</v>
      </c>
      <c r="O427" s="103">
        <v>85</v>
      </c>
      <c r="P427" s="106" t="s">
        <v>3380</v>
      </c>
      <c r="Q427" s="103" t="s">
        <v>5</v>
      </c>
      <c r="R427" s="103" t="s">
        <v>5</v>
      </c>
      <c r="S427" s="103" t="s">
        <v>5</v>
      </c>
      <c r="T427" s="103" t="s">
        <v>5</v>
      </c>
      <c r="U427" s="104" t="str">
        <f t="shared" ref="U427:U481" si="57">Q427&amp;"; "&amp;R427&amp;"; "&amp;S427&amp;"; "&amp;T427</f>
        <v>bt; bt; bt; bt</v>
      </c>
      <c r="V427" s="105" t="s">
        <v>5</v>
      </c>
      <c r="W427" s="191" t="str">
        <f t="shared" ref="W427:W479" si="58">ROMAN(MAX(IF(OR(K427=$Z$8,M427=$AD$8,M427=$AH$8),3,IF(OR(K427=$AA$8,M427=$AE$8,M427=$AG$8),2,1)),IF(V427="bt",1,2)),0)</f>
        <v>II</v>
      </c>
      <c r="Y427" s="114"/>
      <c r="Z427" s="114"/>
    </row>
    <row r="428" spans="1:26" s="193" customFormat="1" x14ac:dyDescent="0.25">
      <c r="A428" s="103">
        <f t="shared" si="53"/>
        <v>419</v>
      </c>
      <c r="B428" s="288" t="s">
        <v>2291</v>
      </c>
      <c r="C428" s="227" t="s">
        <v>1262</v>
      </c>
      <c r="D428" s="384">
        <v>42793</v>
      </c>
      <c r="E428" s="288" t="s">
        <v>1753</v>
      </c>
      <c r="F428" s="103"/>
      <c r="G428" s="106" t="s">
        <v>2286</v>
      </c>
      <c r="H428" s="228">
        <v>45720</v>
      </c>
      <c r="I428" s="103">
        <v>31</v>
      </c>
      <c r="J428" s="103">
        <v>129</v>
      </c>
      <c r="K428" s="105" t="str" cm="1">
        <f t="array" ref="K428">LOOKUP(2,1/(J428&gt;=INDEX(IF(F428="x",CCTT!$F$3:$I$170,CCTT!$B$3:$E$170),MATCH(DATEDIF(D428,DATE(2024,7,11),"m"),CCTT!$A$3:$A$170,0),0)),CCTT!$F$2:$I$2)</f>
        <v>bt</v>
      </c>
      <c r="L428" s="111">
        <f t="shared" si="56"/>
        <v>18.628688179796885</v>
      </c>
      <c r="M428" s="105" t="str" cm="1">
        <f t="array" ref="M428">LOOKUP(2,1/(L428&gt;=INDEX(IF(F428="x",BMI!$G$3:$K$170,BMI!$B$3:$F$170),MATCH(DATEDIF(D428,DATE(2024,7,11),"m"),BMI!$A$3:$A$170,0),0)),BMI!$G$2:$K$2)</f>
        <v>TC</v>
      </c>
      <c r="N428" s="103" t="s">
        <v>3384</v>
      </c>
      <c r="O428" s="103">
        <v>87</v>
      </c>
      <c r="P428" s="106" t="s">
        <v>3380</v>
      </c>
      <c r="Q428" s="103" t="s">
        <v>5</v>
      </c>
      <c r="R428" s="103" t="s">
        <v>5</v>
      </c>
      <c r="S428" s="105" t="s">
        <v>5</v>
      </c>
      <c r="T428" s="103" t="s">
        <v>5</v>
      </c>
      <c r="U428" s="104" t="str">
        <f t="shared" si="57"/>
        <v>bt; bt; bt; bt</v>
      </c>
      <c r="V428" s="105" t="s">
        <v>5</v>
      </c>
      <c r="W428" s="191" t="str">
        <f t="shared" si="58"/>
        <v>II</v>
      </c>
      <c r="Y428" s="114"/>
      <c r="Z428" s="114"/>
    </row>
    <row r="429" spans="1:26" s="193" customFormat="1" ht="31.5" x14ac:dyDescent="0.25">
      <c r="A429" s="103">
        <f t="shared" si="53"/>
        <v>420</v>
      </c>
      <c r="B429" s="288" t="s">
        <v>1339</v>
      </c>
      <c r="C429" s="227" t="s">
        <v>1262</v>
      </c>
      <c r="D429" s="391">
        <v>42813</v>
      </c>
      <c r="E429" s="288" t="s">
        <v>1753</v>
      </c>
      <c r="F429" s="103"/>
      <c r="G429" s="106" t="s">
        <v>2286</v>
      </c>
      <c r="H429" s="228">
        <v>45720</v>
      </c>
      <c r="I429" s="103">
        <v>18</v>
      </c>
      <c r="J429" s="103">
        <v>122</v>
      </c>
      <c r="K429" s="105" t="str" cm="1">
        <f t="array" ref="K429">LOOKUP(2,1/(J429&gt;=INDEX(IF(F429="x",CCTT!$F$3:$I$170,CCTT!$B$3:$E$170),MATCH(DATEDIF(D429,DATE(2024,7,11),"m"),CCTT!$A$3:$A$170,0),0)),CCTT!$F$2:$I$2)</f>
        <v>bt</v>
      </c>
      <c r="L429" s="111">
        <f t="shared" si="56"/>
        <v>12.09352324643913</v>
      </c>
      <c r="M429" s="105" t="str" cm="1">
        <f t="array" ref="M429">LOOKUP(2,1/(L429&gt;=INDEX(IF(F429="x",BMI!$G$3:$K$170,BMI!$B$3:$F$170),MATCH(DATEDIF(D429,DATE(2024,7,11),"m"),BMI!$A$3:$A$170,0),0)),BMI!$G$2:$K$2)</f>
        <v>SDDTGC
MĐN</v>
      </c>
      <c r="N429" s="103" t="s">
        <v>3385</v>
      </c>
      <c r="O429" s="103">
        <v>79</v>
      </c>
      <c r="P429" s="106" t="s">
        <v>3382</v>
      </c>
      <c r="Q429" s="103" t="s">
        <v>1269</v>
      </c>
      <c r="R429" s="103" t="s">
        <v>5</v>
      </c>
      <c r="S429" s="103" t="s">
        <v>1370</v>
      </c>
      <c r="T429" s="103" t="s">
        <v>5</v>
      </c>
      <c r="U429" s="104" t="str">
        <f t="shared" si="57"/>
        <v>Cận thị; bt; Đa sâu răng; bt</v>
      </c>
      <c r="V429" s="105" t="s">
        <v>3383</v>
      </c>
      <c r="W429" s="191" t="str">
        <f t="shared" si="58"/>
        <v>III</v>
      </c>
      <c r="Y429" s="114"/>
      <c r="Z429" s="114"/>
    </row>
    <row r="430" spans="1:26" s="193" customFormat="1" ht="31.5" x14ac:dyDescent="0.25">
      <c r="A430" s="103">
        <f t="shared" si="53"/>
        <v>421</v>
      </c>
      <c r="B430" s="288" t="s">
        <v>2292</v>
      </c>
      <c r="C430" s="227" t="s">
        <v>1824</v>
      </c>
      <c r="D430" s="391">
        <v>43062</v>
      </c>
      <c r="E430" s="288" t="s">
        <v>1753</v>
      </c>
      <c r="F430" s="103"/>
      <c r="G430" s="106" t="s">
        <v>2286</v>
      </c>
      <c r="H430" s="228">
        <v>45720</v>
      </c>
      <c r="I430" s="103">
        <v>18</v>
      </c>
      <c r="J430" s="103">
        <v>129</v>
      </c>
      <c r="K430" s="105" t="str" cm="1">
        <f t="array" ref="K430">LOOKUP(2,1/(J430&gt;=INDEX(IF(F430="x",CCTT!$F$3:$I$170,CCTT!$B$3:$E$170),MATCH(DATEDIF(D430,DATE(2024,7,11),"m"),CCTT!$A$3:$A$170,0),0)),CCTT!$F$2:$I$2)</f>
        <v>bt</v>
      </c>
      <c r="L430" s="111">
        <f t="shared" si="56"/>
        <v>10.81665765278529</v>
      </c>
      <c r="M430" s="105" t="str" cm="1">
        <f t="array" ref="M430">LOOKUP(2,1/(L430&gt;=INDEX(IF(F430="x",BMI!$G$3:$K$170,BMI!$B$3:$F$170),MATCH(DATEDIF(D430,DATE(2024,7,11),"m"),BMI!$A$3:$A$170,0),0)),BMI!$G$2:$K$2)</f>
        <v>SDDTGC
MĐN</v>
      </c>
      <c r="N430" s="103" t="s">
        <v>3381</v>
      </c>
      <c r="O430" s="103">
        <v>84</v>
      </c>
      <c r="P430" s="106" t="s">
        <v>3380</v>
      </c>
      <c r="Q430" s="103" t="s">
        <v>5</v>
      </c>
      <c r="R430" s="103" t="s">
        <v>5</v>
      </c>
      <c r="S430" s="103" t="s">
        <v>1370</v>
      </c>
      <c r="T430" s="103" t="s">
        <v>5</v>
      </c>
      <c r="U430" s="104" t="str">
        <f t="shared" si="57"/>
        <v>bt; bt; Đa sâu răng; bt</v>
      </c>
      <c r="V430" s="112" t="s">
        <v>1370</v>
      </c>
      <c r="W430" s="191" t="str">
        <f t="shared" si="58"/>
        <v>III</v>
      </c>
      <c r="Y430" s="114"/>
      <c r="Z430" s="114"/>
    </row>
    <row r="431" spans="1:26" s="193" customFormat="1" ht="31.5" x14ac:dyDescent="0.25">
      <c r="A431" s="103">
        <f t="shared" si="53"/>
        <v>422</v>
      </c>
      <c r="B431" s="288" t="s">
        <v>1263</v>
      </c>
      <c r="C431" s="227" t="s">
        <v>1264</v>
      </c>
      <c r="D431" s="424">
        <v>42530</v>
      </c>
      <c r="E431" s="288" t="s">
        <v>1753</v>
      </c>
      <c r="F431" s="103"/>
      <c r="G431" s="106" t="s">
        <v>2286</v>
      </c>
      <c r="H431" s="228">
        <v>45720</v>
      </c>
      <c r="I431" s="103"/>
      <c r="J431" s="103"/>
      <c r="K431" s="105" t="str" cm="1">
        <f t="array" ref="K431">LOOKUP(2,1/(J431&gt;=INDEX(IF(F431="x",CCTT!$F$3:$I$170,CCTT!$B$3:$E$170),MATCH(DATEDIF(D431,DATE(2024,7,11),"m"),CCTT!$A$3:$A$170,0),0)),CCTT!$F$2:$I$2)</f>
        <v>SDDTTC
MĐN</v>
      </c>
      <c r="L431" s="111" t="e">
        <f t="shared" si="56"/>
        <v>#DIV/0!</v>
      </c>
      <c r="M431" s="105" t="e" cm="1">
        <f t="array" ref="M431">LOOKUP(2,1/(L431&gt;=INDEX(IF(F431="x",BMI!$G$3:$K$170,BMI!$B$3:$F$170),MATCH(DATEDIF(D431,DATE(2024,7,11),"m"),BMI!$A$3:$A$170,0),0)),BMI!$G$2:$K$2)</f>
        <v>#N/A</v>
      </c>
      <c r="N431" s="103" t="s">
        <v>3386</v>
      </c>
      <c r="O431" s="103">
        <v>81</v>
      </c>
      <c r="P431" s="106" t="s">
        <v>3380</v>
      </c>
      <c r="Q431" s="103" t="s">
        <v>5</v>
      </c>
      <c r="R431" s="103" t="s">
        <v>5</v>
      </c>
      <c r="S431" s="103" t="s">
        <v>1370</v>
      </c>
      <c r="T431" s="103" t="s">
        <v>5</v>
      </c>
      <c r="U431" s="104" t="str">
        <f t="shared" si="57"/>
        <v>bt; bt; Đa sâu răng; bt</v>
      </c>
      <c r="V431" s="112" t="s">
        <v>1370</v>
      </c>
      <c r="W431" s="191" t="e">
        <f t="shared" si="58"/>
        <v>#N/A</v>
      </c>
      <c r="Y431" s="114"/>
      <c r="Z431" s="114"/>
    </row>
    <row r="432" spans="1:26" s="193" customFormat="1" x14ac:dyDescent="0.25">
      <c r="A432" s="103">
        <f t="shared" si="53"/>
        <v>423</v>
      </c>
      <c r="B432" s="288" t="s">
        <v>2293</v>
      </c>
      <c r="C432" s="227" t="s">
        <v>1325</v>
      </c>
      <c r="D432" s="360">
        <v>42730</v>
      </c>
      <c r="E432" s="288" t="s">
        <v>1753</v>
      </c>
      <c r="F432" s="103"/>
      <c r="G432" s="106" t="s">
        <v>2286</v>
      </c>
      <c r="H432" s="228">
        <v>45720</v>
      </c>
      <c r="I432" s="103">
        <v>24</v>
      </c>
      <c r="J432" s="103">
        <v>126</v>
      </c>
      <c r="K432" s="105" t="str" cm="1">
        <f t="array" ref="K432">LOOKUP(2,1/(J432&gt;=INDEX(IF(F432="x",CCTT!$F$3:$I$170,CCTT!$B$3:$E$170),MATCH(DATEDIF(D432,DATE(2024,7,11),"m"),CCTT!$A$3:$A$170,0),0)),CCTT!$F$2:$I$2)</f>
        <v>bt</v>
      </c>
      <c r="L432" s="111">
        <f t="shared" si="56"/>
        <v>15.117157974300833</v>
      </c>
      <c r="M432" s="105" t="str" cm="1">
        <f t="array" ref="M432">LOOKUP(2,1/(L432&gt;=INDEX(IF(F432="x",BMI!$G$3:$K$170,BMI!$B$3:$F$170),MATCH(DATEDIF(D432,DATE(2024,7,11),"m"),BMI!$A$3:$A$170,0),0)),BMI!$G$2:$K$2)</f>
        <v>bt</v>
      </c>
      <c r="N432" s="103" t="s">
        <v>3381</v>
      </c>
      <c r="O432" s="103">
        <v>82</v>
      </c>
      <c r="P432" s="106" t="s">
        <v>3382</v>
      </c>
      <c r="Q432" s="103" t="s">
        <v>1269</v>
      </c>
      <c r="R432" s="103" t="s">
        <v>5</v>
      </c>
      <c r="S432" s="103" t="s">
        <v>1370</v>
      </c>
      <c r="T432" s="103" t="s">
        <v>5</v>
      </c>
      <c r="U432" s="104" t="str">
        <f t="shared" si="57"/>
        <v>Cận thị; bt; Đa sâu răng; bt</v>
      </c>
      <c r="V432" s="112" t="s">
        <v>3383</v>
      </c>
      <c r="W432" s="191" t="str">
        <f t="shared" si="58"/>
        <v>II</v>
      </c>
      <c r="Y432" s="114"/>
      <c r="Z432" s="114"/>
    </row>
    <row r="433" spans="1:26" s="193" customFormat="1" x14ac:dyDescent="0.25">
      <c r="A433" s="103">
        <f t="shared" si="53"/>
        <v>424</v>
      </c>
      <c r="B433" s="288" t="s">
        <v>2294</v>
      </c>
      <c r="C433" s="227" t="s">
        <v>2295</v>
      </c>
      <c r="D433" s="361">
        <v>43062</v>
      </c>
      <c r="E433" s="288"/>
      <c r="F433" s="103" t="s">
        <v>1753</v>
      </c>
      <c r="G433" s="106" t="s">
        <v>2286</v>
      </c>
      <c r="H433" s="228">
        <v>45720</v>
      </c>
      <c r="I433" s="103">
        <v>32</v>
      </c>
      <c r="J433" s="103">
        <v>128</v>
      </c>
      <c r="K433" s="105" t="str" cm="1">
        <f t="array" ref="K433">LOOKUP(2,1/(J433&gt;=INDEX(IF(F433="x",CCTT!$F$3:$I$170,CCTT!$B$3:$E$170),MATCH(DATEDIF(D433,DATE(2024,7,11),"m"),CCTT!$A$3:$A$170,0),0)),CCTT!$F$2:$I$2)</f>
        <v>bt</v>
      </c>
      <c r="L433" s="111">
        <f t="shared" si="56"/>
        <v>19.53125</v>
      </c>
      <c r="M433" s="105" t="str" cm="1">
        <f t="array" ref="M433">LOOKUP(2,1/(L433&gt;=INDEX(IF(F433="x",BMI!$G$3:$K$170,BMI!$B$3:$F$170),MATCH(DATEDIF(D433,DATE(2024,7,11),"m"),BMI!$A$3:$A$170,0),0)),BMI!$G$2:$K$2)</f>
        <v>BP</v>
      </c>
      <c r="N433" s="103" t="s">
        <v>3381</v>
      </c>
      <c r="O433" s="103">
        <v>82</v>
      </c>
      <c r="P433" s="106" t="s">
        <v>3380</v>
      </c>
      <c r="Q433" s="103" t="s">
        <v>5</v>
      </c>
      <c r="R433" s="103" t="s">
        <v>5</v>
      </c>
      <c r="S433" s="191" t="s">
        <v>1370</v>
      </c>
      <c r="T433" s="103" t="s">
        <v>5</v>
      </c>
      <c r="U433" s="104" t="str">
        <f t="shared" si="57"/>
        <v>bt; bt; Đa sâu răng; bt</v>
      </c>
      <c r="V433" s="112" t="s">
        <v>1370</v>
      </c>
      <c r="W433" s="191" t="str">
        <f t="shared" si="58"/>
        <v>III</v>
      </c>
      <c r="Y433" s="114"/>
      <c r="Z433" s="114"/>
    </row>
    <row r="434" spans="1:26" s="193" customFormat="1" ht="31.5" x14ac:dyDescent="0.25">
      <c r="A434" s="103">
        <f t="shared" si="53"/>
        <v>425</v>
      </c>
      <c r="B434" s="288" t="s">
        <v>1353</v>
      </c>
      <c r="C434" s="227" t="s">
        <v>1278</v>
      </c>
      <c r="D434" s="422">
        <v>42370</v>
      </c>
      <c r="E434" s="288" t="s">
        <v>1753</v>
      </c>
      <c r="F434" s="103"/>
      <c r="G434" s="106" t="s">
        <v>2286</v>
      </c>
      <c r="H434" s="228">
        <v>45720</v>
      </c>
      <c r="I434" s="103"/>
      <c r="J434" s="103"/>
      <c r="K434" s="105" t="str" cm="1">
        <f t="array" ref="K434">LOOKUP(2,1/(J434&gt;=INDEX(IF(F434="x",CCTT!$F$3:$I$170,CCTT!$B$3:$E$170),MATCH(DATEDIF(D434,DATE(2024,7,11),"m"),CCTT!$A$3:$A$170,0),0)),CCTT!$F$2:$I$2)</f>
        <v>SDDTTC
MĐN</v>
      </c>
      <c r="L434" s="111" t="e">
        <f t="shared" si="56"/>
        <v>#DIV/0!</v>
      </c>
      <c r="M434" s="105" t="e" cm="1">
        <f t="array" ref="M434">LOOKUP(2,1/(L434&gt;=INDEX(IF(F434="x",BMI!$G$3:$K$170,BMI!$B$3:$F$170),MATCH(DATEDIF(D434,DATE(2024,7,11),"m"),BMI!$A$3:$A$170,0),0)),BMI!$G$2:$K$2)</f>
        <v>#N/A</v>
      </c>
      <c r="N434" s="103" t="s">
        <v>3381</v>
      </c>
      <c r="O434" s="103">
        <v>78</v>
      </c>
      <c r="P434" s="106" t="s">
        <v>3380</v>
      </c>
      <c r="Q434" s="103" t="s">
        <v>5</v>
      </c>
      <c r="R434" s="103" t="s">
        <v>5</v>
      </c>
      <c r="S434" s="105" t="s">
        <v>1370</v>
      </c>
      <c r="T434" s="103" t="s">
        <v>5</v>
      </c>
      <c r="U434" s="104" t="str">
        <f t="shared" si="57"/>
        <v>bt; bt; Đa sâu răng; bt</v>
      </c>
      <c r="V434" s="112" t="s">
        <v>1370</v>
      </c>
      <c r="W434" s="191" t="e">
        <f t="shared" si="58"/>
        <v>#N/A</v>
      </c>
      <c r="Y434" s="114"/>
      <c r="Z434" s="114"/>
    </row>
    <row r="435" spans="1:26" s="193" customFormat="1" x14ac:dyDescent="0.25">
      <c r="A435" s="103">
        <f t="shared" si="53"/>
        <v>426</v>
      </c>
      <c r="B435" s="288" t="s">
        <v>2296</v>
      </c>
      <c r="C435" s="227" t="s">
        <v>1747</v>
      </c>
      <c r="D435" s="426">
        <v>42763</v>
      </c>
      <c r="E435" s="288"/>
      <c r="F435" s="103" t="s">
        <v>1753</v>
      </c>
      <c r="G435" s="106" t="s">
        <v>2286</v>
      </c>
      <c r="H435" s="228">
        <v>45720</v>
      </c>
      <c r="I435" s="103">
        <v>32</v>
      </c>
      <c r="J435" s="103">
        <v>134</v>
      </c>
      <c r="K435" s="105" t="str" cm="1">
        <f t="array" ref="K435">LOOKUP(2,1/(J435&gt;=INDEX(IF(F435="x",CCTT!$F$3:$I$170,CCTT!$B$3:$E$170),MATCH(DATEDIF(D435,DATE(2024,7,11),"m"),CCTT!$A$3:$A$170,0),0)),CCTT!$F$2:$I$2)</f>
        <v>bt</v>
      </c>
      <c r="L435" s="111">
        <f t="shared" si="56"/>
        <v>17.821341055914459</v>
      </c>
      <c r="M435" s="105" t="str" cm="1">
        <f t="array" ref="M435">LOOKUP(2,1/(L435&gt;=INDEX(IF(F435="x",BMI!$G$3:$K$170,BMI!$B$3:$F$170),MATCH(DATEDIF(D435,DATE(2024,7,11),"m"),BMI!$A$3:$A$170,0),0)),BMI!$G$2:$K$2)</f>
        <v>TC</v>
      </c>
      <c r="N435" s="103" t="s">
        <v>3381</v>
      </c>
      <c r="O435" s="106">
        <v>84</v>
      </c>
      <c r="P435" s="106" t="s">
        <v>3380</v>
      </c>
      <c r="Q435" s="103" t="s">
        <v>5</v>
      </c>
      <c r="R435" s="103" t="s">
        <v>5</v>
      </c>
      <c r="S435" s="191" t="s">
        <v>5</v>
      </c>
      <c r="T435" s="103" t="s">
        <v>5</v>
      </c>
      <c r="U435" s="104" t="str">
        <f t="shared" si="57"/>
        <v>bt; bt; bt; bt</v>
      </c>
      <c r="V435" s="105" t="s">
        <v>5</v>
      </c>
      <c r="W435" s="427">
        <v>42962</v>
      </c>
      <c r="Y435" s="114"/>
      <c r="Z435" s="114"/>
    </row>
    <row r="436" spans="1:26" s="193" customFormat="1" x14ac:dyDescent="0.25">
      <c r="A436" s="103">
        <f t="shared" si="53"/>
        <v>427</v>
      </c>
      <c r="B436" s="288" t="s">
        <v>1263</v>
      </c>
      <c r="C436" s="227" t="s">
        <v>1282</v>
      </c>
      <c r="D436" s="422">
        <v>43015</v>
      </c>
      <c r="E436" s="288" t="s">
        <v>1753</v>
      </c>
      <c r="F436" s="103"/>
      <c r="G436" s="106" t="s">
        <v>2286</v>
      </c>
      <c r="H436" s="228">
        <v>45720</v>
      </c>
      <c r="I436" s="103">
        <v>41</v>
      </c>
      <c r="J436" s="103">
        <v>126</v>
      </c>
      <c r="K436" s="105" t="str" cm="1">
        <f t="array" ref="K436">LOOKUP(2,1/(J436&gt;=INDEX(IF(F436="x",CCTT!$F$3:$I$170,CCTT!$B$3:$E$170),MATCH(DATEDIF(D436,DATE(2024,7,11),"m"),CCTT!$A$3:$A$170,0),0)),CCTT!$F$2:$I$2)</f>
        <v>bt</v>
      </c>
      <c r="L436" s="111">
        <f t="shared" si="56"/>
        <v>25.825144872763921</v>
      </c>
      <c r="M436" s="105" t="str" cm="1">
        <f t="array" ref="M436">LOOKUP(2,1/(L436&gt;=INDEX(IF(F436="x",BMI!$G$3:$K$170,BMI!$B$3:$F$170),MATCH(DATEDIF(D436,DATE(2024,7,11),"m"),BMI!$A$3:$A$170,0),0)),BMI!$G$2:$K$2)</f>
        <v>BP</v>
      </c>
      <c r="N436" s="103" t="s">
        <v>3386</v>
      </c>
      <c r="O436" s="103">
        <v>83</v>
      </c>
      <c r="P436" s="106" t="s">
        <v>3387</v>
      </c>
      <c r="Q436" s="103" t="s">
        <v>5</v>
      </c>
      <c r="R436" s="103" t="s">
        <v>5</v>
      </c>
      <c r="S436" s="103" t="s">
        <v>5</v>
      </c>
      <c r="T436" s="103" t="s">
        <v>5</v>
      </c>
      <c r="U436" s="104" t="str">
        <f t="shared" si="57"/>
        <v>bt; bt; bt; bt</v>
      </c>
      <c r="V436" s="112" t="s">
        <v>5</v>
      </c>
      <c r="W436" s="191" t="str">
        <f t="shared" si="58"/>
        <v>III</v>
      </c>
      <c r="Y436" s="114"/>
      <c r="Z436" s="114"/>
    </row>
    <row r="437" spans="1:26" s="193" customFormat="1" x14ac:dyDescent="0.25">
      <c r="A437" s="103">
        <f t="shared" si="53"/>
        <v>428</v>
      </c>
      <c r="B437" s="288" t="s">
        <v>2297</v>
      </c>
      <c r="C437" s="227" t="s">
        <v>1329</v>
      </c>
      <c r="D437" s="422">
        <v>42998</v>
      </c>
      <c r="E437" s="288" t="s">
        <v>1753</v>
      </c>
      <c r="F437" s="103"/>
      <c r="G437" s="106" t="s">
        <v>2286</v>
      </c>
      <c r="H437" s="228">
        <v>45720</v>
      </c>
      <c r="I437" s="103">
        <v>19</v>
      </c>
      <c r="J437" s="103">
        <v>113</v>
      </c>
      <c r="K437" s="105" t="str" cm="1">
        <f t="array" ref="K437">LOOKUP(2,1/(J437&gt;=INDEX(IF(F437="x",CCTT!$F$3:$I$170,CCTT!$B$3:$E$170),MATCH(DATEDIF(D437,DATE(2024,7,11),"m"),CCTT!$A$3:$A$170,0),0)),CCTT!$F$2:$I$2)</f>
        <v>bt</v>
      </c>
      <c r="L437" s="111">
        <f t="shared" si="56"/>
        <v>14.879786984102124</v>
      </c>
      <c r="M437" s="105" t="str" cm="1">
        <f t="array" ref="M437">LOOKUP(2,1/(L437&gt;=INDEX(IF(F437="x",BMI!$G$3:$K$170,BMI!$B$3:$F$170),MATCH(DATEDIF(D437,DATE(2024,7,11),"m"),BMI!$A$3:$A$170,0),0)),BMI!$G$2:$K$2)</f>
        <v>bt</v>
      </c>
      <c r="N437" s="119" t="s">
        <v>3381</v>
      </c>
      <c r="O437" s="103">
        <v>83</v>
      </c>
      <c r="P437" s="106" t="s">
        <v>3380</v>
      </c>
      <c r="Q437" s="103" t="s">
        <v>5</v>
      </c>
      <c r="R437" s="103" t="s">
        <v>5</v>
      </c>
      <c r="S437" s="191" t="s">
        <v>1370</v>
      </c>
      <c r="T437" s="103" t="s">
        <v>5</v>
      </c>
      <c r="U437" s="104" t="str">
        <f t="shared" si="57"/>
        <v>bt; bt; Đa sâu răng; bt</v>
      </c>
      <c r="V437" s="112" t="s">
        <v>1370</v>
      </c>
      <c r="W437" s="191" t="str">
        <f t="shared" si="58"/>
        <v>II</v>
      </c>
      <c r="Y437" s="114"/>
      <c r="Z437" s="114"/>
    </row>
    <row r="438" spans="1:26" s="193" customFormat="1" x14ac:dyDescent="0.25">
      <c r="A438" s="103">
        <f t="shared" si="53"/>
        <v>429</v>
      </c>
      <c r="B438" s="288" t="s">
        <v>2298</v>
      </c>
      <c r="C438" s="227" t="s">
        <v>1330</v>
      </c>
      <c r="D438" s="363">
        <v>42776</v>
      </c>
      <c r="E438" s="288"/>
      <c r="F438" s="103" t="s">
        <v>1753</v>
      </c>
      <c r="G438" s="106" t="s">
        <v>2286</v>
      </c>
      <c r="H438" s="228">
        <v>45720</v>
      </c>
      <c r="I438" s="103">
        <v>24</v>
      </c>
      <c r="J438" s="103">
        <v>130</v>
      </c>
      <c r="K438" s="105" t="str" cm="1">
        <f t="array" ref="K438">LOOKUP(2,1/(J438&gt;=INDEX(IF(F438="x",CCTT!$F$3:$I$170,CCTT!$B$3:$E$170),MATCH(DATEDIF(D438,DATE(2024,7,11),"m"),CCTT!$A$3:$A$170,0),0)),CCTT!$F$2:$I$2)</f>
        <v>bt</v>
      </c>
      <c r="L438" s="111">
        <f t="shared" si="56"/>
        <v>14.201183431952662</v>
      </c>
      <c r="M438" s="105" t="str" cm="1">
        <f t="array" ref="M438">LOOKUP(2,1/(L438&gt;=INDEX(IF(F438="x",BMI!$G$3:$K$170,BMI!$B$3:$F$170),MATCH(DATEDIF(D438,DATE(2024,7,11),"m"),BMI!$A$3:$A$170,0),0)),BMI!$G$2:$K$2)</f>
        <v>bt</v>
      </c>
      <c r="N438" s="103" t="s">
        <v>3381</v>
      </c>
      <c r="O438" s="103">
        <v>83</v>
      </c>
      <c r="P438" s="106" t="s">
        <v>3382</v>
      </c>
      <c r="Q438" s="103" t="s">
        <v>1269</v>
      </c>
      <c r="R438" s="103" t="s">
        <v>5</v>
      </c>
      <c r="S438" s="103" t="s">
        <v>5</v>
      </c>
      <c r="T438" s="103" t="s">
        <v>5</v>
      </c>
      <c r="U438" s="104" t="str">
        <f t="shared" si="57"/>
        <v>Cận thị; bt; bt; bt</v>
      </c>
      <c r="V438" s="112" t="s">
        <v>1269</v>
      </c>
      <c r="W438" s="191" t="str">
        <f t="shared" si="58"/>
        <v>II</v>
      </c>
      <c r="Y438" s="114"/>
      <c r="Z438" s="114"/>
    </row>
    <row r="439" spans="1:26" s="193" customFormat="1" ht="31.5" x14ac:dyDescent="0.25">
      <c r="A439" s="103">
        <f t="shared" si="53"/>
        <v>430</v>
      </c>
      <c r="B439" s="288" t="s">
        <v>2299</v>
      </c>
      <c r="C439" s="227" t="s">
        <v>1342</v>
      </c>
      <c r="D439" s="363">
        <v>42962</v>
      </c>
      <c r="E439" s="288" t="s">
        <v>1753</v>
      </c>
      <c r="F439" s="103"/>
      <c r="G439" s="106" t="s">
        <v>2286</v>
      </c>
      <c r="H439" s="228">
        <v>45720</v>
      </c>
      <c r="I439" s="103">
        <v>17</v>
      </c>
      <c r="J439" s="103">
        <v>119</v>
      </c>
      <c r="K439" s="105" t="str" cm="1">
        <f t="array" ref="K439">LOOKUP(2,1/(J439&gt;=INDEX(IF(F439="x",CCTT!$F$3:$I$170,CCTT!$B$3:$E$170),MATCH(DATEDIF(D439,DATE(2024,7,11),"m"),CCTT!$A$3:$A$170,0),0)),CCTT!$F$2:$I$2)</f>
        <v>bt</v>
      </c>
      <c r="L439" s="111">
        <f t="shared" si="56"/>
        <v>12.004801920768307</v>
      </c>
      <c r="M439" s="105" t="str" cm="1">
        <f t="array" ref="M439">LOOKUP(2,1/(L439&gt;=INDEX(IF(F439="x",BMI!$G$3:$K$170,BMI!$B$3:$F$170),MATCH(DATEDIF(D439,DATE(2024,7,11),"m"),BMI!$A$3:$A$170,0),0)),BMI!$G$2:$K$2)</f>
        <v>SDDTGC
MĐN</v>
      </c>
      <c r="N439" s="103" t="s">
        <v>3381</v>
      </c>
      <c r="O439" s="103">
        <v>83</v>
      </c>
      <c r="P439" s="106" t="s">
        <v>3380</v>
      </c>
      <c r="Q439" s="103" t="s">
        <v>5</v>
      </c>
      <c r="R439" s="103" t="s">
        <v>5</v>
      </c>
      <c r="S439" s="191" t="s">
        <v>1370</v>
      </c>
      <c r="T439" s="103" t="s">
        <v>5</v>
      </c>
      <c r="U439" s="104" t="str">
        <f t="shared" si="57"/>
        <v>bt; bt; Đa sâu răng; bt</v>
      </c>
      <c r="V439" s="112" t="s">
        <v>1370</v>
      </c>
      <c r="W439" s="191" t="str">
        <f t="shared" si="58"/>
        <v>III</v>
      </c>
      <c r="Y439" s="114"/>
      <c r="Z439" s="114"/>
    </row>
    <row r="440" spans="1:26" s="193" customFormat="1" x14ac:dyDescent="0.25">
      <c r="A440" s="103">
        <f t="shared" si="53"/>
        <v>431</v>
      </c>
      <c r="B440" s="288" t="s">
        <v>2300</v>
      </c>
      <c r="C440" s="227" t="s">
        <v>1291</v>
      </c>
      <c r="D440" s="363">
        <v>43085</v>
      </c>
      <c r="E440" s="288"/>
      <c r="F440" s="103" t="s">
        <v>1753</v>
      </c>
      <c r="G440" s="106" t="s">
        <v>2286</v>
      </c>
      <c r="H440" s="228">
        <v>45720</v>
      </c>
      <c r="I440" s="103">
        <v>17</v>
      </c>
      <c r="J440" s="103">
        <v>118</v>
      </c>
      <c r="K440" s="105" t="str" cm="1">
        <f t="array" ref="K440">LOOKUP(2,1/(J440&gt;=INDEX(IF(F440="x",CCTT!$F$3:$I$170,CCTT!$B$3:$E$170),MATCH(DATEDIF(D440,DATE(2024,7,11),"m"),CCTT!$A$3:$A$170,0),0)),CCTT!$F$2:$I$2)</f>
        <v>bt</v>
      </c>
      <c r="L440" s="111">
        <f t="shared" si="56"/>
        <v>12.209135305946566</v>
      </c>
      <c r="M440" s="105" t="str" cm="1">
        <f t="array" ref="M440">LOOKUP(2,1/(L440&gt;=INDEX(IF(F440="x",BMI!$G$3:$K$170,BMI!$B$3:$F$170),MATCH(DATEDIF(D440,DATE(2024,7,11),"m"),BMI!$A$3:$A$170,0),0)),BMI!$G$2:$K$2)</f>
        <v>SDDTGC</v>
      </c>
      <c r="N440" s="103" t="s">
        <v>3385</v>
      </c>
      <c r="O440" s="103">
        <v>87</v>
      </c>
      <c r="P440" s="106" t="s">
        <v>3380</v>
      </c>
      <c r="Q440" s="103" t="s">
        <v>5</v>
      </c>
      <c r="R440" s="103" t="s">
        <v>5</v>
      </c>
      <c r="S440" s="103" t="s">
        <v>1370</v>
      </c>
      <c r="T440" s="103" t="s">
        <v>5</v>
      </c>
      <c r="U440" s="104" t="str">
        <f t="shared" si="57"/>
        <v>bt; bt; Đa sâu răng; bt</v>
      </c>
      <c r="V440" s="112" t="s">
        <v>1370</v>
      </c>
      <c r="W440" s="191" t="str">
        <f t="shared" si="58"/>
        <v>II</v>
      </c>
      <c r="Y440" s="114"/>
      <c r="Z440" s="114"/>
    </row>
    <row r="441" spans="1:26" s="193" customFormat="1" x14ac:dyDescent="0.25">
      <c r="A441" s="103">
        <f t="shared" si="53"/>
        <v>432</v>
      </c>
      <c r="B441" s="288" t="s">
        <v>2301</v>
      </c>
      <c r="C441" s="227" t="s">
        <v>1921</v>
      </c>
      <c r="D441" s="363">
        <v>42927</v>
      </c>
      <c r="E441" s="288" t="s">
        <v>1753</v>
      </c>
      <c r="F441" s="103"/>
      <c r="G441" s="106" t="s">
        <v>2286</v>
      </c>
      <c r="H441" s="228">
        <v>45720</v>
      </c>
      <c r="I441" s="103">
        <v>26</v>
      </c>
      <c r="J441" s="103">
        <v>133</v>
      </c>
      <c r="K441" s="105" t="str" cm="1">
        <f t="array" ref="K441">LOOKUP(2,1/(J441&gt;=INDEX(IF(F441="x",CCTT!$F$3:$I$170,CCTT!$B$3:$E$170),MATCH(DATEDIF(D441,DATE(2024,7,11),"m"),CCTT!$A$3:$A$170,0),0)),CCTT!$F$2:$I$2)</f>
        <v>CHT</v>
      </c>
      <c r="L441" s="111">
        <f t="shared" si="56"/>
        <v>14.69840013567754</v>
      </c>
      <c r="M441" s="105" t="str" cm="1">
        <f t="array" ref="M441">LOOKUP(2,1/(L441&gt;=INDEX(IF(F441="x",BMI!$G$3:$K$170,BMI!$B$3:$F$170),MATCH(DATEDIF(D441,DATE(2024,7,11),"m"),BMI!$A$3:$A$170,0),0)),BMI!$G$2:$K$2)</f>
        <v>bt</v>
      </c>
      <c r="N441" s="103" t="s">
        <v>3379</v>
      </c>
      <c r="O441" s="103">
        <v>83</v>
      </c>
      <c r="P441" s="106" t="s">
        <v>3380</v>
      </c>
      <c r="Q441" s="103" t="s">
        <v>5</v>
      </c>
      <c r="R441" s="103" t="s">
        <v>5</v>
      </c>
      <c r="S441" s="103" t="s">
        <v>1370</v>
      </c>
      <c r="T441" s="103" t="s">
        <v>5</v>
      </c>
      <c r="U441" s="104" t="str">
        <f t="shared" si="57"/>
        <v>bt; bt; Đa sâu răng; bt</v>
      </c>
      <c r="V441" s="112" t="s">
        <v>1370</v>
      </c>
      <c r="W441" s="191" t="str">
        <f t="shared" si="58"/>
        <v>II</v>
      </c>
      <c r="Y441" s="114"/>
      <c r="Z441" s="114"/>
    </row>
    <row r="442" spans="1:26" s="193" customFormat="1" x14ac:dyDescent="0.25">
      <c r="A442" s="103">
        <f t="shared" si="53"/>
        <v>433</v>
      </c>
      <c r="B442" s="288" t="s">
        <v>2302</v>
      </c>
      <c r="C442" s="227" t="s">
        <v>1316</v>
      </c>
      <c r="D442" s="425">
        <v>42942</v>
      </c>
      <c r="E442" s="288"/>
      <c r="F442" s="103" t="s">
        <v>1753</v>
      </c>
      <c r="G442" s="106" t="s">
        <v>2286</v>
      </c>
      <c r="H442" s="228">
        <v>45720</v>
      </c>
      <c r="I442" s="103">
        <v>31</v>
      </c>
      <c r="J442" s="103">
        <v>130</v>
      </c>
      <c r="K442" s="105" t="str" cm="1">
        <f t="array" ref="K442">LOOKUP(2,1/(J442&gt;=INDEX(IF(F442="x",CCTT!$F$3:$I$170,CCTT!$B$3:$E$170),MATCH(DATEDIF(D442,DATE(2024,7,11),"m"),CCTT!$A$3:$A$170,0),0)),CCTT!$F$2:$I$2)</f>
        <v>bt</v>
      </c>
      <c r="L442" s="111">
        <f t="shared" si="56"/>
        <v>18.34319526627219</v>
      </c>
      <c r="M442" s="105" t="str" cm="1">
        <f t="array" ref="M442">LOOKUP(2,1/(L442&gt;=INDEX(IF(F442="x",BMI!$G$3:$K$170,BMI!$B$3:$F$170),MATCH(DATEDIF(D442,DATE(2024,7,11),"m"),BMI!$A$3:$A$170,0),0)),BMI!$G$2:$K$2)</f>
        <v>TC</v>
      </c>
      <c r="N442" s="103" t="s">
        <v>3384</v>
      </c>
      <c r="O442" s="103">
        <v>85</v>
      </c>
      <c r="P442" s="106" t="s">
        <v>3382</v>
      </c>
      <c r="Q442" s="103" t="s">
        <v>1269</v>
      </c>
      <c r="R442" s="103" t="s">
        <v>5</v>
      </c>
      <c r="S442" s="103" t="s">
        <v>5</v>
      </c>
      <c r="T442" s="103" t="s">
        <v>5</v>
      </c>
      <c r="U442" s="104" t="str">
        <f t="shared" si="57"/>
        <v>Cận thị; bt; bt; bt</v>
      </c>
      <c r="V442" s="112" t="s">
        <v>1269</v>
      </c>
      <c r="W442" s="191" t="str">
        <f t="shared" si="58"/>
        <v>II</v>
      </c>
      <c r="Y442" s="114"/>
      <c r="Z442" s="114"/>
    </row>
    <row r="443" spans="1:26" s="193" customFormat="1" x14ac:dyDescent="0.25">
      <c r="A443" s="103">
        <f t="shared" si="53"/>
        <v>434</v>
      </c>
      <c r="B443" s="288" t="s">
        <v>1487</v>
      </c>
      <c r="C443" s="227" t="s">
        <v>1296</v>
      </c>
      <c r="D443" s="422">
        <v>42370</v>
      </c>
      <c r="E443" s="288" t="s">
        <v>1753</v>
      </c>
      <c r="F443" s="103"/>
      <c r="G443" s="106" t="s">
        <v>2286</v>
      </c>
      <c r="H443" s="228">
        <v>45720</v>
      </c>
      <c r="I443" s="103">
        <v>21</v>
      </c>
      <c r="J443" s="103">
        <v>122</v>
      </c>
      <c r="K443" s="105" t="str" cm="1">
        <f t="array" ref="K443">LOOKUP(2,1/(J443&gt;=INDEX(IF(F443="x",CCTT!$F$3:$I$170,CCTT!$B$3:$E$170),MATCH(DATEDIF(D443,DATE(2024,7,11),"m"),CCTT!$A$3:$A$170,0),0)),CCTT!$F$2:$I$2)</f>
        <v>bt</v>
      </c>
      <c r="L443" s="111">
        <f t="shared" si="56"/>
        <v>14.109110454178984</v>
      </c>
      <c r="M443" s="105" t="str" cm="1">
        <f t="array" ref="M443">LOOKUP(2,1/(L443&gt;=INDEX(IF(F443="x",BMI!$G$3:$K$170,BMI!$B$3:$F$170),MATCH(DATEDIF(D443,DATE(2024,7,11),"m"),BMI!$A$3:$A$170,0),0)),BMI!$G$2:$K$2)</f>
        <v>bt</v>
      </c>
      <c r="N443" s="103" t="s">
        <v>3381</v>
      </c>
      <c r="O443" s="103">
        <v>82</v>
      </c>
      <c r="P443" s="106" t="s">
        <v>3380</v>
      </c>
      <c r="Q443" s="103" t="s">
        <v>5</v>
      </c>
      <c r="R443" s="103" t="s">
        <v>5</v>
      </c>
      <c r="S443" s="103" t="s">
        <v>1370</v>
      </c>
      <c r="T443" s="103" t="s">
        <v>5</v>
      </c>
      <c r="U443" s="104" t="str">
        <f t="shared" si="57"/>
        <v>bt; bt; Đa sâu răng; bt</v>
      </c>
      <c r="V443" s="112" t="s">
        <v>1370</v>
      </c>
      <c r="W443" s="191" t="str">
        <f t="shared" si="58"/>
        <v>II</v>
      </c>
      <c r="Y443" s="114"/>
      <c r="Z443" s="114"/>
    </row>
    <row r="444" spans="1:26" s="193" customFormat="1" ht="31.5" x14ac:dyDescent="0.25">
      <c r="A444" s="103">
        <f t="shared" si="53"/>
        <v>435</v>
      </c>
      <c r="B444" s="288" t="s">
        <v>2303</v>
      </c>
      <c r="C444" s="227" t="s">
        <v>1301</v>
      </c>
      <c r="D444" s="364">
        <v>42995</v>
      </c>
      <c r="E444" s="288"/>
      <c r="F444" s="103" t="s">
        <v>1753</v>
      </c>
      <c r="G444" s="106" t="s">
        <v>2286</v>
      </c>
      <c r="H444" s="228">
        <v>45720</v>
      </c>
      <c r="I444" s="103"/>
      <c r="J444" s="103"/>
      <c r="K444" s="105" t="str" cm="1">
        <f t="array" ref="K444">LOOKUP(2,1/(J444&gt;=INDEX(IF(F444="x",CCTT!$F$3:$I$170,CCTT!$B$3:$E$170),MATCH(DATEDIF(D444,DATE(2024,7,11),"m"),CCTT!$A$3:$A$170,0),0)),CCTT!$F$2:$I$2)</f>
        <v>SDDTTC
MĐN</v>
      </c>
      <c r="L444" s="111" t="e">
        <f t="shared" si="56"/>
        <v>#DIV/0!</v>
      </c>
      <c r="M444" s="105" t="e" cm="1">
        <f t="array" ref="M444">LOOKUP(2,1/(L444&gt;=INDEX(IF(F444="x",BMI!$G$3:$K$170,BMI!$B$3:$F$170),MATCH(DATEDIF(D444,DATE(2024,7,11),"m"),BMI!$A$3:$A$170,0),0)),BMI!$G$2:$K$2)</f>
        <v>#N/A</v>
      </c>
      <c r="N444" s="103" t="s">
        <v>293</v>
      </c>
      <c r="O444" s="103">
        <v>82</v>
      </c>
      <c r="P444" s="106" t="s">
        <v>3380</v>
      </c>
      <c r="Q444" s="103" t="s">
        <v>5</v>
      </c>
      <c r="R444" s="103" t="s">
        <v>5</v>
      </c>
      <c r="S444" s="105" t="s">
        <v>5</v>
      </c>
      <c r="T444" s="103" t="s">
        <v>5</v>
      </c>
      <c r="U444" s="104" t="str">
        <f t="shared" si="57"/>
        <v>bt; bt; bt; bt</v>
      </c>
      <c r="V444" s="105" t="s">
        <v>5</v>
      </c>
      <c r="W444" s="191" t="e">
        <f t="shared" si="58"/>
        <v>#N/A</v>
      </c>
      <c r="Y444" s="114"/>
      <c r="Z444" s="114"/>
    </row>
    <row r="445" spans="1:26" s="193" customFormat="1" x14ac:dyDescent="0.25">
      <c r="A445" s="103">
        <f t="shared" si="53"/>
        <v>436</v>
      </c>
      <c r="B445" s="288" t="s">
        <v>2304</v>
      </c>
      <c r="C445" s="227" t="s">
        <v>1322</v>
      </c>
      <c r="D445" s="365">
        <v>42889</v>
      </c>
      <c r="E445" s="288" t="s">
        <v>1753</v>
      </c>
      <c r="F445" s="103"/>
      <c r="G445" s="106" t="s">
        <v>2286</v>
      </c>
      <c r="H445" s="228">
        <v>45720</v>
      </c>
      <c r="I445" s="103">
        <v>20</v>
      </c>
      <c r="J445" s="103">
        <v>123</v>
      </c>
      <c r="K445" s="105" t="str" cm="1">
        <f t="array" ref="K445">LOOKUP(2,1/(J445&gt;=INDEX(IF(F445="x",CCTT!$F$3:$I$170,CCTT!$B$3:$E$170),MATCH(DATEDIF(D445,DATE(2024,7,11),"m"),CCTT!$A$3:$A$170,0),0)),CCTT!$F$2:$I$2)</f>
        <v>bt</v>
      </c>
      <c r="L445" s="111">
        <f t="shared" si="56"/>
        <v>13.219644391565867</v>
      </c>
      <c r="M445" s="105" t="str" cm="1">
        <f t="array" ref="M445">LOOKUP(2,1/(L445&gt;=INDEX(IF(F445="x",BMI!$G$3:$K$170,BMI!$B$3:$F$170),MATCH(DATEDIF(D445,DATE(2024,7,11),"m"),BMI!$A$3:$A$170,0),0)),BMI!$G$2:$K$2)</f>
        <v>bt</v>
      </c>
      <c r="N445" s="103" t="s">
        <v>3381</v>
      </c>
      <c r="O445" s="103">
        <v>83</v>
      </c>
      <c r="P445" s="106" t="s">
        <v>3380</v>
      </c>
      <c r="Q445" s="103" t="s">
        <v>5</v>
      </c>
      <c r="R445" s="103" t="s">
        <v>5</v>
      </c>
      <c r="S445" s="103" t="s">
        <v>5</v>
      </c>
      <c r="T445" s="103" t="s">
        <v>5</v>
      </c>
      <c r="U445" s="104" t="str">
        <f>Q445&amp;"; "&amp;R445&amp;"; "&amp;S445&amp;"; "&amp;T445</f>
        <v>bt; bt; bt; bt</v>
      </c>
      <c r="V445" s="112" t="s">
        <v>5</v>
      </c>
      <c r="W445" s="191" t="str">
        <f t="shared" si="58"/>
        <v>I</v>
      </c>
      <c r="Y445" s="114"/>
      <c r="Z445" s="114"/>
    </row>
    <row r="446" spans="1:26" s="193" customFormat="1" x14ac:dyDescent="0.25">
      <c r="A446" s="103">
        <f t="shared" si="53"/>
        <v>437</v>
      </c>
      <c r="B446" s="288" t="s">
        <v>2305</v>
      </c>
      <c r="C446" s="227" t="s">
        <v>1302</v>
      </c>
      <c r="D446" s="363">
        <v>42861</v>
      </c>
      <c r="E446" s="288"/>
      <c r="F446" s="103" t="s">
        <v>1753</v>
      </c>
      <c r="G446" s="106" t="s">
        <v>2286</v>
      </c>
      <c r="H446" s="228">
        <v>45720</v>
      </c>
      <c r="I446" s="103">
        <v>26</v>
      </c>
      <c r="J446" s="103">
        <v>124</v>
      </c>
      <c r="K446" s="105" t="str" cm="1">
        <f t="array" ref="K446">LOOKUP(2,1/(J446&gt;=INDEX(IF(F446="x",CCTT!$F$3:$I$170,CCTT!$B$3:$E$170),MATCH(DATEDIF(D446,DATE(2024,7,11),"m"),CCTT!$A$3:$A$170,0),0)),CCTT!$F$2:$I$2)</f>
        <v>bt</v>
      </c>
      <c r="L446" s="111">
        <f t="shared" si="56"/>
        <v>16.909469302809573</v>
      </c>
      <c r="M446" s="105" t="str" cm="1">
        <f t="array" ref="M446">LOOKUP(2,1/(L446&gt;=INDEX(IF(F446="x",BMI!$G$3:$K$170,BMI!$B$3:$F$170),MATCH(DATEDIF(D446,DATE(2024,7,11),"m"),BMI!$A$3:$A$170,0),0)),BMI!$G$2:$K$2)</f>
        <v>bt</v>
      </c>
      <c r="N446" s="103" t="s">
        <v>3384</v>
      </c>
      <c r="O446" s="103">
        <v>80</v>
      </c>
      <c r="P446" s="106" t="s">
        <v>3380</v>
      </c>
      <c r="Q446" s="103" t="s">
        <v>5</v>
      </c>
      <c r="R446" s="103" t="s">
        <v>5</v>
      </c>
      <c r="S446" s="105" t="s">
        <v>5</v>
      </c>
      <c r="T446" s="103" t="s">
        <v>5</v>
      </c>
      <c r="U446" s="104" t="str">
        <f t="shared" si="57"/>
        <v>bt; bt; bt; bt</v>
      </c>
      <c r="V446" s="105" t="s">
        <v>5</v>
      </c>
      <c r="W446" s="191" t="str">
        <f t="shared" si="58"/>
        <v>I</v>
      </c>
      <c r="Y446" s="114"/>
      <c r="Z446" s="114"/>
    </row>
    <row r="447" spans="1:26" s="193" customFormat="1" x14ac:dyDescent="0.25">
      <c r="A447" s="103">
        <f t="shared" si="53"/>
        <v>438</v>
      </c>
      <c r="B447" s="288" t="s">
        <v>1556</v>
      </c>
      <c r="C447" s="227" t="s">
        <v>1617</v>
      </c>
      <c r="D447" s="422">
        <v>42798</v>
      </c>
      <c r="E447" s="288"/>
      <c r="F447" s="103" t="s">
        <v>1753</v>
      </c>
      <c r="G447" s="106" t="s">
        <v>2286</v>
      </c>
      <c r="H447" s="228">
        <v>45720</v>
      </c>
      <c r="I447" s="103">
        <v>22</v>
      </c>
      <c r="J447" s="103">
        <v>130</v>
      </c>
      <c r="K447" s="105" t="str" cm="1">
        <f t="array" ref="K447">LOOKUP(2,1/(J447&gt;=INDEX(IF(F447="x",CCTT!$F$3:$I$170,CCTT!$B$3:$E$170),MATCH(DATEDIF(D447,DATE(2024,7,11),"m"),CCTT!$A$3:$A$170,0),0)),CCTT!$F$2:$I$2)</f>
        <v>bt</v>
      </c>
      <c r="L447" s="111">
        <f t="shared" si="56"/>
        <v>13.017751479289942</v>
      </c>
      <c r="M447" s="105" t="str" cm="1">
        <f t="array" ref="M447">LOOKUP(2,1/(L447&gt;=INDEX(IF(F447="x",BMI!$G$3:$K$170,BMI!$B$3:$F$170),MATCH(DATEDIF(D447,DATE(2024,7,11),"m"),BMI!$A$3:$A$170,0),0)),BMI!$G$2:$K$2)</f>
        <v>bt</v>
      </c>
      <c r="N447" s="103" t="s">
        <v>3381</v>
      </c>
      <c r="O447" s="103">
        <v>83</v>
      </c>
      <c r="P447" s="106" t="s">
        <v>3380</v>
      </c>
      <c r="Q447" s="103" t="s">
        <v>5</v>
      </c>
      <c r="R447" s="103" t="s">
        <v>5</v>
      </c>
      <c r="S447" s="191" t="s">
        <v>1370</v>
      </c>
      <c r="T447" s="103" t="s">
        <v>5</v>
      </c>
      <c r="U447" s="104" t="str">
        <f t="shared" si="57"/>
        <v>bt; bt; Đa sâu răng; bt</v>
      </c>
      <c r="V447" s="112" t="s">
        <v>1370</v>
      </c>
      <c r="W447" s="191" t="str">
        <f t="shared" si="58"/>
        <v>II</v>
      </c>
      <c r="Y447" s="114"/>
      <c r="Z447" s="114"/>
    </row>
    <row r="448" spans="1:26" s="193" customFormat="1" x14ac:dyDescent="0.25">
      <c r="A448" s="103">
        <f t="shared" si="53"/>
        <v>439</v>
      </c>
      <c r="B448" s="288" t="s">
        <v>2306</v>
      </c>
      <c r="C448" s="227" t="s">
        <v>1707</v>
      </c>
      <c r="D448" s="422">
        <v>42947</v>
      </c>
      <c r="E448" s="288"/>
      <c r="F448" s="103" t="s">
        <v>1753</v>
      </c>
      <c r="G448" s="106" t="s">
        <v>2286</v>
      </c>
      <c r="H448" s="228">
        <v>45720</v>
      </c>
      <c r="I448" s="103">
        <v>20</v>
      </c>
      <c r="J448" s="103">
        <v>122</v>
      </c>
      <c r="K448" s="105" t="str" cm="1">
        <f t="array" ref="K448">LOOKUP(2,1/(J448&gt;=INDEX(IF(F448="x",CCTT!$F$3:$I$170,CCTT!$B$3:$E$170),MATCH(DATEDIF(D448,DATE(2024,7,11),"m"),CCTT!$A$3:$A$170,0),0)),CCTT!$F$2:$I$2)</f>
        <v>bt</v>
      </c>
      <c r="L448" s="111">
        <f t="shared" si="56"/>
        <v>13.437248051599033</v>
      </c>
      <c r="M448" s="105" t="str" cm="1">
        <f t="array" ref="M448">LOOKUP(2,1/(L448&gt;=INDEX(IF(F448="x",BMI!$G$3:$K$170,BMI!$B$3:$F$170),MATCH(DATEDIF(D448,DATE(2024,7,11),"m"),BMI!$A$3:$A$170,0),0)),BMI!$G$2:$K$2)</f>
        <v>bt</v>
      </c>
      <c r="N448" s="103" t="s">
        <v>3384</v>
      </c>
      <c r="O448" s="103">
        <v>84</v>
      </c>
      <c r="P448" s="106" t="s">
        <v>3380</v>
      </c>
      <c r="Q448" s="103" t="s">
        <v>5</v>
      </c>
      <c r="R448" s="103" t="s">
        <v>5</v>
      </c>
      <c r="S448" s="103" t="s">
        <v>1370</v>
      </c>
      <c r="T448" s="103" t="s">
        <v>5</v>
      </c>
      <c r="U448" s="104" t="str">
        <f t="shared" si="57"/>
        <v>bt; bt; Đa sâu răng; bt</v>
      </c>
      <c r="V448" s="112" t="s">
        <v>1370</v>
      </c>
      <c r="W448" s="191" t="str">
        <f t="shared" si="58"/>
        <v>II</v>
      </c>
      <c r="Y448" s="114"/>
      <c r="Z448" s="114"/>
    </row>
    <row r="449" spans="1:26" s="193" customFormat="1" x14ac:dyDescent="0.25">
      <c r="A449" s="103">
        <f t="shared" si="53"/>
        <v>440</v>
      </c>
      <c r="B449" s="288" t="s">
        <v>2307</v>
      </c>
      <c r="C449" s="227" t="s">
        <v>1261</v>
      </c>
      <c r="D449" s="426">
        <v>42388</v>
      </c>
      <c r="E449" s="288" t="s">
        <v>1753</v>
      </c>
      <c r="F449" s="103"/>
      <c r="G449" s="106" t="s">
        <v>2286</v>
      </c>
      <c r="H449" s="228">
        <v>45720</v>
      </c>
      <c r="I449" s="103">
        <v>22</v>
      </c>
      <c r="J449" s="103">
        <v>121</v>
      </c>
      <c r="K449" s="105" t="str" cm="1">
        <f t="array" ref="K449">LOOKUP(2,1/(J449&gt;=INDEX(IF(F449="x",CCTT!$F$3:$I$170,CCTT!$B$3:$E$170),MATCH(DATEDIF(D449,DATE(2024,7,11),"m"),CCTT!$A$3:$A$170,0),0)),CCTT!$F$2:$I$2)</f>
        <v>bt</v>
      </c>
      <c r="L449" s="111">
        <f t="shared" si="56"/>
        <v>15.026296018031555</v>
      </c>
      <c r="M449" s="105" t="str" cm="1">
        <f t="array" ref="M449">LOOKUP(2,1/(L449&gt;=INDEX(IF(F449="x",BMI!$G$3:$K$170,BMI!$B$3:$F$170),MATCH(DATEDIF(D449,DATE(2024,7,11),"m"),BMI!$A$3:$A$170,0),0)),BMI!$G$2:$K$2)</f>
        <v>bt</v>
      </c>
      <c r="N449" s="103" t="s">
        <v>3381</v>
      </c>
      <c r="O449" s="103">
        <v>80</v>
      </c>
      <c r="P449" s="106" t="s">
        <v>3380</v>
      </c>
      <c r="Q449" s="103" t="s">
        <v>5</v>
      </c>
      <c r="R449" s="103" t="s">
        <v>5</v>
      </c>
      <c r="S449" s="103" t="s">
        <v>1370</v>
      </c>
      <c r="T449" s="103" t="s">
        <v>5</v>
      </c>
      <c r="U449" s="104" t="str">
        <f t="shared" si="57"/>
        <v>bt; bt; Đa sâu răng; bt</v>
      </c>
      <c r="V449" s="112" t="s">
        <v>1370</v>
      </c>
      <c r="W449" s="191" t="str">
        <f t="shared" si="58"/>
        <v>II</v>
      </c>
      <c r="Y449" s="114"/>
      <c r="Z449" s="114"/>
    </row>
    <row r="450" spans="1:26" s="193" customFormat="1" ht="31.5" x14ac:dyDescent="0.25">
      <c r="A450" s="103">
        <f t="shared" si="53"/>
        <v>441</v>
      </c>
      <c r="B450" s="288" t="s">
        <v>2308</v>
      </c>
      <c r="C450" s="227" t="s">
        <v>1284</v>
      </c>
      <c r="D450" s="368">
        <v>43055</v>
      </c>
      <c r="E450" s="288" t="s">
        <v>1753</v>
      </c>
      <c r="F450" s="103"/>
      <c r="G450" s="106" t="s">
        <v>2286</v>
      </c>
      <c r="H450" s="228">
        <v>45720</v>
      </c>
      <c r="I450" s="103"/>
      <c r="J450" s="103"/>
      <c r="K450" s="105" t="str" cm="1">
        <f t="array" ref="K450">LOOKUP(2,1/(J450&gt;=INDEX(IF(F450="x",CCTT!$F$3:$I$170,CCTT!$B$3:$E$170),MATCH(DATEDIF(D450,DATE(2024,7,11),"m"),CCTT!$A$3:$A$170,0),0)),CCTT!$F$2:$I$2)</f>
        <v>SDDTTC
MĐN</v>
      </c>
      <c r="L450" s="111" t="e">
        <f t="shared" si="56"/>
        <v>#DIV/0!</v>
      </c>
      <c r="M450" s="105" t="e" cm="1">
        <f t="array" ref="M450">LOOKUP(2,1/(L450&gt;=INDEX(IF(F450="x",BMI!$G$3:$K$170,BMI!$B$3:$F$170),MATCH(DATEDIF(D450,DATE(2024,7,11),"m"),BMI!$A$3:$A$170,0),0)),BMI!$G$2:$K$2)</f>
        <v>#N/A</v>
      </c>
      <c r="N450" s="103" t="s">
        <v>3381</v>
      </c>
      <c r="O450" s="103">
        <v>79</v>
      </c>
      <c r="P450" s="106" t="s">
        <v>3380</v>
      </c>
      <c r="Q450" s="103" t="s">
        <v>5</v>
      </c>
      <c r="R450" s="103" t="s">
        <v>5</v>
      </c>
      <c r="S450" s="191" t="s">
        <v>1370</v>
      </c>
      <c r="T450" s="103" t="s">
        <v>5</v>
      </c>
      <c r="U450" s="104" t="str">
        <f t="shared" si="57"/>
        <v>bt; bt; Đa sâu răng; bt</v>
      </c>
      <c r="V450" s="112" t="s">
        <v>1370</v>
      </c>
      <c r="W450" s="191" t="e">
        <f t="shared" si="58"/>
        <v>#N/A</v>
      </c>
      <c r="Y450" s="114"/>
      <c r="Z450" s="114"/>
    </row>
    <row r="451" spans="1:26" s="193" customFormat="1" x14ac:dyDescent="0.25">
      <c r="A451" s="103">
        <f t="shared" si="53"/>
        <v>442</v>
      </c>
      <c r="B451" s="288" t="s">
        <v>2309</v>
      </c>
      <c r="C451" s="227" t="s">
        <v>1343</v>
      </c>
      <c r="D451" s="366">
        <v>42798</v>
      </c>
      <c r="E451" s="288"/>
      <c r="F451" s="103" t="s">
        <v>1753</v>
      </c>
      <c r="G451" s="106" t="s">
        <v>2286</v>
      </c>
      <c r="H451" s="228">
        <v>45720</v>
      </c>
      <c r="I451" s="103">
        <v>27</v>
      </c>
      <c r="J451" s="103">
        <v>133</v>
      </c>
      <c r="K451" s="105" t="str" cm="1">
        <f t="array" ref="K451">LOOKUP(2,1/(J451&gt;=INDEX(IF(F451="x",CCTT!$F$3:$I$170,CCTT!$B$3:$E$170),MATCH(DATEDIF(D451,DATE(2024,7,11),"m"),CCTT!$A$3:$A$170,0),0)),CCTT!$F$2:$I$2)</f>
        <v>bt</v>
      </c>
      <c r="L451" s="111">
        <f t="shared" si="56"/>
        <v>15.263723217818985</v>
      </c>
      <c r="M451" s="105" t="str" cm="1">
        <f t="array" ref="M451">LOOKUP(2,1/(L451&gt;=INDEX(IF(F451="x",BMI!$G$3:$K$170,BMI!$B$3:$F$170),MATCH(DATEDIF(D451,DATE(2024,7,11),"m"),BMI!$A$3:$A$170,0),0)),BMI!$G$2:$K$2)</f>
        <v>bt</v>
      </c>
      <c r="N451" s="103" t="s">
        <v>3381</v>
      </c>
      <c r="O451" s="103">
        <v>85</v>
      </c>
      <c r="P451" s="106" t="s">
        <v>3380</v>
      </c>
      <c r="Q451" s="103" t="s">
        <v>5</v>
      </c>
      <c r="R451" s="103" t="s">
        <v>5</v>
      </c>
      <c r="S451" s="103" t="s">
        <v>1370</v>
      </c>
      <c r="T451" s="103" t="s">
        <v>5</v>
      </c>
      <c r="U451" s="104" t="str">
        <f t="shared" si="57"/>
        <v>bt; bt; Đa sâu răng; bt</v>
      </c>
      <c r="V451" s="112" t="s">
        <v>1370</v>
      </c>
      <c r="W451" s="191" t="str">
        <f t="shared" si="58"/>
        <v>II</v>
      </c>
      <c r="Y451" s="114"/>
      <c r="Z451" s="114"/>
    </row>
    <row r="452" spans="1:26" s="193" customFormat="1" x14ac:dyDescent="0.25">
      <c r="A452" s="103">
        <f t="shared" si="53"/>
        <v>443</v>
      </c>
      <c r="B452" s="288" t="s">
        <v>2310</v>
      </c>
      <c r="C452" s="227" t="s">
        <v>1740</v>
      </c>
      <c r="D452" s="362"/>
      <c r="E452" s="288"/>
      <c r="F452" s="103" t="s">
        <v>1753</v>
      </c>
      <c r="G452" s="106" t="s">
        <v>2286</v>
      </c>
      <c r="H452" s="228">
        <v>45720</v>
      </c>
      <c r="I452" s="103">
        <v>21</v>
      </c>
      <c r="J452" s="103">
        <v>123</v>
      </c>
      <c r="K452" s="105" t="e" cm="1">
        <f t="array" ref="K452">LOOKUP(2,1/(J452&gt;=INDEX(IF(F452="x",CCTT!$F$3:$I$170,CCTT!$B$3:$E$170),MATCH(DATEDIF(D452,DATE(2024,7,11),"m"),CCTT!$A$3:$A$170,0),0)),CCTT!$F$2:$I$2)</f>
        <v>#N/A</v>
      </c>
      <c r="L452" s="111">
        <f t="shared" si="56"/>
        <v>13.880626611144161</v>
      </c>
      <c r="M452" s="105" t="e" cm="1">
        <f t="array" ref="M452">LOOKUP(2,1/(L452&gt;=INDEX(IF(F452="x",BMI!$G$3:$K$170,BMI!$B$3:$F$170),MATCH(DATEDIF(D452,DATE(2024,7,11),"m"),BMI!$A$3:$A$170,0),0)),BMI!$G$2:$K$2)</f>
        <v>#N/A</v>
      </c>
      <c r="N452" s="103" t="s">
        <v>3381</v>
      </c>
      <c r="O452" s="103">
        <v>79</v>
      </c>
      <c r="P452" s="106" t="s">
        <v>3380</v>
      </c>
      <c r="Q452" s="103" t="s">
        <v>5</v>
      </c>
      <c r="R452" s="103" t="s">
        <v>5</v>
      </c>
      <c r="S452" s="103" t="s">
        <v>1370</v>
      </c>
      <c r="T452" s="103" t="s">
        <v>5</v>
      </c>
      <c r="U452" s="104" t="str">
        <f t="shared" si="57"/>
        <v>bt; bt; Đa sâu răng; bt</v>
      </c>
      <c r="V452" s="112" t="s">
        <v>1370</v>
      </c>
      <c r="W452" s="191" t="e">
        <f t="shared" si="58"/>
        <v>#N/A</v>
      </c>
      <c r="Y452" s="114"/>
      <c r="Z452" s="114"/>
    </row>
    <row r="453" spans="1:26" s="193" customFormat="1" x14ac:dyDescent="0.25">
      <c r="A453" s="103">
        <f t="shared" si="53"/>
        <v>444</v>
      </c>
      <c r="B453" s="288" t="s">
        <v>1862</v>
      </c>
      <c r="C453" s="227" t="s">
        <v>1338</v>
      </c>
      <c r="D453" s="362"/>
      <c r="E453" s="288" t="s">
        <v>1753</v>
      </c>
      <c r="F453" s="103"/>
      <c r="G453" s="106" t="s">
        <v>2286</v>
      </c>
      <c r="H453" s="228">
        <v>45720</v>
      </c>
      <c r="I453" s="103">
        <v>22</v>
      </c>
      <c r="J453" s="103">
        <v>123</v>
      </c>
      <c r="K453" s="105" t="e" cm="1">
        <f t="array" ref="K453">LOOKUP(2,1/(J453&gt;=INDEX(IF(F453="x",CCTT!$F$3:$I$170,CCTT!$B$3:$E$170),MATCH(DATEDIF(D453,DATE(2024,7,11),"m"),CCTT!$A$3:$A$170,0),0)),CCTT!$F$2:$I$2)</f>
        <v>#N/A</v>
      </c>
      <c r="L453" s="111">
        <f t="shared" si="56"/>
        <v>14.541608830722454</v>
      </c>
      <c r="M453" s="105" t="e" cm="1">
        <f t="array" ref="M453">LOOKUP(2,1/(L453&gt;=INDEX(IF(F453="x",BMI!$G$3:$K$170,BMI!$B$3:$F$170),MATCH(DATEDIF(D453,DATE(2024,7,11),"m"),BMI!$A$3:$A$170,0),0)),BMI!$G$2:$K$2)</f>
        <v>#N/A</v>
      </c>
      <c r="N453" s="103" t="s">
        <v>3381</v>
      </c>
      <c r="O453" s="103">
        <v>83</v>
      </c>
      <c r="P453" s="106" t="s">
        <v>3380</v>
      </c>
      <c r="Q453" s="103" t="s">
        <v>5</v>
      </c>
      <c r="R453" s="103" t="s">
        <v>5</v>
      </c>
      <c r="S453" s="103" t="s">
        <v>5</v>
      </c>
      <c r="T453" s="103" t="s">
        <v>5</v>
      </c>
      <c r="U453" s="104" t="str">
        <f t="shared" si="57"/>
        <v>bt; bt; bt; bt</v>
      </c>
      <c r="V453" s="112" t="s">
        <v>5</v>
      </c>
      <c r="W453" s="191" t="e">
        <f t="shared" si="58"/>
        <v>#N/A</v>
      </c>
      <c r="Y453" s="114"/>
      <c r="Z453" s="114"/>
    </row>
    <row r="454" spans="1:26" s="193" customFormat="1" x14ac:dyDescent="0.25">
      <c r="A454" s="103">
        <f t="shared" si="53"/>
        <v>445</v>
      </c>
      <c r="B454" s="288" t="s">
        <v>2311</v>
      </c>
      <c r="C454" s="227" t="s">
        <v>1261</v>
      </c>
      <c r="D454" s="422">
        <v>42795</v>
      </c>
      <c r="E454" s="288"/>
      <c r="F454" s="103" t="s">
        <v>1753</v>
      </c>
      <c r="G454" s="106" t="s">
        <v>1818</v>
      </c>
      <c r="H454" s="228">
        <v>45720</v>
      </c>
      <c r="I454" s="103">
        <v>21</v>
      </c>
      <c r="J454" s="103">
        <v>131</v>
      </c>
      <c r="K454" s="105" t="str" cm="1">
        <f t="array" ref="K454">LOOKUP(2,1/(J454&gt;=INDEX(IF(F454="x",CCTT!$F$3:$I$170,CCTT!$B$3:$E$170),MATCH(DATEDIF(D454,DATE(2024,7,11),"m"),CCTT!$A$3:$A$170,0),0)),CCTT!$F$2:$I$2)</f>
        <v>bt</v>
      </c>
      <c r="L454" s="111">
        <f t="shared" si="56"/>
        <v>12.237049123011479</v>
      </c>
      <c r="M454" s="105" t="str" cm="1">
        <f t="array" ref="M454">LOOKUP(2,1/(L454&gt;=INDEX(IF(F454="x",BMI!$G$3:$K$170,BMI!$B$3:$F$170),MATCH(DATEDIF(D454,DATE(2024,7,11),"m"),BMI!$A$3:$A$170,0),0)),BMI!$G$2:$K$2)</f>
        <v>SDDTGC</v>
      </c>
      <c r="N454" s="103" t="s">
        <v>3396</v>
      </c>
      <c r="O454" s="103">
        <v>86</v>
      </c>
      <c r="P454" s="106" t="s">
        <v>3380</v>
      </c>
      <c r="Q454" s="103" t="s">
        <v>5</v>
      </c>
      <c r="R454" s="103" t="s">
        <v>5</v>
      </c>
      <c r="S454" s="103" t="s">
        <v>5</v>
      </c>
      <c r="T454" s="103" t="s">
        <v>5</v>
      </c>
      <c r="U454" s="104" t="str">
        <f t="shared" si="57"/>
        <v>bt; bt; bt; bt</v>
      </c>
      <c r="V454" s="112" t="s">
        <v>5</v>
      </c>
      <c r="W454" s="191" t="str">
        <f t="shared" si="58"/>
        <v>II</v>
      </c>
      <c r="Y454" s="114"/>
      <c r="Z454" s="114"/>
    </row>
    <row r="455" spans="1:26" s="193" customFormat="1" x14ac:dyDescent="0.25">
      <c r="A455" s="103">
        <f t="shared" si="53"/>
        <v>446</v>
      </c>
      <c r="B455" s="288" t="s">
        <v>2312</v>
      </c>
      <c r="C455" s="227" t="s">
        <v>1262</v>
      </c>
      <c r="D455" s="422">
        <v>43067</v>
      </c>
      <c r="E455" s="288"/>
      <c r="F455" s="103" t="s">
        <v>1753</v>
      </c>
      <c r="G455" s="106" t="s">
        <v>1818</v>
      </c>
      <c r="H455" s="228">
        <v>45720</v>
      </c>
      <c r="I455" s="103">
        <v>18</v>
      </c>
      <c r="J455" s="103">
        <v>117</v>
      </c>
      <c r="K455" s="105" t="str" cm="1">
        <f t="array" ref="K455">LOOKUP(2,1/(J455&gt;=INDEX(IF(F455="x",CCTT!$F$3:$I$170,CCTT!$B$3:$E$170),MATCH(DATEDIF(D455,DATE(2024,7,11),"m"),CCTT!$A$3:$A$170,0),0)),CCTT!$F$2:$I$2)</f>
        <v>bt</v>
      </c>
      <c r="L455" s="111">
        <f t="shared" si="56"/>
        <v>13.149243918474689</v>
      </c>
      <c r="M455" s="105" t="str" cm="1">
        <f t="array" ref="M455">LOOKUP(2,1/(L455&gt;=INDEX(IF(F455="x",BMI!$G$3:$K$170,BMI!$B$3:$F$170),MATCH(DATEDIF(D455,DATE(2024,7,11),"m"),BMI!$A$3:$A$170,0),0)),BMI!$G$2:$K$2)</f>
        <v>bt</v>
      </c>
      <c r="N455" s="103" t="s">
        <v>3385</v>
      </c>
      <c r="O455" s="103">
        <v>86</v>
      </c>
      <c r="P455" s="106" t="s">
        <v>3380</v>
      </c>
      <c r="Q455" s="103" t="s">
        <v>5</v>
      </c>
      <c r="R455" s="103" t="s">
        <v>5</v>
      </c>
      <c r="S455" s="105" t="s">
        <v>1370</v>
      </c>
      <c r="T455" s="103" t="s">
        <v>5</v>
      </c>
      <c r="U455" s="104" t="str">
        <f t="shared" si="57"/>
        <v>bt; bt; Đa sâu răng; bt</v>
      </c>
      <c r="V455" s="112" t="s">
        <v>1370</v>
      </c>
      <c r="W455" s="191" t="str">
        <f t="shared" si="58"/>
        <v>II</v>
      </c>
      <c r="Y455" s="114"/>
      <c r="Z455" s="114"/>
    </row>
    <row r="456" spans="1:26" s="193" customFormat="1" x14ac:dyDescent="0.25">
      <c r="A456" s="103">
        <f t="shared" si="53"/>
        <v>447</v>
      </c>
      <c r="B456" s="288" t="s">
        <v>2313</v>
      </c>
      <c r="C456" s="227" t="s">
        <v>1262</v>
      </c>
      <c r="D456" s="422">
        <v>42764</v>
      </c>
      <c r="E456" s="288" t="s">
        <v>1753</v>
      </c>
      <c r="F456" s="103"/>
      <c r="G456" s="106" t="s">
        <v>1818</v>
      </c>
      <c r="H456" s="228">
        <v>45720</v>
      </c>
      <c r="I456" s="103">
        <v>23</v>
      </c>
      <c r="J456" s="103">
        <v>131</v>
      </c>
      <c r="K456" s="105" t="str" cm="1">
        <f t="array" ref="K456">LOOKUP(2,1/(J456&gt;=INDEX(IF(F456="x",CCTT!$F$3:$I$170,CCTT!$B$3:$E$170),MATCH(DATEDIF(D456,DATE(2024,7,11),"m"),CCTT!$A$3:$A$170,0),0)),CCTT!$F$2:$I$2)</f>
        <v>bt</v>
      </c>
      <c r="L456" s="111">
        <f t="shared" si="56"/>
        <v>13.402482372822098</v>
      </c>
      <c r="M456" s="105" t="str" cm="1">
        <f t="array" ref="M456">LOOKUP(2,1/(L456&gt;=INDEX(IF(F456="x",BMI!$G$3:$K$170,BMI!$B$3:$F$170),MATCH(DATEDIF(D456,DATE(2024,7,11),"m"),BMI!$A$3:$A$170,0),0)),BMI!$G$2:$K$2)</f>
        <v>bt</v>
      </c>
      <c r="N456" s="103" t="s">
        <v>3381</v>
      </c>
      <c r="O456" s="103">
        <v>82</v>
      </c>
      <c r="P456" s="106" t="s">
        <v>3380</v>
      </c>
      <c r="Q456" s="103" t="s">
        <v>5</v>
      </c>
      <c r="R456" s="103" t="s">
        <v>5</v>
      </c>
      <c r="S456" s="103" t="s">
        <v>1370</v>
      </c>
      <c r="T456" s="103" t="s">
        <v>5</v>
      </c>
      <c r="U456" s="104" t="str">
        <f t="shared" si="57"/>
        <v>bt; bt; Đa sâu răng; bt</v>
      </c>
      <c r="V456" s="112" t="s">
        <v>1370</v>
      </c>
      <c r="W456" s="191" t="str">
        <f t="shared" si="58"/>
        <v>II</v>
      </c>
      <c r="Y456" s="114"/>
      <c r="Z456" s="114"/>
    </row>
    <row r="457" spans="1:26" s="193" customFormat="1" x14ac:dyDescent="0.25">
      <c r="A457" s="103">
        <f t="shared" si="53"/>
        <v>448</v>
      </c>
      <c r="B457" s="288" t="s">
        <v>2314</v>
      </c>
      <c r="C457" s="227" t="s">
        <v>1262</v>
      </c>
      <c r="D457" s="422">
        <v>42378</v>
      </c>
      <c r="E457" s="288"/>
      <c r="F457" s="103" t="s">
        <v>1753</v>
      </c>
      <c r="G457" s="106" t="s">
        <v>1818</v>
      </c>
      <c r="H457" s="228">
        <v>45720</v>
      </c>
      <c r="I457" s="103">
        <v>24</v>
      </c>
      <c r="J457" s="103">
        <v>135</v>
      </c>
      <c r="K457" s="105" t="str" cm="1">
        <f t="array" ref="K457">LOOKUP(2,1/(J457&gt;=INDEX(IF(F457="x",CCTT!$F$3:$I$170,CCTT!$B$3:$E$170),MATCH(DATEDIF(D457,DATE(2024,7,11),"m"),CCTT!$A$3:$A$170,0),0)),CCTT!$F$2:$I$2)</f>
        <v>bt</v>
      </c>
      <c r="L457" s="111">
        <f t="shared" si="56"/>
        <v>13.168724279835391</v>
      </c>
      <c r="M457" s="105" t="str" cm="1">
        <f t="array" ref="M457">LOOKUP(2,1/(L457&gt;=INDEX(IF(F457="x",BMI!$G$3:$K$170,BMI!$B$3:$F$170),MATCH(DATEDIF(D457,DATE(2024,7,11),"m"),BMI!$A$3:$A$170,0),0)),BMI!$G$2:$K$2)</f>
        <v>bt</v>
      </c>
      <c r="N457" s="103" t="s">
        <v>3385</v>
      </c>
      <c r="O457" s="103">
        <v>78</v>
      </c>
      <c r="P457" s="106" t="s">
        <v>3380</v>
      </c>
      <c r="Q457" s="103" t="s">
        <v>5</v>
      </c>
      <c r="R457" s="103" t="s">
        <v>5</v>
      </c>
      <c r="S457" s="191" t="s">
        <v>5</v>
      </c>
      <c r="T457" s="103" t="s">
        <v>5</v>
      </c>
      <c r="U457" s="104" t="str">
        <f t="shared" si="57"/>
        <v>bt; bt; bt; bt</v>
      </c>
      <c r="V457" s="105" t="s">
        <v>5</v>
      </c>
      <c r="W457" s="191" t="str">
        <f t="shared" si="58"/>
        <v>I</v>
      </c>
      <c r="Y457" s="114"/>
      <c r="Z457" s="114"/>
    </row>
    <row r="458" spans="1:26" s="193" customFormat="1" x14ac:dyDescent="0.25">
      <c r="A458" s="103">
        <f t="shared" si="53"/>
        <v>449</v>
      </c>
      <c r="B458" s="288" t="s">
        <v>2315</v>
      </c>
      <c r="C458" s="227" t="s">
        <v>1262</v>
      </c>
      <c r="D458" s="432">
        <v>43026</v>
      </c>
      <c r="E458" s="288"/>
      <c r="F458" s="103" t="s">
        <v>1753</v>
      </c>
      <c r="G458" s="106" t="s">
        <v>1818</v>
      </c>
      <c r="H458" s="228">
        <v>45720</v>
      </c>
      <c r="I458" s="103">
        <v>22</v>
      </c>
      <c r="J458" s="103">
        <v>128</v>
      </c>
      <c r="K458" s="105" t="str" cm="1">
        <f t="array" ref="K458">LOOKUP(2,1/(J458&gt;=INDEX(IF(F458="x",CCTT!$F$3:$I$170,CCTT!$B$3:$E$170),MATCH(DATEDIF(D458,DATE(2024,7,11),"m"),CCTT!$A$3:$A$170,0),0)),CCTT!$F$2:$I$2)</f>
        <v>bt</v>
      </c>
      <c r="L458" s="111">
        <f t="shared" si="56"/>
        <v>13.427734375</v>
      </c>
      <c r="M458" s="105" t="str" cm="1">
        <f t="array" ref="M458">LOOKUP(2,1/(L458&gt;=INDEX(IF(F458="x",BMI!$G$3:$K$170,BMI!$B$3:$F$170),MATCH(DATEDIF(D458,DATE(2024,7,11),"m"),BMI!$A$3:$A$170,0),0)),BMI!$G$2:$K$2)</f>
        <v>bt</v>
      </c>
      <c r="N458" s="103" t="s">
        <v>3381</v>
      </c>
      <c r="O458" s="103">
        <v>81</v>
      </c>
      <c r="P458" s="106" t="s">
        <v>3380</v>
      </c>
      <c r="Q458" s="103" t="s">
        <v>5</v>
      </c>
      <c r="R458" s="103" t="s">
        <v>5</v>
      </c>
      <c r="S458" s="191" t="s">
        <v>1370</v>
      </c>
      <c r="T458" s="103" t="s">
        <v>5</v>
      </c>
      <c r="U458" s="104" t="str">
        <f t="shared" si="57"/>
        <v>bt; bt; Đa sâu răng; bt</v>
      </c>
      <c r="V458" s="112" t="s">
        <v>1370</v>
      </c>
      <c r="W458" s="191" t="str">
        <f t="shared" si="58"/>
        <v>II</v>
      </c>
      <c r="Y458" s="114"/>
      <c r="Z458" s="114"/>
    </row>
    <row r="459" spans="1:26" s="193" customFormat="1" x14ac:dyDescent="0.25">
      <c r="A459" s="103">
        <f t="shared" si="53"/>
        <v>450</v>
      </c>
      <c r="B459" s="288" t="s">
        <v>2316</v>
      </c>
      <c r="C459" s="227" t="s">
        <v>2317</v>
      </c>
      <c r="D459" s="422">
        <v>42962</v>
      </c>
      <c r="E459" s="288"/>
      <c r="F459" s="103" t="s">
        <v>1753</v>
      </c>
      <c r="G459" s="106" t="s">
        <v>1818</v>
      </c>
      <c r="H459" s="228">
        <v>45720</v>
      </c>
      <c r="I459" s="103">
        <v>34</v>
      </c>
      <c r="J459" s="103">
        <v>132</v>
      </c>
      <c r="K459" s="105" t="str" cm="1">
        <f t="array" ref="K459">LOOKUP(2,1/(J459&gt;=INDEX(IF(F459="x",CCTT!$F$3:$I$170,CCTT!$B$3:$E$170),MATCH(DATEDIF(D459,DATE(2024,7,11),"m"),CCTT!$A$3:$A$170,0),0)),CCTT!$F$2:$I$2)</f>
        <v>CHT</v>
      </c>
      <c r="L459" s="111">
        <f t="shared" si="56"/>
        <v>19.513314967860421</v>
      </c>
      <c r="M459" s="105" t="str" cm="1">
        <f t="array" ref="M459">LOOKUP(2,1/(L459&gt;=INDEX(IF(F459="x",BMI!$G$3:$K$170,BMI!$B$3:$F$170),MATCH(DATEDIF(D459,DATE(2024,7,11),"m"),BMI!$A$3:$A$170,0),0)),BMI!$G$2:$K$2)</f>
        <v>TC</v>
      </c>
      <c r="N459" s="103" t="s">
        <v>3381</v>
      </c>
      <c r="O459" s="103">
        <v>87</v>
      </c>
      <c r="P459" s="106" t="s">
        <v>3380</v>
      </c>
      <c r="Q459" s="103" t="s">
        <v>5</v>
      </c>
      <c r="R459" s="103" t="s">
        <v>5</v>
      </c>
      <c r="S459" s="191" t="s">
        <v>5</v>
      </c>
      <c r="T459" s="103" t="s">
        <v>5</v>
      </c>
      <c r="U459" s="104" t="str">
        <f t="shared" si="57"/>
        <v>bt; bt; bt; bt</v>
      </c>
      <c r="V459" s="105" t="s">
        <v>5</v>
      </c>
      <c r="W459" s="191" t="str">
        <f t="shared" si="58"/>
        <v>II</v>
      </c>
      <c r="Y459" s="114"/>
      <c r="Z459" s="114"/>
    </row>
    <row r="460" spans="1:26" s="193" customFormat="1" x14ac:dyDescent="0.25">
      <c r="A460" s="103">
        <f t="shared" ref="A460:A523" si="59">A459+1</f>
        <v>451</v>
      </c>
      <c r="B460" s="288" t="s">
        <v>2318</v>
      </c>
      <c r="C460" s="227" t="s">
        <v>1271</v>
      </c>
      <c r="D460" s="430">
        <v>43057</v>
      </c>
      <c r="E460" s="288" t="s">
        <v>1753</v>
      </c>
      <c r="F460" s="103"/>
      <c r="G460" s="106" t="s">
        <v>1818</v>
      </c>
      <c r="H460" s="228">
        <v>45720</v>
      </c>
      <c r="I460" s="103">
        <v>27</v>
      </c>
      <c r="J460" s="103">
        <v>127</v>
      </c>
      <c r="K460" s="105" t="str" cm="1">
        <f t="array" ref="K460">LOOKUP(2,1/(J460&gt;=INDEX(IF(F460="x",CCTT!$F$3:$I$170,CCTT!$B$3:$E$170),MATCH(DATEDIF(D460,DATE(2024,7,11),"m"),CCTT!$A$3:$A$170,0),0)),CCTT!$F$2:$I$2)</f>
        <v>bt</v>
      </c>
      <c r="L460" s="111">
        <f t="shared" si="56"/>
        <v>16.740033480066959</v>
      </c>
      <c r="M460" s="105" t="str" cm="1">
        <f t="array" ref="M460">LOOKUP(2,1/(L460&gt;=INDEX(IF(F460="x",BMI!$G$3:$K$170,BMI!$B$3:$F$170),MATCH(DATEDIF(D460,DATE(2024,7,11),"m"),BMI!$A$3:$A$170,0),0)),BMI!$G$2:$K$2)</f>
        <v>bt</v>
      </c>
      <c r="N460" s="103" t="s">
        <v>3396</v>
      </c>
      <c r="O460" s="103">
        <v>82</v>
      </c>
      <c r="P460" s="106" t="s">
        <v>3382</v>
      </c>
      <c r="Q460" s="103" t="s">
        <v>1293</v>
      </c>
      <c r="R460" s="103" t="s">
        <v>5</v>
      </c>
      <c r="S460" s="105" t="s">
        <v>5</v>
      </c>
      <c r="T460" s="103" t="s">
        <v>5</v>
      </c>
      <c r="U460" s="104" t="str">
        <f t="shared" si="57"/>
        <v>Cận loạn thị; bt; bt; bt</v>
      </c>
      <c r="V460" s="105" t="s">
        <v>1293</v>
      </c>
      <c r="W460" s="191" t="str">
        <f t="shared" si="58"/>
        <v>II</v>
      </c>
      <c r="Y460" s="114"/>
      <c r="Z460" s="114"/>
    </row>
    <row r="461" spans="1:26" s="193" customFormat="1" x14ac:dyDescent="0.25">
      <c r="A461" s="103">
        <f t="shared" si="59"/>
        <v>452</v>
      </c>
      <c r="B461" s="288" t="s">
        <v>2319</v>
      </c>
      <c r="C461" s="227" t="s">
        <v>1265</v>
      </c>
      <c r="D461" s="422">
        <v>43008</v>
      </c>
      <c r="E461" s="288" t="s">
        <v>1753</v>
      </c>
      <c r="F461" s="103"/>
      <c r="G461" s="106" t="s">
        <v>1818</v>
      </c>
      <c r="H461" s="228">
        <v>45720</v>
      </c>
      <c r="I461" s="103">
        <v>25</v>
      </c>
      <c r="J461" s="103">
        <v>124</v>
      </c>
      <c r="K461" s="105" t="str" cm="1">
        <f t="array" ref="K461">LOOKUP(2,1/(J461&gt;=INDEX(IF(F461="x",CCTT!$F$3:$I$170,CCTT!$B$3:$E$170),MATCH(DATEDIF(D461,DATE(2024,7,11),"m"),CCTT!$A$3:$A$170,0),0)),CCTT!$F$2:$I$2)</f>
        <v>bt</v>
      </c>
      <c r="L461" s="111">
        <f t="shared" si="56"/>
        <v>16.259105098855358</v>
      </c>
      <c r="M461" s="105" t="str" cm="1">
        <f t="array" ref="M461">LOOKUP(2,1/(L461&gt;=INDEX(IF(F461="x",BMI!$G$3:$K$170,BMI!$B$3:$F$170),MATCH(DATEDIF(D461,DATE(2024,7,11),"m"),BMI!$A$3:$A$170,0),0)),BMI!$G$2:$K$2)</f>
        <v>bt</v>
      </c>
      <c r="N461" s="103" t="s">
        <v>3384</v>
      </c>
      <c r="O461" s="103">
        <v>83</v>
      </c>
      <c r="P461" s="106" t="s">
        <v>3380</v>
      </c>
      <c r="Q461" s="103" t="s">
        <v>5</v>
      </c>
      <c r="R461" s="103" t="s">
        <v>5</v>
      </c>
      <c r="S461" s="103" t="s">
        <v>5</v>
      </c>
      <c r="T461" s="103" t="s">
        <v>5</v>
      </c>
      <c r="U461" s="104" t="str">
        <f t="shared" si="57"/>
        <v>bt; bt; bt; bt</v>
      </c>
      <c r="V461" s="112" t="s">
        <v>5</v>
      </c>
      <c r="W461" s="191" t="str">
        <f t="shared" si="58"/>
        <v>I</v>
      </c>
      <c r="Y461" s="114"/>
      <c r="Z461" s="114"/>
    </row>
    <row r="462" spans="1:26" s="193" customFormat="1" ht="31.5" x14ac:dyDescent="0.25">
      <c r="A462" s="103">
        <f t="shared" si="59"/>
        <v>453</v>
      </c>
      <c r="B462" s="226" t="s">
        <v>2320</v>
      </c>
      <c r="C462" s="227" t="s">
        <v>1274</v>
      </c>
      <c r="D462" s="363">
        <v>42895</v>
      </c>
      <c r="E462" s="103"/>
      <c r="F462" s="103" t="s">
        <v>1753</v>
      </c>
      <c r="G462" s="106" t="s">
        <v>1818</v>
      </c>
      <c r="H462" s="228">
        <v>45720</v>
      </c>
      <c r="I462" s="103">
        <v>18</v>
      </c>
      <c r="J462" s="103">
        <v>124</v>
      </c>
      <c r="K462" s="105" t="str" cm="1">
        <f t="array" ref="K462">LOOKUP(2,1/(J462&gt;=INDEX(IF(F462="x",CCTT!$F$3:$I$170,CCTT!$B$3:$E$170),MATCH(DATEDIF(D462,DATE(2024,7,11),"m"),CCTT!$A$3:$A$170,0),0)),CCTT!$F$2:$I$2)</f>
        <v>bt</v>
      </c>
      <c r="L462" s="111">
        <f t="shared" ref="L462:L495" si="60">(I462/J462^2)*10^4</f>
        <v>11.706555671175858</v>
      </c>
      <c r="M462" s="105" t="str" cm="1">
        <f t="array" ref="M462">LOOKUP(2,1/(L462&gt;=INDEX(IF(F462="x",BMI!$G$3:$K$170,BMI!$B$3:$F$170),MATCH(DATEDIF(D462,DATE(2024,7,11),"m"),BMI!$A$3:$A$170,0),0)),BMI!$G$2:$K$2)</f>
        <v>SDDTGC
MĐN</v>
      </c>
      <c r="N462" s="103" t="s">
        <v>3396</v>
      </c>
      <c r="O462" s="103">
        <v>79</v>
      </c>
      <c r="P462" s="106" t="s">
        <v>3380</v>
      </c>
      <c r="Q462" s="103" t="s">
        <v>5</v>
      </c>
      <c r="R462" s="103" t="s">
        <v>5</v>
      </c>
      <c r="S462" s="191" t="s">
        <v>1370</v>
      </c>
      <c r="T462" s="103" t="s">
        <v>5</v>
      </c>
      <c r="U462" s="104" t="str">
        <f t="shared" si="57"/>
        <v>bt; bt; Đa sâu răng; bt</v>
      </c>
      <c r="V462" s="112" t="s">
        <v>1370</v>
      </c>
      <c r="W462" s="191" t="str">
        <f t="shared" si="58"/>
        <v>III</v>
      </c>
      <c r="Y462" s="114"/>
      <c r="Z462" s="114"/>
    </row>
    <row r="463" spans="1:26" s="193" customFormat="1" x14ac:dyDescent="0.25">
      <c r="A463" s="103">
        <f t="shared" si="59"/>
        <v>454</v>
      </c>
      <c r="B463" s="226" t="s">
        <v>2321</v>
      </c>
      <c r="C463" s="227" t="s">
        <v>1273</v>
      </c>
      <c r="D463" s="422">
        <v>42535</v>
      </c>
      <c r="E463" s="103" t="s">
        <v>1753</v>
      </c>
      <c r="F463" s="103"/>
      <c r="G463" s="106" t="s">
        <v>1818</v>
      </c>
      <c r="H463" s="228">
        <v>45720</v>
      </c>
      <c r="I463" s="103">
        <v>23</v>
      </c>
      <c r="J463" s="103">
        <v>134</v>
      </c>
      <c r="K463" s="105" t="str" cm="1">
        <f t="array" ref="K463">LOOKUP(2,1/(J463&gt;=INDEX(IF(F463="x",CCTT!$F$3:$I$170,CCTT!$B$3:$E$170),MATCH(DATEDIF(D463,DATE(2024,7,11),"m"),CCTT!$A$3:$A$170,0),0)),CCTT!$F$2:$I$2)</f>
        <v>bt</v>
      </c>
      <c r="L463" s="111">
        <f t="shared" si="60"/>
        <v>12.809088883938516</v>
      </c>
      <c r="M463" s="105" t="str" cm="1">
        <f t="array" ref="M463">LOOKUP(2,1/(L463&gt;=INDEX(IF(F463="x",BMI!$G$3:$K$170,BMI!$B$3:$F$170),MATCH(DATEDIF(D463,DATE(2024,7,11),"m"),BMI!$A$3:$A$170,0),0)),BMI!$G$2:$K$2)</f>
        <v>SDDTGC</v>
      </c>
      <c r="N463" s="103" t="s">
        <v>3397</v>
      </c>
      <c r="O463" s="103">
        <v>87</v>
      </c>
      <c r="P463" s="106" t="s">
        <v>3380</v>
      </c>
      <c r="Q463" s="103" t="s">
        <v>5</v>
      </c>
      <c r="R463" s="103" t="s">
        <v>5</v>
      </c>
      <c r="S463" s="103" t="s">
        <v>1370</v>
      </c>
      <c r="T463" s="103" t="s">
        <v>5</v>
      </c>
      <c r="U463" s="104" t="str">
        <f t="shared" si="57"/>
        <v>bt; bt; Đa sâu răng; bt</v>
      </c>
      <c r="V463" s="112" t="s">
        <v>1370</v>
      </c>
      <c r="W463" s="191" t="str">
        <f t="shared" si="58"/>
        <v>II</v>
      </c>
      <c r="Y463" s="114"/>
      <c r="Z463" s="114"/>
    </row>
    <row r="464" spans="1:26" s="193" customFormat="1" x14ac:dyDescent="0.25">
      <c r="A464" s="103">
        <f t="shared" si="59"/>
        <v>455</v>
      </c>
      <c r="B464" s="226" t="s">
        <v>2322</v>
      </c>
      <c r="C464" s="227" t="s">
        <v>1551</v>
      </c>
      <c r="D464" s="363">
        <v>42897</v>
      </c>
      <c r="E464" s="103" t="s">
        <v>1753</v>
      </c>
      <c r="F464" s="103"/>
      <c r="G464" s="106" t="s">
        <v>1818</v>
      </c>
      <c r="H464" s="228">
        <v>45720</v>
      </c>
      <c r="I464" s="103">
        <v>25</v>
      </c>
      <c r="J464" s="103">
        <v>125</v>
      </c>
      <c r="K464" s="105" t="str" cm="1">
        <f t="array" ref="K464">LOOKUP(2,1/(J464&gt;=INDEX(IF(F464="x",CCTT!$F$3:$I$170,CCTT!$B$3:$E$170),MATCH(DATEDIF(D464,DATE(2024,7,11),"m"),CCTT!$A$3:$A$170,0),0)),CCTT!$F$2:$I$2)</f>
        <v>bt</v>
      </c>
      <c r="L464" s="111">
        <f t="shared" si="60"/>
        <v>16</v>
      </c>
      <c r="M464" s="105" t="str" cm="1">
        <f t="array" ref="M464">LOOKUP(2,1/(L464&gt;=INDEX(IF(F464="x",BMI!$G$3:$K$170,BMI!$B$3:$F$170),MATCH(DATEDIF(D464,DATE(2024,7,11),"m"),BMI!$A$3:$A$170,0),0)),BMI!$G$2:$K$2)</f>
        <v>bt</v>
      </c>
      <c r="N464" s="103" t="s">
        <v>3397</v>
      </c>
      <c r="O464" s="103">
        <v>87</v>
      </c>
      <c r="P464" s="106" t="s">
        <v>3380</v>
      </c>
      <c r="Q464" s="103" t="s">
        <v>5</v>
      </c>
      <c r="R464" s="103" t="s">
        <v>5</v>
      </c>
      <c r="S464" s="103" t="s">
        <v>5</v>
      </c>
      <c r="T464" s="103" t="s">
        <v>5</v>
      </c>
      <c r="U464" s="104" t="str">
        <f t="shared" si="57"/>
        <v>bt; bt; bt; bt</v>
      </c>
      <c r="V464" s="112" t="s">
        <v>5</v>
      </c>
      <c r="W464" s="191" t="str">
        <f t="shared" si="58"/>
        <v>I</v>
      </c>
      <c r="Y464" s="114"/>
      <c r="Z464" s="114"/>
    </row>
    <row r="465" spans="1:26" s="193" customFormat="1" x14ac:dyDescent="0.25">
      <c r="A465" s="103">
        <f t="shared" si="59"/>
        <v>456</v>
      </c>
      <c r="B465" s="226" t="s">
        <v>2323</v>
      </c>
      <c r="C465" s="227" t="s">
        <v>1360</v>
      </c>
      <c r="D465" s="422">
        <v>42915</v>
      </c>
      <c r="E465" s="103"/>
      <c r="F465" s="103" t="s">
        <v>1753</v>
      </c>
      <c r="G465" s="106" t="s">
        <v>1818</v>
      </c>
      <c r="H465" s="228">
        <v>45720</v>
      </c>
      <c r="I465" s="103">
        <v>36</v>
      </c>
      <c r="J465" s="103">
        <v>136</v>
      </c>
      <c r="K465" s="105" t="str" cm="1">
        <f t="array" ref="K465">LOOKUP(2,1/(J465&gt;=INDEX(IF(F465="x",CCTT!$F$3:$I$170,CCTT!$B$3:$E$170),MATCH(DATEDIF(D465,DATE(2024,7,11),"m"),CCTT!$A$3:$A$170,0),0)),CCTT!$F$2:$I$2)</f>
        <v>CHT</v>
      </c>
      <c r="L465" s="111">
        <f t="shared" si="60"/>
        <v>19.463667820069205</v>
      </c>
      <c r="M465" s="105" t="str" cm="1">
        <f t="array" ref="M465">LOOKUP(2,1/(L465&gt;=INDEX(IF(F465="x",BMI!$G$3:$K$170,BMI!$B$3:$F$170),MATCH(DATEDIF(D465,DATE(2024,7,11),"m"),BMI!$A$3:$A$170,0),0)),BMI!$G$2:$K$2)</f>
        <v>TC</v>
      </c>
      <c r="N465" s="103" t="s">
        <v>3396</v>
      </c>
      <c r="O465" s="103">
        <v>83</v>
      </c>
      <c r="P465" s="106" t="s">
        <v>3388</v>
      </c>
      <c r="Q465" s="103" t="s">
        <v>1326</v>
      </c>
      <c r="R465" s="103" t="s">
        <v>5</v>
      </c>
      <c r="S465" s="103" t="s">
        <v>5</v>
      </c>
      <c r="T465" s="103" t="s">
        <v>5</v>
      </c>
      <c r="U465" s="104" t="str">
        <f>Q465&amp;"; "&amp;R465&amp;"; "&amp;S465&amp;"; "&amp;T465</f>
        <v>2 mắt giảm thị lực; bt; bt; bt</v>
      </c>
      <c r="V465" s="112" t="s">
        <v>1326</v>
      </c>
      <c r="W465" s="191" t="str">
        <f t="shared" si="58"/>
        <v>II</v>
      </c>
      <c r="Y465" s="114"/>
      <c r="Z465" s="114"/>
    </row>
    <row r="466" spans="1:26" s="193" customFormat="1" x14ac:dyDescent="0.25">
      <c r="A466" s="103">
        <f t="shared" si="59"/>
        <v>457</v>
      </c>
      <c r="B466" s="226" t="s">
        <v>2324</v>
      </c>
      <c r="C466" s="227" t="s">
        <v>1281</v>
      </c>
      <c r="D466" s="422">
        <v>43023</v>
      </c>
      <c r="E466" s="103" t="s">
        <v>1753</v>
      </c>
      <c r="F466" s="103"/>
      <c r="G466" s="106" t="s">
        <v>1818</v>
      </c>
      <c r="H466" s="228">
        <v>45720</v>
      </c>
      <c r="I466" s="103">
        <v>20</v>
      </c>
      <c r="J466" s="103">
        <v>116</v>
      </c>
      <c r="K466" s="105" t="str" cm="1">
        <f t="array" ref="K466">LOOKUP(2,1/(J466&gt;=INDEX(IF(F466="x",CCTT!$F$3:$I$170,CCTT!$B$3:$E$170),MATCH(DATEDIF(D466,DATE(2024,7,11),"m"),CCTT!$A$3:$A$170,0),0)),CCTT!$F$2:$I$2)</f>
        <v>bt</v>
      </c>
      <c r="L466" s="111">
        <f t="shared" si="60"/>
        <v>14.863258026159334</v>
      </c>
      <c r="M466" s="105" t="str" cm="1">
        <f t="array" ref="M466">LOOKUP(2,1/(L466&gt;=INDEX(IF(F466="x",BMI!$G$3:$K$170,BMI!$B$3:$F$170),MATCH(DATEDIF(D466,DATE(2024,7,11),"m"),BMI!$A$3:$A$170,0),0)),BMI!$G$2:$K$2)</f>
        <v>bt</v>
      </c>
      <c r="N466" s="103" t="s">
        <v>3396</v>
      </c>
      <c r="O466" s="103">
        <v>81</v>
      </c>
      <c r="P466" s="106" t="s">
        <v>3380</v>
      </c>
      <c r="Q466" s="103" t="s">
        <v>5</v>
      </c>
      <c r="R466" s="103" t="s">
        <v>5</v>
      </c>
      <c r="S466" s="103" t="s">
        <v>5</v>
      </c>
      <c r="T466" s="103" t="s">
        <v>5</v>
      </c>
      <c r="U466" s="104" t="str">
        <f t="shared" si="57"/>
        <v>bt; bt; bt; bt</v>
      </c>
      <c r="V466" s="112" t="s">
        <v>5</v>
      </c>
      <c r="W466" s="191" t="str">
        <f t="shared" si="58"/>
        <v>I</v>
      </c>
      <c r="Y466" s="114"/>
      <c r="Z466" s="114"/>
    </row>
    <row r="467" spans="1:26" s="193" customFormat="1" x14ac:dyDescent="0.25">
      <c r="A467" s="103">
        <f t="shared" si="59"/>
        <v>458</v>
      </c>
      <c r="B467" s="226" t="s">
        <v>2325</v>
      </c>
      <c r="C467" s="227" t="s">
        <v>1281</v>
      </c>
      <c r="D467" s="422">
        <v>42851</v>
      </c>
      <c r="E467" s="103" t="s">
        <v>1753</v>
      </c>
      <c r="F467" s="103"/>
      <c r="G467" s="106" t="s">
        <v>1818</v>
      </c>
      <c r="H467" s="228">
        <v>45720</v>
      </c>
      <c r="I467" s="103">
        <v>47</v>
      </c>
      <c r="J467" s="103">
        <v>139</v>
      </c>
      <c r="K467" s="105" t="str" cm="1">
        <f t="array" ref="K467">LOOKUP(2,1/(J467&gt;=INDEX(IF(F467="x",CCTT!$F$3:$I$170,CCTT!$B$3:$E$170),MATCH(DATEDIF(D467,DATE(2024,7,11),"m"),CCTT!$A$3:$A$170,0),0)),CCTT!$F$2:$I$2)</f>
        <v>CHT</v>
      </c>
      <c r="L467" s="111">
        <f t="shared" si="60"/>
        <v>24.325863050566738</v>
      </c>
      <c r="M467" s="105" t="str" cm="1">
        <f t="array" ref="M467">LOOKUP(2,1/(L467&gt;=INDEX(IF(F467="x",BMI!$G$3:$K$170,BMI!$B$3:$F$170),MATCH(DATEDIF(D467,DATE(2024,7,11),"m"),BMI!$A$3:$A$170,0),0)),BMI!$G$2:$K$2)</f>
        <v>BP</v>
      </c>
      <c r="N467" s="103" t="s">
        <v>3381</v>
      </c>
      <c r="O467" s="103">
        <v>86</v>
      </c>
      <c r="P467" s="106" t="s">
        <v>3380</v>
      </c>
      <c r="Q467" s="103" t="s">
        <v>5</v>
      </c>
      <c r="R467" s="103" t="s">
        <v>5</v>
      </c>
      <c r="S467" s="105" t="s">
        <v>5</v>
      </c>
      <c r="T467" s="103" t="s">
        <v>5</v>
      </c>
      <c r="U467" s="104" t="str">
        <f t="shared" si="57"/>
        <v>bt; bt; bt; bt</v>
      </c>
      <c r="V467" s="105" t="s">
        <v>5</v>
      </c>
      <c r="W467" s="191" t="str">
        <f t="shared" si="58"/>
        <v>III</v>
      </c>
      <c r="Y467" s="114"/>
      <c r="Z467" s="114"/>
    </row>
    <row r="468" spans="1:26" s="193" customFormat="1" x14ac:dyDescent="0.25">
      <c r="A468" s="103">
        <f t="shared" si="59"/>
        <v>459</v>
      </c>
      <c r="B468" s="226" t="s">
        <v>2326</v>
      </c>
      <c r="C468" s="227" t="s">
        <v>1281</v>
      </c>
      <c r="D468" s="422">
        <v>43019</v>
      </c>
      <c r="E468" s="103" t="s">
        <v>1753</v>
      </c>
      <c r="F468" s="103"/>
      <c r="G468" s="106" t="s">
        <v>1818</v>
      </c>
      <c r="H468" s="228">
        <v>45720</v>
      </c>
      <c r="I468" s="103">
        <v>20</v>
      </c>
      <c r="J468" s="103">
        <v>119</v>
      </c>
      <c r="K468" s="105" t="str" cm="1">
        <f t="array" ref="K468">LOOKUP(2,1/(J468&gt;=INDEX(IF(F468="x",CCTT!$F$3:$I$170,CCTT!$B$3:$E$170),MATCH(DATEDIF(D468,DATE(2024,7,11),"m"),CCTT!$A$3:$A$170,0),0)),CCTT!$F$2:$I$2)</f>
        <v>bt</v>
      </c>
      <c r="L468" s="111">
        <f t="shared" si="60"/>
        <v>14.123296377374478</v>
      </c>
      <c r="M468" s="105" t="str" cm="1">
        <f t="array" ref="M468">LOOKUP(2,1/(L468&gt;=INDEX(IF(F468="x",BMI!$G$3:$K$170,BMI!$B$3:$F$170),MATCH(DATEDIF(D468,DATE(2024,7,11),"m"),BMI!$A$3:$A$170,0),0)),BMI!$G$2:$K$2)</f>
        <v>bt</v>
      </c>
      <c r="N468" s="103" t="s">
        <v>3396</v>
      </c>
      <c r="O468" s="103">
        <v>86</v>
      </c>
      <c r="P468" s="106" t="s">
        <v>3380</v>
      </c>
      <c r="Q468" s="103" t="s">
        <v>5</v>
      </c>
      <c r="R468" s="103" t="s">
        <v>5</v>
      </c>
      <c r="S468" s="103" t="s">
        <v>5</v>
      </c>
      <c r="T468" s="103" t="s">
        <v>5</v>
      </c>
      <c r="U468" s="104" t="str">
        <f t="shared" si="57"/>
        <v>bt; bt; bt; bt</v>
      </c>
      <c r="V468" s="112" t="s">
        <v>5</v>
      </c>
      <c r="W468" s="191" t="str">
        <f t="shared" si="58"/>
        <v>I</v>
      </c>
      <c r="Y468" s="114"/>
      <c r="Z468" s="114"/>
    </row>
    <row r="469" spans="1:26" s="193" customFormat="1" x14ac:dyDescent="0.25">
      <c r="A469" s="103">
        <f t="shared" si="59"/>
        <v>460</v>
      </c>
      <c r="B469" s="226" t="s">
        <v>2327</v>
      </c>
      <c r="C469" s="227" t="s">
        <v>1284</v>
      </c>
      <c r="D469" s="422">
        <v>43046</v>
      </c>
      <c r="E469" s="103" t="s">
        <v>1753</v>
      </c>
      <c r="F469" s="103"/>
      <c r="G469" s="106" t="s">
        <v>1818</v>
      </c>
      <c r="H469" s="228">
        <v>45720</v>
      </c>
      <c r="I469" s="103">
        <v>23</v>
      </c>
      <c r="J469" s="103">
        <v>123</v>
      </c>
      <c r="K469" s="105" t="str" cm="1">
        <f t="array" ref="K469">LOOKUP(2,1/(J469&gt;=INDEX(IF(F469="x",CCTT!$F$3:$I$170,CCTT!$B$3:$E$170),MATCH(DATEDIF(D469,DATE(2024,7,11),"m"),CCTT!$A$3:$A$170,0),0)),CCTT!$F$2:$I$2)</f>
        <v>bt</v>
      </c>
      <c r="L469" s="111">
        <f t="shared" si="60"/>
        <v>15.202591050300747</v>
      </c>
      <c r="M469" s="105" t="str" cm="1">
        <f t="array" ref="M469">LOOKUP(2,1/(L469&gt;=INDEX(IF(F469="x",BMI!$G$3:$K$170,BMI!$B$3:$F$170),MATCH(DATEDIF(D469,DATE(2024,7,11),"m"),BMI!$A$3:$A$170,0),0)),BMI!$G$2:$K$2)</f>
        <v>bt</v>
      </c>
      <c r="N469" s="103" t="s">
        <v>3385</v>
      </c>
      <c r="O469" s="103">
        <v>83</v>
      </c>
      <c r="P469" s="106" t="s">
        <v>3380</v>
      </c>
      <c r="Q469" s="103" t="s">
        <v>5</v>
      </c>
      <c r="R469" s="103" t="s">
        <v>5</v>
      </c>
      <c r="S469" s="103" t="s">
        <v>1370</v>
      </c>
      <c r="T469" s="103" t="s">
        <v>5</v>
      </c>
      <c r="U469" s="104" t="str">
        <f t="shared" si="57"/>
        <v>bt; bt; Đa sâu răng; bt</v>
      </c>
      <c r="V469" s="112" t="s">
        <v>1370</v>
      </c>
      <c r="W469" s="191" t="str">
        <f t="shared" si="58"/>
        <v>II</v>
      </c>
      <c r="Y469" s="114"/>
      <c r="Z469" s="114"/>
    </row>
    <row r="470" spans="1:26" s="193" customFormat="1" x14ac:dyDescent="0.25">
      <c r="A470" s="103">
        <f t="shared" si="59"/>
        <v>461</v>
      </c>
      <c r="B470" s="226" t="s">
        <v>2328</v>
      </c>
      <c r="C470" s="227" t="s">
        <v>1285</v>
      </c>
      <c r="D470" s="367">
        <v>42803</v>
      </c>
      <c r="E470" s="103" t="s">
        <v>1753</v>
      </c>
      <c r="F470" s="103"/>
      <c r="G470" s="106" t="s">
        <v>1818</v>
      </c>
      <c r="H470" s="228">
        <v>45720</v>
      </c>
      <c r="I470" s="103">
        <v>24</v>
      </c>
      <c r="J470" s="103">
        <v>129</v>
      </c>
      <c r="K470" s="105" t="str" cm="1">
        <f t="array" ref="K470">LOOKUP(2,1/(J470&gt;=INDEX(IF(F470="x",CCTT!$F$3:$I$170,CCTT!$B$3:$E$170),MATCH(DATEDIF(D470,DATE(2024,7,11),"m"),CCTT!$A$3:$A$170,0),0)),CCTT!$F$2:$I$2)</f>
        <v>bt</v>
      </c>
      <c r="L470" s="111">
        <f t="shared" si="60"/>
        <v>14.422210203713719</v>
      </c>
      <c r="M470" s="105" t="str" cm="1">
        <f t="array" ref="M470">LOOKUP(2,1/(L470&gt;=INDEX(IF(F470="x",BMI!$G$3:$K$170,BMI!$B$3:$F$170),MATCH(DATEDIF(D470,DATE(2024,7,11),"m"),BMI!$A$3:$A$170,0),0)),BMI!$G$2:$K$2)</f>
        <v>bt</v>
      </c>
      <c r="N470" s="103" t="s">
        <v>3397</v>
      </c>
      <c r="O470" s="103">
        <v>86</v>
      </c>
      <c r="P470" s="106" t="s">
        <v>3380</v>
      </c>
      <c r="Q470" s="103" t="s">
        <v>5</v>
      </c>
      <c r="R470" s="103" t="s">
        <v>5</v>
      </c>
      <c r="S470" s="191" t="s">
        <v>1370</v>
      </c>
      <c r="T470" s="103" t="s">
        <v>5</v>
      </c>
      <c r="U470" s="104" t="str">
        <f t="shared" si="57"/>
        <v>bt; bt; Đa sâu răng; bt</v>
      </c>
      <c r="V470" s="112" t="s">
        <v>1370</v>
      </c>
      <c r="W470" s="191" t="str">
        <f t="shared" si="58"/>
        <v>II</v>
      </c>
      <c r="Y470" s="114"/>
      <c r="Z470" s="114"/>
    </row>
    <row r="471" spans="1:26" s="193" customFormat="1" x14ac:dyDescent="0.25">
      <c r="A471" s="103">
        <f t="shared" si="59"/>
        <v>462</v>
      </c>
      <c r="B471" s="226" t="s">
        <v>2329</v>
      </c>
      <c r="C471" s="227" t="s">
        <v>1314</v>
      </c>
      <c r="D471" s="365">
        <v>43063</v>
      </c>
      <c r="E471" s="103" t="s">
        <v>1753</v>
      </c>
      <c r="F471" s="103"/>
      <c r="G471" s="106" t="s">
        <v>1818</v>
      </c>
      <c r="H471" s="228">
        <v>45720</v>
      </c>
      <c r="I471" s="103">
        <v>28</v>
      </c>
      <c r="J471" s="103">
        <v>128</v>
      </c>
      <c r="K471" s="105" t="str" cm="1">
        <f t="array" ref="K471">LOOKUP(2,1/(J471&gt;=INDEX(IF(F471="x",CCTT!$F$3:$I$170,CCTT!$B$3:$E$170),MATCH(DATEDIF(D471,DATE(2024,7,11),"m"),CCTT!$A$3:$A$170,0),0)),CCTT!$F$2:$I$2)</f>
        <v>bt</v>
      </c>
      <c r="L471" s="111">
        <f t="shared" si="60"/>
        <v>17.08984375</v>
      </c>
      <c r="M471" s="105" t="str" cm="1">
        <f t="array" ref="M471">LOOKUP(2,1/(L471&gt;=INDEX(IF(F471="x",BMI!$G$3:$K$170,BMI!$B$3:$F$170),MATCH(DATEDIF(D471,DATE(2024,7,11),"m"),BMI!$A$3:$A$170,0),0)),BMI!$G$2:$K$2)</f>
        <v>TC</v>
      </c>
      <c r="N471" s="103" t="s">
        <v>3385</v>
      </c>
      <c r="O471" s="103">
        <v>83</v>
      </c>
      <c r="P471" s="106" t="s">
        <v>3380</v>
      </c>
      <c r="Q471" s="103" t="s">
        <v>5</v>
      </c>
      <c r="R471" s="103" t="s">
        <v>5</v>
      </c>
      <c r="S471" s="105" t="s">
        <v>5</v>
      </c>
      <c r="T471" s="103" t="s">
        <v>5</v>
      </c>
      <c r="U471" s="104" t="str">
        <f t="shared" si="57"/>
        <v>bt; bt; bt; bt</v>
      </c>
      <c r="V471" s="105" t="s">
        <v>5</v>
      </c>
      <c r="W471" s="191" t="str">
        <f t="shared" si="58"/>
        <v>II</v>
      </c>
      <c r="Y471" s="114"/>
      <c r="Z471" s="114"/>
    </row>
    <row r="472" spans="1:26" s="193" customFormat="1" x14ac:dyDescent="0.25">
      <c r="A472" s="103">
        <f t="shared" si="59"/>
        <v>463</v>
      </c>
      <c r="B472" s="226" t="s">
        <v>2330</v>
      </c>
      <c r="C472" s="227" t="s">
        <v>1382</v>
      </c>
      <c r="D472" s="432">
        <v>42822</v>
      </c>
      <c r="E472" s="103"/>
      <c r="F472" s="103" t="s">
        <v>1753</v>
      </c>
      <c r="G472" s="106" t="s">
        <v>1818</v>
      </c>
      <c r="H472" s="228">
        <v>45720</v>
      </c>
      <c r="I472" s="103">
        <v>33</v>
      </c>
      <c r="J472" s="103">
        <v>130</v>
      </c>
      <c r="K472" s="105" t="str" cm="1">
        <f t="array" ref="K472">LOOKUP(2,1/(J472&gt;=INDEX(IF(F472="x",CCTT!$F$3:$I$170,CCTT!$B$3:$E$170),MATCH(DATEDIF(D472,DATE(2024,7,11),"m"),CCTT!$A$3:$A$170,0),0)),CCTT!$F$2:$I$2)</f>
        <v>bt</v>
      </c>
      <c r="L472" s="111">
        <f t="shared" si="60"/>
        <v>19.526627218934912</v>
      </c>
      <c r="M472" s="105" t="str" cm="1">
        <f t="array" ref="M472">LOOKUP(2,1/(L472&gt;=INDEX(IF(F472="x",BMI!$G$3:$K$170,BMI!$B$3:$F$170),MATCH(DATEDIF(D472,DATE(2024,7,11),"m"),BMI!$A$3:$A$170,0),0)),BMI!$G$2:$K$2)</f>
        <v>TC</v>
      </c>
      <c r="N472" s="103" t="s">
        <v>3381</v>
      </c>
      <c r="O472" s="103">
        <v>88</v>
      </c>
      <c r="P472" s="106" t="s">
        <v>3380</v>
      </c>
      <c r="Q472" s="103" t="s">
        <v>5</v>
      </c>
      <c r="R472" s="103" t="s">
        <v>5</v>
      </c>
      <c r="S472" s="103" t="s">
        <v>1370</v>
      </c>
      <c r="T472" s="103" t="s">
        <v>5</v>
      </c>
      <c r="U472" s="104" t="str">
        <f t="shared" si="57"/>
        <v>bt; bt; Đa sâu răng; bt</v>
      </c>
      <c r="V472" s="112" t="s">
        <v>1370</v>
      </c>
      <c r="W472" s="191" t="str">
        <f t="shared" si="58"/>
        <v>II</v>
      </c>
      <c r="Y472" s="114"/>
      <c r="Z472" s="114"/>
    </row>
    <row r="473" spans="1:26" s="193" customFormat="1" x14ac:dyDescent="0.25">
      <c r="A473" s="103">
        <f t="shared" si="59"/>
        <v>464</v>
      </c>
      <c r="B473" s="226" t="s">
        <v>2331</v>
      </c>
      <c r="C473" s="227" t="s">
        <v>1288</v>
      </c>
      <c r="D473" s="432">
        <v>42751</v>
      </c>
      <c r="E473" s="103"/>
      <c r="F473" s="103" t="s">
        <v>1753</v>
      </c>
      <c r="G473" s="106" t="s">
        <v>1818</v>
      </c>
      <c r="H473" s="228">
        <v>45720</v>
      </c>
      <c r="I473" s="103">
        <v>22</v>
      </c>
      <c r="J473" s="103">
        <v>130</v>
      </c>
      <c r="K473" s="105" t="str" cm="1">
        <f t="array" ref="K473">LOOKUP(2,1/(J473&gt;=INDEX(IF(F473="x",CCTT!$F$3:$I$170,CCTT!$B$3:$E$170),MATCH(DATEDIF(D473,DATE(2024,7,11),"m"),CCTT!$A$3:$A$170,0),0)),CCTT!$F$2:$I$2)</f>
        <v>bt</v>
      </c>
      <c r="L473" s="111">
        <f t="shared" si="60"/>
        <v>13.017751479289942</v>
      </c>
      <c r="M473" s="105" t="str" cm="1">
        <f t="array" ref="M473">LOOKUP(2,1/(L473&gt;=INDEX(IF(F473="x",BMI!$G$3:$K$170,BMI!$B$3:$F$170),MATCH(DATEDIF(D473,DATE(2024,7,11),"m"),BMI!$A$3:$A$170,0),0)),BMI!$G$2:$K$2)</f>
        <v>bt</v>
      </c>
      <c r="N473" s="103" t="s">
        <v>3397</v>
      </c>
      <c r="O473" s="103">
        <v>82</v>
      </c>
      <c r="P473" s="106" t="s">
        <v>3380</v>
      </c>
      <c r="Q473" s="103" t="s">
        <v>5</v>
      </c>
      <c r="R473" s="103" t="s">
        <v>5</v>
      </c>
      <c r="S473" s="105" t="s">
        <v>1370</v>
      </c>
      <c r="T473" s="103" t="s">
        <v>5</v>
      </c>
      <c r="U473" s="104" t="str">
        <f t="shared" si="57"/>
        <v>bt; bt; Đa sâu răng; bt</v>
      </c>
      <c r="V473" s="112" t="s">
        <v>1370</v>
      </c>
      <c r="W473" s="191" t="str">
        <f t="shared" si="58"/>
        <v>II</v>
      </c>
      <c r="Y473" s="114"/>
      <c r="Z473" s="114"/>
    </row>
    <row r="474" spans="1:26" s="193" customFormat="1" x14ac:dyDescent="0.25">
      <c r="A474" s="103">
        <f t="shared" si="59"/>
        <v>465</v>
      </c>
      <c r="B474" s="226" t="s">
        <v>2332</v>
      </c>
      <c r="C474" s="227" t="s">
        <v>1288</v>
      </c>
      <c r="D474" s="433">
        <v>42751</v>
      </c>
      <c r="E474" s="103"/>
      <c r="F474" s="103" t="s">
        <v>1753</v>
      </c>
      <c r="G474" s="106" t="s">
        <v>1818</v>
      </c>
      <c r="H474" s="228">
        <v>45720</v>
      </c>
      <c r="I474" s="103">
        <v>21</v>
      </c>
      <c r="J474" s="103">
        <v>120</v>
      </c>
      <c r="K474" s="105" t="str" cm="1">
        <f t="array" ref="K474">LOOKUP(2,1/(J474&gt;=INDEX(IF(F474="x",CCTT!$F$3:$I$170,CCTT!$B$3:$E$170),MATCH(DATEDIF(D474,DATE(2024,7,11),"m"),CCTT!$A$3:$A$170,0),0)),CCTT!$F$2:$I$2)</f>
        <v>bt</v>
      </c>
      <c r="L474" s="111">
        <f t="shared" si="60"/>
        <v>14.583333333333334</v>
      </c>
      <c r="M474" s="105" t="str" cm="1">
        <f t="array" ref="M474">LOOKUP(2,1/(L474&gt;=INDEX(IF(F474="x",BMI!$G$3:$K$170,BMI!$B$3:$F$170),MATCH(DATEDIF(D474,DATE(2024,7,11),"m"),BMI!$A$3:$A$170,0),0)),BMI!$G$2:$K$2)</f>
        <v>bt</v>
      </c>
      <c r="N474" s="103" t="s">
        <v>3396</v>
      </c>
      <c r="O474" s="103">
        <v>79</v>
      </c>
      <c r="P474" s="106" t="s">
        <v>3380</v>
      </c>
      <c r="Q474" s="103" t="s">
        <v>5</v>
      </c>
      <c r="R474" s="103" t="s">
        <v>5</v>
      </c>
      <c r="S474" s="103" t="s">
        <v>1370</v>
      </c>
      <c r="T474" s="103" t="s">
        <v>5</v>
      </c>
      <c r="U474" s="104" t="str">
        <f t="shared" si="57"/>
        <v>bt; bt; Đa sâu răng; bt</v>
      </c>
      <c r="V474" s="112" t="s">
        <v>1370</v>
      </c>
      <c r="W474" s="191" t="str">
        <f t="shared" si="58"/>
        <v>II</v>
      </c>
      <c r="Y474" s="114"/>
      <c r="Z474" s="114"/>
    </row>
    <row r="475" spans="1:26" s="193" customFormat="1" x14ac:dyDescent="0.25">
      <c r="A475" s="103">
        <f t="shared" si="59"/>
        <v>466</v>
      </c>
      <c r="B475" s="226" t="s">
        <v>2333</v>
      </c>
      <c r="C475" s="227" t="s">
        <v>1289</v>
      </c>
      <c r="D475" s="289">
        <v>43087</v>
      </c>
      <c r="E475" s="103"/>
      <c r="F475" s="103" t="s">
        <v>1753</v>
      </c>
      <c r="G475" s="106" t="s">
        <v>1818</v>
      </c>
      <c r="H475" s="228">
        <v>45720</v>
      </c>
      <c r="I475" s="103">
        <v>25</v>
      </c>
      <c r="J475" s="103">
        <v>125</v>
      </c>
      <c r="K475" s="105" t="str" cm="1">
        <f t="array" ref="K475">LOOKUP(2,1/(J475&gt;=INDEX(IF(F475="x",CCTT!$F$3:$I$170,CCTT!$B$3:$E$170),MATCH(DATEDIF(D475,DATE(2024,7,11),"m"),CCTT!$A$3:$A$170,0),0)),CCTT!$F$2:$I$2)</f>
        <v>bt</v>
      </c>
      <c r="L475" s="111">
        <f t="shared" si="60"/>
        <v>16</v>
      </c>
      <c r="M475" s="105" t="str" cm="1">
        <f t="array" ref="M475">LOOKUP(2,1/(L475&gt;=INDEX(IF(F475="x",BMI!$G$3:$K$170,BMI!$B$3:$F$170),MATCH(DATEDIF(D475,DATE(2024,7,11),"m"),BMI!$A$3:$A$170,0),0)),BMI!$G$2:$K$2)</f>
        <v>bt</v>
      </c>
      <c r="N475" s="103" t="s">
        <v>3397</v>
      </c>
      <c r="O475" s="103">
        <v>86</v>
      </c>
      <c r="P475" s="106" t="s">
        <v>3380</v>
      </c>
      <c r="Q475" s="103" t="s">
        <v>5</v>
      </c>
      <c r="R475" s="103" t="s">
        <v>5</v>
      </c>
      <c r="S475" s="103" t="s">
        <v>5</v>
      </c>
      <c r="T475" s="103" t="s">
        <v>5</v>
      </c>
      <c r="U475" s="104" t="str">
        <f t="shared" si="57"/>
        <v>bt; bt; bt; bt</v>
      </c>
      <c r="V475" s="112" t="s">
        <v>5</v>
      </c>
      <c r="W475" s="191" t="str">
        <f t="shared" si="58"/>
        <v>I</v>
      </c>
      <c r="Y475" s="114"/>
      <c r="Z475" s="114"/>
    </row>
    <row r="476" spans="1:26" s="193" customFormat="1" x14ac:dyDescent="0.25">
      <c r="A476" s="103">
        <f t="shared" si="59"/>
        <v>467</v>
      </c>
      <c r="B476" s="226" t="s">
        <v>2334</v>
      </c>
      <c r="C476" s="227" t="s">
        <v>1332</v>
      </c>
      <c r="D476" s="289">
        <v>43049</v>
      </c>
      <c r="E476" s="103" t="s">
        <v>1753</v>
      </c>
      <c r="F476" s="103"/>
      <c r="G476" s="106" t="s">
        <v>1818</v>
      </c>
      <c r="H476" s="228">
        <v>45720</v>
      </c>
      <c r="I476" s="103">
        <v>18</v>
      </c>
      <c r="J476" s="103">
        <v>120</v>
      </c>
      <c r="K476" s="105" t="str" cm="1">
        <f t="array" ref="K476">LOOKUP(2,1/(J476&gt;=INDEX(IF(F476="x",CCTT!$F$3:$I$170,CCTT!$B$3:$E$170),MATCH(DATEDIF(D476,DATE(2024,7,11),"m"),CCTT!$A$3:$A$170,0),0)),CCTT!$F$2:$I$2)</f>
        <v>bt</v>
      </c>
      <c r="L476" s="111">
        <f t="shared" si="60"/>
        <v>12.5</v>
      </c>
      <c r="M476" s="105" t="str" cm="1">
        <f t="array" ref="M476">LOOKUP(2,1/(L476&gt;=INDEX(IF(F476="x",BMI!$G$3:$K$170,BMI!$B$3:$F$170),MATCH(DATEDIF(D476,DATE(2024,7,11),"m"),BMI!$A$3:$A$170,0),0)),BMI!$G$2:$K$2)</f>
        <v>SDDTGC</v>
      </c>
      <c r="N476" s="103" t="s">
        <v>3398</v>
      </c>
      <c r="O476" s="103">
        <v>81</v>
      </c>
      <c r="P476" s="106" t="s">
        <v>3380</v>
      </c>
      <c r="Q476" s="103" t="s">
        <v>5</v>
      </c>
      <c r="R476" s="103" t="s">
        <v>5</v>
      </c>
      <c r="S476" s="103" t="s">
        <v>1370</v>
      </c>
      <c r="T476" s="103" t="s">
        <v>5</v>
      </c>
      <c r="U476" s="104" t="str">
        <f t="shared" si="57"/>
        <v>bt; bt; Đa sâu răng; bt</v>
      </c>
      <c r="V476" s="112" t="s">
        <v>1370</v>
      </c>
      <c r="W476" s="191" t="str">
        <f t="shared" si="58"/>
        <v>II</v>
      </c>
      <c r="Y476" s="114"/>
      <c r="Z476" s="114"/>
    </row>
    <row r="477" spans="1:26" s="193" customFormat="1" x14ac:dyDescent="0.25">
      <c r="A477" s="103">
        <f t="shared" si="59"/>
        <v>468</v>
      </c>
      <c r="B477" s="226" t="s">
        <v>2335</v>
      </c>
      <c r="C477" s="227" t="s">
        <v>1333</v>
      </c>
      <c r="D477" s="289">
        <v>43039</v>
      </c>
      <c r="E477" s="103" t="s">
        <v>1753</v>
      </c>
      <c r="F477" s="103"/>
      <c r="G477" s="106" t="s">
        <v>1818</v>
      </c>
      <c r="H477" s="228">
        <v>45720</v>
      </c>
      <c r="I477" s="103">
        <v>21</v>
      </c>
      <c r="J477" s="103">
        <v>123</v>
      </c>
      <c r="K477" s="105" t="str" cm="1">
        <f t="array" ref="K477">LOOKUP(2,1/(J477&gt;=INDEX(IF(F477="x",CCTT!$F$3:$I$170,CCTT!$B$3:$E$170),MATCH(DATEDIF(D477,DATE(2024,7,11),"m"),CCTT!$A$3:$A$170,0),0)),CCTT!$F$2:$I$2)</f>
        <v>bt</v>
      </c>
      <c r="L477" s="111">
        <f t="shared" si="60"/>
        <v>13.880626611144161</v>
      </c>
      <c r="M477" s="105" t="str" cm="1">
        <f t="array" ref="M477">LOOKUP(2,1/(L477&gt;=INDEX(IF(F477="x",BMI!$G$3:$K$170,BMI!$B$3:$F$170),MATCH(DATEDIF(D477,DATE(2024,7,11),"m"),BMI!$A$3:$A$170,0),0)),BMI!$G$2:$K$2)</f>
        <v>bt</v>
      </c>
      <c r="N477" s="103" t="s">
        <v>3401</v>
      </c>
      <c r="O477" s="103">
        <v>86</v>
      </c>
      <c r="P477" s="106" t="s">
        <v>3380</v>
      </c>
      <c r="Q477" s="103" t="s">
        <v>5</v>
      </c>
      <c r="R477" s="103" t="s">
        <v>5</v>
      </c>
      <c r="S477" s="103" t="s">
        <v>5</v>
      </c>
      <c r="T477" s="103" t="s">
        <v>5</v>
      </c>
      <c r="U477" s="104" t="str">
        <f t="shared" si="57"/>
        <v>bt; bt; bt; bt</v>
      </c>
      <c r="V477" s="112" t="s">
        <v>5</v>
      </c>
      <c r="W477" s="191" t="str">
        <f t="shared" si="58"/>
        <v>I</v>
      </c>
      <c r="Y477" s="114"/>
      <c r="Z477" s="114"/>
    </row>
    <row r="478" spans="1:26" s="193" customFormat="1" x14ac:dyDescent="0.25">
      <c r="A478" s="103">
        <f t="shared" si="59"/>
        <v>469</v>
      </c>
      <c r="B478" s="226" t="s">
        <v>2336</v>
      </c>
      <c r="C478" s="227" t="s">
        <v>1333</v>
      </c>
      <c r="D478" s="289">
        <v>43059</v>
      </c>
      <c r="E478" s="103" t="s">
        <v>1753</v>
      </c>
      <c r="F478" s="103"/>
      <c r="G478" s="106" t="s">
        <v>1818</v>
      </c>
      <c r="H478" s="228">
        <v>45720</v>
      </c>
      <c r="I478" s="103">
        <v>24</v>
      </c>
      <c r="J478" s="103">
        <v>124</v>
      </c>
      <c r="K478" s="105" t="str" cm="1">
        <f t="array" ref="K478">LOOKUP(2,1/(J478&gt;=INDEX(IF(F478="x",CCTT!$F$3:$I$170,CCTT!$B$3:$E$170),MATCH(DATEDIF(D478,DATE(2024,7,11),"m"),CCTT!$A$3:$A$170,0),0)),CCTT!$F$2:$I$2)</f>
        <v>bt</v>
      </c>
      <c r="L478" s="111">
        <f t="shared" si="60"/>
        <v>15.608740894901144</v>
      </c>
      <c r="M478" s="105" t="str" cm="1">
        <f t="array" ref="M478">LOOKUP(2,1/(L478&gt;=INDEX(IF(F478="x",BMI!$G$3:$K$170,BMI!$B$3:$F$170),MATCH(DATEDIF(D478,DATE(2024,7,11),"m"),BMI!$A$3:$A$170,0),0)),BMI!$G$2:$K$2)</f>
        <v>bt</v>
      </c>
      <c r="N478" s="103" t="s">
        <v>3397</v>
      </c>
      <c r="O478" s="103">
        <v>86</v>
      </c>
      <c r="P478" s="106" t="s">
        <v>3392</v>
      </c>
      <c r="Q478" s="103" t="s">
        <v>1326</v>
      </c>
      <c r="R478" s="103" t="s">
        <v>5</v>
      </c>
      <c r="S478" s="105" t="s">
        <v>5</v>
      </c>
      <c r="T478" s="103" t="s">
        <v>5</v>
      </c>
      <c r="U478" s="104" t="str">
        <f t="shared" si="57"/>
        <v>2 mắt giảm thị lực; bt; bt; bt</v>
      </c>
      <c r="V478" s="112" t="s">
        <v>1326</v>
      </c>
      <c r="W478" s="191" t="str">
        <f t="shared" si="58"/>
        <v>II</v>
      </c>
      <c r="Y478" s="114"/>
      <c r="Z478" s="114"/>
    </row>
    <row r="479" spans="1:26" s="193" customFormat="1" x14ac:dyDescent="0.25">
      <c r="A479" s="103">
        <f t="shared" si="59"/>
        <v>470</v>
      </c>
      <c r="B479" s="226" t="s">
        <v>1312</v>
      </c>
      <c r="C479" s="227" t="s">
        <v>1294</v>
      </c>
      <c r="D479" s="289">
        <v>43028</v>
      </c>
      <c r="E479" s="103" t="s">
        <v>1753</v>
      </c>
      <c r="F479" s="103"/>
      <c r="G479" s="106" t="s">
        <v>1818</v>
      </c>
      <c r="H479" s="228">
        <v>45720</v>
      </c>
      <c r="I479" s="103">
        <v>20</v>
      </c>
      <c r="J479" s="103">
        <v>124</v>
      </c>
      <c r="K479" s="105" t="str" cm="1">
        <f t="array" ref="K479">LOOKUP(2,1/(J479&gt;=INDEX(IF(F479="x",CCTT!$F$3:$I$170,CCTT!$B$3:$E$170),MATCH(DATEDIF(D479,DATE(2024,7,11),"m"),CCTT!$A$3:$A$170,0),0)),CCTT!$F$2:$I$2)</f>
        <v>bt</v>
      </c>
      <c r="L479" s="111">
        <f t="shared" si="60"/>
        <v>13.007284079084288</v>
      </c>
      <c r="M479" s="105" t="str" cm="1">
        <f t="array" ref="M479">LOOKUP(2,1/(L479&gt;=INDEX(IF(F479="x",BMI!$G$3:$K$170,BMI!$B$3:$F$170),MATCH(DATEDIF(D479,DATE(2024,7,11),"m"),BMI!$A$3:$A$170,0),0)),BMI!$G$2:$K$2)</f>
        <v>SDDTGC</v>
      </c>
      <c r="N479" s="103" t="s">
        <v>3399</v>
      </c>
      <c r="O479" s="103">
        <v>81</v>
      </c>
      <c r="P479" s="106" t="s">
        <v>3380</v>
      </c>
      <c r="Q479" s="103" t="s">
        <v>5</v>
      </c>
      <c r="R479" s="103" t="s">
        <v>5</v>
      </c>
      <c r="S479" s="103" t="s">
        <v>5</v>
      </c>
      <c r="T479" s="103" t="s">
        <v>5</v>
      </c>
      <c r="U479" s="104" t="str">
        <f t="shared" si="57"/>
        <v>bt; bt; bt; bt</v>
      </c>
      <c r="V479" s="105" t="s">
        <v>5</v>
      </c>
      <c r="W479" s="191" t="str">
        <f t="shared" si="58"/>
        <v>II</v>
      </c>
      <c r="Y479" s="114"/>
      <c r="Z479" s="114"/>
    </row>
    <row r="480" spans="1:26" s="193" customFormat="1" x14ac:dyDescent="0.25">
      <c r="A480" s="103">
        <f t="shared" si="59"/>
        <v>471</v>
      </c>
      <c r="B480" s="226" t="s">
        <v>1733</v>
      </c>
      <c r="C480" s="227" t="s">
        <v>1497</v>
      </c>
      <c r="D480" s="289">
        <v>43016</v>
      </c>
      <c r="E480" s="103" t="s">
        <v>1753</v>
      </c>
      <c r="F480" s="103"/>
      <c r="G480" s="106" t="s">
        <v>1818</v>
      </c>
      <c r="H480" s="228">
        <v>45720</v>
      </c>
      <c r="I480" s="103">
        <v>21</v>
      </c>
      <c r="J480" s="103">
        <v>120</v>
      </c>
      <c r="K480" s="105" t="str" cm="1">
        <f t="array" ref="K480">LOOKUP(2,1/(J480&gt;=INDEX(IF(F480="x",CCTT!$F$3:$I$170,CCTT!$B$3:$E$170),MATCH(DATEDIF(D480,DATE(2024,7,11),"m"),CCTT!$A$3:$A$170,0),0)),CCTT!$F$2:$I$2)</f>
        <v>bt</v>
      </c>
      <c r="L480" s="111">
        <f t="shared" si="60"/>
        <v>14.583333333333334</v>
      </c>
      <c r="M480" s="105" t="str" cm="1">
        <f t="array" ref="M480">LOOKUP(2,1/(L480&gt;=INDEX(IF(F480="x",BMI!$G$3:$K$170,BMI!$B$3:$F$170),MATCH(DATEDIF(D480,DATE(2024,7,11),"m"),BMI!$A$3:$A$170,0),0)),BMI!$G$2:$K$2)</f>
        <v>bt</v>
      </c>
      <c r="N480" s="103" t="s">
        <v>3396</v>
      </c>
      <c r="O480" s="103">
        <v>83</v>
      </c>
      <c r="P480" s="106" t="s">
        <v>3380</v>
      </c>
      <c r="Q480" s="103" t="s">
        <v>5</v>
      </c>
      <c r="R480" s="103" t="s">
        <v>5</v>
      </c>
      <c r="S480" s="105" t="s">
        <v>5</v>
      </c>
      <c r="T480" s="103" t="s">
        <v>5</v>
      </c>
      <c r="U480" s="104" t="str">
        <f t="shared" si="57"/>
        <v>bt; bt; bt; bt</v>
      </c>
      <c r="V480" s="105" t="s">
        <v>5</v>
      </c>
      <c r="W480" s="191" t="str">
        <f t="shared" ref="W480:W495" si="61">ROMAN(MAX(IF(OR(K480=$Z$8,M480=$AD$8,M480=$AH$8),3,IF(OR(K480=$AA$8,M480=$AE$8,M480=$AG$8),2,1)),IF(V480="bt",1,2)),0)</f>
        <v>I</v>
      </c>
      <c r="Y480" s="114"/>
      <c r="Z480" s="114"/>
    </row>
    <row r="481" spans="1:26" s="193" customFormat="1" x14ac:dyDescent="0.25">
      <c r="A481" s="103">
        <f t="shared" si="59"/>
        <v>472</v>
      </c>
      <c r="B481" s="226" t="s">
        <v>1339</v>
      </c>
      <c r="C481" s="227" t="s">
        <v>1296</v>
      </c>
      <c r="D481" s="289">
        <v>43078</v>
      </c>
      <c r="E481" s="103" t="s">
        <v>1753</v>
      </c>
      <c r="F481" s="103"/>
      <c r="G481" s="106" t="s">
        <v>1818</v>
      </c>
      <c r="H481" s="228">
        <v>45720</v>
      </c>
      <c r="I481" s="103">
        <v>33</v>
      </c>
      <c r="J481" s="103">
        <v>130</v>
      </c>
      <c r="K481" s="105" t="str" cm="1">
        <f t="array" ref="K481">LOOKUP(2,1/(J481&gt;=INDEX(IF(F481="x",CCTT!$F$3:$I$170,CCTT!$B$3:$E$170),MATCH(DATEDIF(D481,DATE(2024,7,11),"m"),CCTT!$A$3:$A$170,0),0)),CCTT!$F$2:$I$2)</f>
        <v>CHT</v>
      </c>
      <c r="L481" s="111">
        <f t="shared" si="60"/>
        <v>19.526627218934912</v>
      </c>
      <c r="M481" s="105" t="str" cm="1">
        <f t="array" ref="M481">LOOKUP(2,1/(L481&gt;=INDEX(IF(F481="x",BMI!$G$3:$K$170,BMI!$B$3:$F$170),MATCH(DATEDIF(D481,DATE(2024,7,11),"m"),BMI!$A$3:$A$170,0),0)),BMI!$G$2:$K$2)</f>
        <v>BP</v>
      </c>
      <c r="N481" s="103" t="s">
        <v>3396</v>
      </c>
      <c r="O481" s="103">
        <v>82</v>
      </c>
      <c r="P481" s="106" t="s">
        <v>3380</v>
      </c>
      <c r="Q481" s="103" t="s">
        <v>5</v>
      </c>
      <c r="R481" s="103" t="s">
        <v>5</v>
      </c>
      <c r="S481" s="105" t="s">
        <v>1370</v>
      </c>
      <c r="T481" s="103" t="s">
        <v>5</v>
      </c>
      <c r="U481" s="104" t="str">
        <f t="shared" si="57"/>
        <v>bt; bt; Đa sâu răng; bt</v>
      </c>
      <c r="V481" s="112" t="s">
        <v>1370</v>
      </c>
      <c r="W481" s="191" t="str">
        <f t="shared" si="61"/>
        <v>III</v>
      </c>
      <c r="Y481" s="114"/>
      <c r="Z481" s="114"/>
    </row>
    <row r="482" spans="1:26" s="193" customFormat="1" x14ac:dyDescent="0.25">
      <c r="A482" s="103">
        <f t="shared" si="59"/>
        <v>473</v>
      </c>
      <c r="B482" s="226" t="s">
        <v>2337</v>
      </c>
      <c r="C482" s="227" t="s">
        <v>1348</v>
      </c>
      <c r="D482" s="289">
        <v>42931</v>
      </c>
      <c r="E482" s="103"/>
      <c r="F482" s="103" t="s">
        <v>1753</v>
      </c>
      <c r="G482" s="106" t="s">
        <v>1818</v>
      </c>
      <c r="H482" s="228">
        <v>45720</v>
      </c>
      <c r="I482" s="103">
        <v>23</v>
      </c>
      <c r="J482" s="103">
        <v>122</v>
      </c>
      <c r="K482" s="105" t="str" cm="1">
        <f t="array" ref="K482">LOOKUP(2,1/(J482&gt;=INDEX(IF(F482="x",CCTT!$F$3:$I$170,CCTT!$B$3:$E$170),MATCH(DATEDIF(D482,DATE(2024,7,11),"m"),CCTT!$A$3:$A$170,0),0)),CCTT!$F$2:$I$2)</f>
        <v>bt</v>
      </c>
      <c r="L482" s="111">
        <f t="shared" si="60"/>
        <v>15.452835259338888</v>
      </c>
      <c r="M482" s="105" t="str" cm="1">
        <f t="array" ref="M482">LOOKUP(2,1/(L482&gt;=INDEX(IF(F482="x",BMI!$G$3:$K$170,BMI!$B$3:$F$170),MATCH(DATEDIF(D482,DATE(2024,7,11),"m"),BMI!$A$3:$A$170,0),0)),BMI!$G$2:$K$2)</f>
        <v>bt</v>
      </c>
      <c r="N482" s="103" t="s">
        <v>3385</v>
      </c>
      <c r="O482" s="103">
        <v>87</v>
      </c>
      <c r="P482" s="106" t="s">
        <v>3380</v>
      </c>
      <c r="Q482" s="103" t="s">
        <v>5</v>
      </c>
      <c r="R482" s="103" t="s">
        <v>5</v>
      </c>
      <c r="S482" s="103" t="s">
        <v>5</v>
      </c>
      <c r="T482" s="103" t="s">
        <v>5</v>
      </c>
      <c r="U482" s="104" t="str">
        <f t="shared" ref="U482:U488" si="62">Q482&amp;"; "&amp;R482&amp;"; "&amp;S482&amp;"; "&amp;T482</f>
        <v>bt; bt; bt; bt</v>
      </c>
      <c r="V482" s="112" t="s">
        <v>5</v>
      </c>
      <c r="W482" s="191" t="str">
        <f t="shared" si="61"/>
        <v>I</v>
      </c>
      <c r="Y482" s="114"/>
      <c r="Z482" s="114"/>
    </row>
    <row r="483" spans="1:26" s="193" customFormat="1" x14ac:dyDescent="0.25">
      <c r="A483" s="103">
        <f t="shared" si="59"/>
        <v>474</v>
      </c>
      <c r="B483" s="226" t="s">
        <v>1270</v>
      </c>
      <c r="C483" s="227" t="s">
        <v>1298</v>
      </c>
      <c r="D483" s="289">
        <v>42909</v>
      </c>
      <c r="E483" s="103" t="s">
        <v>1753</v>
      </c>
      <c r="F483" s="103"/>
      <c r="G483" s="106" t="s">
        <v>1818</v>
      </c>
      <c r="H483" s="228">
        <v>45720</v>
      </c>
      <c r="I483" s="103">
        <v>30</v>
      </c>
      <c r="J483" s="103">
        <v>126</v>
      </c>
      <c r="K483" s="105" t="str" cm="1">
        <f t="array" ref="K483">LOOKUP(2,1/(J483&gt;=INDEX(IF(F483="x",CCTT!$F$3:$I$170,CCTT!$B$3:$E$170),MATCH(DATEDIF(D483,DATE(2024,7,11),"m"),CCTT!$A$3:$A$170,0),0)),CCTT!$F$2:$I$2)</f>
        <v>bt</v>
      </c>
      <c r="L483" s="111">
        <f t="shared" si="60"/>
        <v>18.89644746787604</v>
      </c>
      <c r="M483" s="105" t="str" cm="1">
        <f t="array" ref="M483">LOOKUP(2,1/(L483&gt;=INDEX(IF(F483="x",BMI!$G$3:$K$170,BMI!$B$3:$F$170),MATCH(DATEDIF(D483,DATE(2024,7,11),"m"),BMI!$A$3:$A$170,0),0)),BMI!$G$2:$K$2)</f>
        <v>TC</v>
      </c>
      <c r="N483" s="103" t="s">
        <v>3396</v>
      </c>
      <c r="O483" s="103">
        <v>82</v>
      </c>
      <c r="P483" s="106" t="s">
        <v>3380</v>
      </c>
      <c r="Q483" s="103" t="s">
        <v>5</v>
      </c>
      <c r="R483" s="103" t="s">
        <v>5</v>
      </c>
      <c r="S483" s="103" t="s">
        <v>5</v>
      </c>
      <c r="T483" s="103" t="s">
        <v>5</v>
      </c>
      <c r="U483" s="104" t="str">
        <f t="shared" si="62"/>
        <v>bt; bt; bt; bt</v>
      </c>
      <c r="V483" s="112" t="s">
        <v>5</v>
      </c>
      <c r="W483" s="191" t="str">
        <f t="shared" si="61"/>
        <v>II</v>
      </c>
      <c r="Y483" s="114"/>
      <c r="Z483" s="114"/>
    </row>
    <row r="484" spans="1:26" s="193" customFormat="1" x14ac:dyDescent="0.25">
      <c r="A484" s="103">
        <f t="shared" si="59"/>
        <v>475</v>
      </c>
      <c r="B484" s="226" t="s">
        <v>2338</v>
      </c>
      <c r="C484" s="227" t="s">
        <v>1337</v>
      </c>
      <c r="D484" s="289">
        <v>42746</v>
      </c>
      <c r="E484" s="103"/>
      <c r="F484" s="103" t="s">
        <v>1753</v>
      </c>
      <c r="G484" s="106" t="s">
        <v>1818</v>
      </c>
      <c r="H484" s="228">
        <v>45720</v>
      </c>
      <c r="I484" s="103">
        <v>21</v>
      </c>
      <c r="J484" s="103">
        <v>112</v>
      </c>
      <c r="K484" s="105" t="str" cm="1">
        <f t="array" ref="K484">LOOKUP(2,1/(J484&gt;=INDEX(IF(F484="x",CCTT!$F$3:$I$170,CCTT!$B$3:$E$170),MATCH(DATEDIF(D484,DATE(2024,7,11),"m"),CCTT!$A$3:$A$170,0),0)),CCTT!$F$2:$I$2)</f>
        <v>SDDTTC</v>
      </c>
      <c r="L484" s="111">
        <f t="shared" si="60"/>
        <v>16.741071428571427</v>
      </c>
      <c r="M484" s="105" t="str" cm="1">
        <f t="array" ref="M484">LOOKUP(2,1/(L484&gt;=INDEX(IF(F484="x",BMI!$G$3:$K$170,BMI!$B$3:$F$170),MATCH(DATEDIF(D484,DATE(2024,7,11),"m"),BMI!$A$3:$A$170,0),0)),BMI!$G$2:$K$2)</f>
        <v>bt</v>
      </c>
      <c r="N484" s="103" t="s">
        <v>3381</v>
      </c>
      <c r="O484" s="103">
        <v>81</v>
      </c>
      <c r="P484" s="106" t="s">
        <v>3380</v>
      </c>
      <c r="Q484" s="103" t="s">
        <v>5</v>
      </c>
      <c r="R484" s="103" t="s">
        <v>5</v>
      </c>
      <c r="S484" s="103" t="s">
        <v>5</v>
      </c>
      <c r="T484" s="103" t="s">
        <v>5</v>
      </c>
      <c r="U484" s="104" t="str">
        <f t="shared" si="62"/>
        <v>bt; bt; bt; bt</v>
      </c>
      <c r="V484" s="112" t="s">
        <v>5</v>
      </c>
      <c r="W484" s="191" t="str">
        <f t="shared" si="61"/>
        <v>II</v>
      </c>
      <c r="Y484" s="114"/>
      <c r="Z484" s="114"/>
    </row>
    <row r="485" spans="1:26" s="193" customFormat="1" x14ac:dyDescent="0.25">
      <c r="A485" s="103">
        <f t="shared" si="59"/>
        <v>476</v>
      </c>
      <c r="B485" s="226" t="s">
        <v>2339</v>
      </c>
      <c r="C485" s="227" t="s">
        <v>1303</v>
      </c>
      <c r="D485" s="431" t="s">
        <v>3400</v>
      </c>
      <c r="E485" s="103" t="s">
        <v>1753</v>
      </c>
      <c r="F485" s="103"/>
      <c r="G485" s="106" t="s">
        <v>1818</v>
      </c>
      <c r="H485" s="228">
        <v>45720</v>
      </c>
      <c r="I485" s="103">
        <v>21</v>
      </c>
      <c r="J485" s="103">
        <v>129</v>
      </c>
      <c r="K485" s="105" t="str" cm="1">
        <f t="array" ref="K485">LOOKUP(2,1/(J485&gt;=INDEX(IF(F485="x",CCTT!$F$3:$I$170,CCTT!$B$3:$E$170),MATCH(DATEDIF(D485,DATE(2024,7,11),"m"),CCTT!$A$3:$A$170,0),0)),CCTT!$F$2:$I$2)</f>
        <v>bt</v>
      </c>
      <c r="L485" s="111">
        <f t="shared" si="60"/>
        <v>12.619433928249505</v>
      </c>
      <c r="M485" s="105" t="str" cm="1">
        <f t="array" ref="M485">LOOKUP(2,1/(L485&gt;=INDEX(IF(F485="x",BMI!$G$3:$K$170,BMI!$B$3:$F$170),MATCH(DATEDIF(D485,DATE(2024,7,11),"m"),BMI!$A$3:$A$170,0),0)),BMI!$G$2:$K$2)</f>
        <v>SDDTGC</v>
      </c>
      <c r="N485" s="103" t="s">
        <v>3385</v>
      </c>
      <c r="O485" s="103">
        <v>81</v>
      </c>
      <c r="P485" s="106" t="s">
        <v>3380</v>
      </c>
      <c r="Q485" s="103" t="s">
        <v>5</v>
      </c>
      <c r="R485" s="103" t="s">
        <v>5</v>
      </c>
      <c r="S485" s="103" t="s">
        <v>1370</v>
      </c>
      <c r="T485" s="103" t="s">
        <v>5</v>
      </c>
      <c r="U485" s="104" t="str">
        <f t="shared" si="62"/>
        <v>bt; bt; Đa sâu răng; bt</v>
      </c>
      <c r="V485" s="112" t="s">
        <v>1370</v>
      </c>
      <c r="W485" s="191" t="str">
        <f t="shared" si="61"/>
        <v>II</v>
      </c>
      <c r="Y485" s="114"/>
      <c r="Z485" s="114"/>
    </row>
    <row r="486" spans="1:26" s="193" customFormat="1" x14ac:dyDescent="0.25">
      <c r="A486" s="103">
        <f t="shared" si="59"/>
        <v>477</v>
      </c>
      <c r="B486" s="226" t="s">
        <v>2340</v>
      </c>
      <c r="C486" s="227" t="s">
        <v>1375</v>
      </c>
      <c r="D486" s="289">
        <v>43024</v>
      </c>
      <c r="E486" s="103"/>
      <c r="F486" s="103" t="s">
        <v>1753</v>
      </c>
      <c r="G486" s="106" t="s">
        <v>1818</v>
      </c>
      <c r="H486" s="228">
        <v>45720</v>
      </c>
      <c r="I486" s="103">
        <v>20</v>
      </c>
      <c r="J486" s="103">
        <v>123</v>
      </c>
      <c r="K486" s="105" t="str" cm="1">
        <f t="array" ref="K486">LOOKUP(2,1/(J486&gt;=INDEX(IF(F486="x",CCTT!$F$3:$I$170,CCTT!$B$3:$E$170),MATCH(DATEDIF(D486,DATE(2024,7,11),"m"),CCTT!$A$3:$A$170,0),0)),CCTT!$F$2:$I$2)</f>
        <v>bt</v>
      </c>
      <c r="L486" s="111">
        <f t="shared" si="60"/>
        <v>13.219644391565867</v>
      </c>
      <c r="M486" s="105" t="str" cm="1">
        <f t="array" ref="M486">LOOKUP(2,1/(L486&gt;=INDEX(IF(F486="x",BMI!$G$3:$K$170,BMI!$B$3:$F$170),MATCH(DATEDIF(D486,DATE(2024,7,11),"m"),BMI!$A$3:$A$170,0),0)),BMI!$G$2:$K$2)</f>
        <v>bt</v>
      </c>
      <c r="N486" s="103" t="s">
        <v>3401</v>
      </c>
      <c r="O486" s="103">
        <v>79</v>
      </c>
      <c r="P486" s="106" t="s">
        <v>3380</v>
      </c>
      <c r="Q486" s="103" t="s">
        <v>5</v>
      </c>
      <c r="R486" s="103" t="s">
        <v>5</v>
      </c>
      <c r="S486" s="105" t="s">
        <v>1370</v>
      </c>
      <c r="T486" s="103" t="s">
        <v>5</v>
      </c>
      <c r="U486" s="104" t="str">
        <f t="shared" si="62"/>
        <v>bt; bt; Đa sâu răng; bt</v>
      </c>
      <c r="V486" s="112" t="s">
        <v>1370</v>
      </c>
      <c r="W486" s="191" t="str">
        <f t="shared" si="61"/>
        <v>II</v>
      </c>
      <c r="Y486" s="114"/>
      <c r="Z486" s="114"/>
    </row>
    <row r="487" spans="1:26" s="193" customFormat="1" x14ac:dyDescent="0.25">
      <c r="A487" s="103">
        <f t="shared" si="59"/>
        <v>478</v>
      </c>
      <c r="B487" s="226" t="s">
        <v>2341</v>
      </c>
      <c r="C487" s="227" t="s">
        <v>1323</v>
      </c>
      <c r="D487" s="289">
        <v>43022</v>
      </c>
      <c r="E487" s="103"/>
      <c r="F487" s="103" t="s">
        <v>1753</v>
      </c>
      <c r="G487" s="106" t="s">
        <v>1818</v>
      </c>
      <c r="H487" s="228">
        <v>45720</v>
      </c>
      <c r="I487" s="103">
        <v>26</v>
      </c>
      <c r="J487" s="103">
        <v>125</v>
      </c>
      <c r="K487" s="105" t="str" cm="1">
        <f t="array" ref="K487">LOOKUP(2,1/(J487&gt;=INDEX(IF(F487="x",CCTT!$F$3:$I$170,CCTT!$B$3:$E$170),MATCH(DATEDIF(D487,DATE(2024,7,11),"m"),CCTT!$A$3:$A$170,0),0)),CCTT!$F$2:$I$2)</f>
        <v>bt</v>
      </c>
      <c r="L487" s="111">
        <f t="shared" si="60"/>
        <v>16.64</v>
      </c>
      <c r="M487" s="105" t="str" cm="1">
        <f t="array" ref="M487">LOOKUP(2,1/(L487&gt;=INDEX(IF(F487="x",BMI!$G$3:$K$170,BMI!$B$3:$F$170),MATCH(DATEDIF(D487,DATE(2024,7,11),"m"),BMI!$A$3:$A$170,0),0)),BMI!$G$2:$K$2)</f>
        <v>bt</v>
      </c>
      <c r="N487" s="103" t="s">
        <v>3385</v>
      </c>
      <c r="O487" s="103">
        <v>87</v>
      </c>
      <c r="P487" s="106" t="s">
        <v>3380</v>
      </c>
      <c r="Q487" s="103" t="s">
        <v>5</v>
      </c>
      <c r="R487" s="103" t="s">
        <v>5</v>
      </c>
      <c r="S487" s="105" t="s">
        <v>5</v>
      </c>
      <c r="T487" s="103" t="s">
        <v>5</v>
      </c>
      <c r="U487" s="104" t="str">
        <f t="shared" si="62"/>
        <v>bt; bt; bt; bt</v>
      </c>
      <c r="V487" s="105" t="s">
        <v>5</v>
      </c>
      <c r="W487" s="191" t="str">
        <f t="shared" si="61"/>
        <v>I</v>
      </c>
      <c r="Y487" s="114"/>
      <c r="Z487" s="114"/>
    </row>
    <row r="488" spans="1:26" s="193" customFormat="1" x14ac:dyDescent="0.25">
      <c r="A488" s="103">
        <f t="shared" si="59"/>
        <v>479</v>
      </c>
      <c r="B488" s="226" t="s">
        <v>2342</v>
      </c>
      <c r="C488" s="227" t="s">
        <v>1371</v>
      </c>
      <c r="D488" s="289">
        <v>43049</v>
      </c>
      <c r="E488" s="103" t="s">
        <v>1753</v>
      </c>
      <c r="F488" s="103"/>
      <c r="G488" s="106" t="s">
        <v>1818</v>
      </c>
      <c r="H488" s="228">
        <v>45720</v>
      </c>
      <c r="I488" s="103">
        <v>24</v>
      </c>
      <c r="J488" s="103">
        <v>124</v>
      </c>
      <c r="K488" s="105" t="str" cm="1">
        <f t="array" ref="K488">LOOKUP(2,1/(J488&gt;=INDEX(IF(F488="x",CCTT!$F$3:$I$170,CCTT!$B$3:$E$170),MATCH(DATEDIF(D488,DATE(2024,7,11),"m"),CCTT!$A$3:$A$170,0),0)),CCTT!$F$2:$I$2)</f>
        <v>bt</v>
      </c>
      <c r="L488" s="111">
        <f t="shared" si="60"/>
        <v>15.608740894901144</v>
      </c>
      <c r="M488" s="105" t="str" cm="1">
        <f t="array" ref="M488">LOOKUP(2,1/(L488&gt;=INDEX(IF(F488="x",BMI!$G$3:$K$170,BMI!$B$3:$F$170),MATCH(DATEDIF(D488,DATE(2024,7,11),"m"),BMI!$A$3:$A$170,0),0)),BMI!$G$2:$K$2)</f>
        <v>bt</v>
      </c>
      <c r="N488" s="103" t="s">
        <v>3398</v>
      </c>
      <c r="O488" s="103">
        <v>81</v>
      </c>
      <c r="P488" s="106" t="s">
        <v>3380</v>
      </c>
      <c r="Q488" s="103" t="s">
        <v>5</v>
      </c>
      <c r="R488" s="103" t="s">
        <v>5</v>
      </c>
      <c r="S488" s="105" t="s">
        <v>5</v>
      </c>
      <c r="T488" s="103" t="s">
        <v>5</v>
      </c>
      <c r="U488" s="104" t="str">
        <f t="shared" si="62"/>
        <v>bt; bt; bt; bt</v>
      </c>
      <c r="V488" s="105" t="s">
        <v>5</v>
      </c>
      <c r="W488" s="191" t="str">
        <f t="shared" si="61"/>
        <v>I</v>
      </c>
      <c r="Y488" s="114"/>
      <c r="Z488" s="114"/>
    </row>
    <row r="489" spans="1:26" s="193" customFormat="1" x14ac:dyDescent="0.25">
      <c r="A489" s="103">
        <f t="shared" si="59"/>
        <v>480</v>
      </c>
      <c r="B489" s="226" t="s">
        <v>2343</v>
      </c>
      <c r="C489" s="227" t="s">
        <v>1307</v>
      </c>
      <c r="D489" s="289">
        <v>43003</v>
      </c>
      <c r="E489" s="103"/>
      <c r="F489" s="103" t="s">
        <v>1753</v>
      </c>
      <c r="G489" s="106" t="s">
        <v>1818</v>
      </c>
      <c r="H489" s="228">
        <v>45720</v>
      </c>
      <c r="I489" s="103">
        <v>30</v>
      </c>
      <c r="J489" s="103">
        <v>131</v>
      </c>
      <c r="K489" s="105" t="str" cm="1">
        <f t="array" ref="K489">LOOKUP(2,1/(J489&gt;=INDEX(IF(F489="x",CCTT!$F$3:$I$170,CCTT!$B$3:$E$170),MATCH(DATEDIF(D489,DATE(2024,7,11),"m"),CCTT!$A$3:$A$170,0),0)),CCTT!$F$2:$I$2)</f>
        <v>CHT</v>
      </c>
      <c r="L489" s="111">
        <f t="shared" si="60"/>
        <v>17.481498747159257</v>
      </c>
      <c r="M489" s="105" t="str" cm="1">
        <f t="array" ref="M489">LOOKUP(2,1/(L489&gt;=INDEX(IF(F489="x",BMI!$G$3:$K$170,BMI!$B$3:$F$170),MATCH(DATEDIF(D489,DATE(2024,7,11),"m"),BMI!$A$3:$A$170,0),0)),BMI!$G$2:$K$2)</f>
        <v>TC</v>
      </c>
      <c r="N489" s="103" t="s">
        <v>3397</v>
      </c>
      <c r="O489" s="103">
        <v>84</v>
      </c>
      <c r="P489" s="106" t="s">
        <v>3380</v>
      </c>
      <c r="Q489" s="103" t="s">
        <v>5</v>
      </c>
      <c r="R489" s="103" t="s">
        <v>5</v>
      </c>
      <c r="S489" s="103" t="s">
        <v>5</v>
      </c>
      <c r="T489" s="103" t="s">
        <v>5</v>
      </c>
      <c r="U489" s="104" t="str">
        <f t="shared" ref="U489:U495" si="63">Q489&amp;"; "&amp;R489&amp;"; "&amp;S489&amp;"; "&amp;T489</f>
        <v>bt; bt; bt; bt</v>
      </c>
      <c r="V489" s="112" t="s">
        <v>5</v>
      </c>
      <c r="W489" s="191" t="str">
        <f t="shared" si="61"/>
        <v>II</v>
      </c>
    </row>
    <row r="490" spans="1:26" s="193" customFormat="1" x14ac:dyDescent="0.25">
      <c r="A490" s="103">
        <f t="shared" si="59"/>
        <v>481</v>
      </c>
      <c r="B490" s="322" t="s">
        <v>2344</v>
      </c>
      <c r="C490" s="323" t="s">
        <v>1261</v>
      </c>
      <c r="D490" s="375">
        <v>42970</v>
      </c>
      <c r="E490" s="372" t="s">
        <v>1753</v>
      </c>
      <c r="F490" s="372"/>
      <c r="G490" s="106" t="s">
        <v>2287</v>
      </c>
      <c r="H490" s="228">
        <v>45720</v>
      </c>
      <c r="I490" s="103">
        <v>30</v>
      </c>
      <c r="J490" s="103">
        <v>125</v>
      </c>
      <c r="K490" s="339" t="str" cm="1">
        <f t="array" ref="K490">LOOKUP(2,1/(J490&gt;=INDEX(IF(F490="x",CCTT!$F$3:$I$170,CCTT!$B$3:$E$170),MATCH(DATEDIF(D490,DATE(2024,7,11),"m"),CCTT!$A$3:$A$170,0),0)),CCTT!$F$2:$I$2)</f>
        <v>bt</v>
      </c>
      <c r="L490" s="111">
        <f t="shared" ref="L490" si="64">(I490/J490^2)*10^4</f>
        <v>19.2</v>
      </c>
      <c r="M490" s="339" t="str" cm="1">
        <f t="array" ref="M490">LOOKUP(2,1/(L490&gt;=INDEX(IF(F490="x",BMI!$G$3:$K$170,BMI!$B$3:$F$170),MATCH(DATEDIF(D490,DATE(2024,7,11),"m"),BMI!$A$3:$A$170,0),0)),BMI!$G$2:$K$2)</f>
        <v>BP</v>
      </c>
      <c r="N490" s="372" t="s">
        <v>3381</v>
      </c>
      <c r="O490" s="372">
        <v>82</v>
      </c>
      <c r="P490" s="106" t="s">
        <v>3380</v>
      </c>
      <c r="Q490" s="103" t="s">
        <v>5</v>
      </c>
      <c r="R490" s="103" t="s">
        <v>5</v>
      </c>
      <c r="S490" s="372" t="s">
        <v>5</v>
      </c>
      <c r="T490" s="103" t="s">
        <v>5</v>
      </c>
      <c r="U490" s="104" t="str">
        <f t="shared" si="63"/>
        <v>bt; bt; bt; bt</v>
      </c>
      <c r="V490" s="374" t="s">
        <v>5</v>
      </c>
      <c r="W490" s="342" t="str">
        <f t="shared" si="61"/>
        <v>III</v>
      </c>
    </row>
    <row r="491" spans="1:26" s="193" customFormat="1" x14ac:dyDescent="0.25">
      <c r="A491" s="103">
        <f t="shared" si="59"/>
        <v>482</v>
      </c>
      <c r="B491" s="226" t="s">
        <v>2345</v>
      </c>
      <c r="C491" s="227" t="s">
        <v>1262</v>
      </c>
      <c r="D491" s="289">
        <v>43070</v>
      </c>
      <c r="E491" s="103"/>
      <c r="F491" s="103" t="s">
        <v>1753</v>
      </c>
      <c r="G491" s="106" t="s">
        <v>2287</v>
      </c>
      <c r="H491" s="228">
        <v>45720</v>
      </c>
      <c r="I491" s="120">
        <v>24</v>
      </c>
      <c r="J491" s="120">
        <v>128</v>
      </c>
      <c r="K491" s="105" t="str" cm="1">
        <f t="array" ref="K491">LOOKUP(2,1/(J491&gt;=INDEX(IF(F491="x",CCTT!$F$3:$I$170,CCTT!$B$3:$E$170),MATCH(DATEDIF(D491,DATE(2024,7,11),"m"),CCTT!$A$3:$A$170,0),0)),CCTT!$F$2:$I$2)</f>
        <v>bt</v>
      </c>
      <c r="L491" s="111">
        <f t="shared" si="60"/>
        <v>14.6484375</v>
      </c>
      <c r="M491" s="105" t="str" cm="1">
        <f t="array" ref="M491">LOOKUP(2,1/(L491&gt;=INDEX(IF(F491="x",BMI!$G$3:$K$170,BMI!$B$3:$F$170),MATCH(DATEDIF(D491,DATE(2024,7,11),"m"),BMI!$A$3:$A$170,0),0)),BMI!$G$2:$K$2)</f>
        <v>bt</v>
      </c>
      <c r="N491" s="103" t="s">
        <v>3381</v>
      </c>
      <c r="O491" s="103">
        <v>87</v>
      </c>
      <c r="P491" s="106" t="s">
        <v>3382</v>
      </c>
      <c r="Q491" s="103" t="s">
        <v>1269</v>
      </c>
      <c r="R491" s="103" t="s">
        <v>5</v>
      </c>
      <c r="S491" s="103" t="s">
        <v>5</v>
      </c>
      <c r="T491" s="103" t="s">
        <v>5</v>
      </c>
      <c r="U491" s="104" t="str">
        <f t="shared" si="63"/>
        <v>Cận thị; bt; bt; bt</v>
      </c>
      <c r="V491" s="112" t="s">
        <v>1269</v>
      </c>
      <c r="W491" s="191" t="str">
        <f t="shared" si="61"/>
        <v>II</v>
      </c>
    </row>
    <row r="492" spans="1:26" s="193" customFormat="1" x14ac:dyDescent="0.25">
      <c r="A492" s="103">
        <f t="shared" si="59"/>
        <v>483</v>
      </c>
      <c r="B492" s="226" t="s">
        <v>2346</v>
      </c>
      <c r="C492" s="227" t="s">
        <v>1262</v>
      </c>
      <c r="D492" s="289">
        <v>42937</v>
      </c>
      <c r="E492" s="103"/>
      <c r="F492" s="103" t="s">
        <v>1753</v>
      </c>
      <c r="G492" s="106" t="s">
        <v>2287</v>
      </c>
      <c r="H492" s="228">
        <v>45720</v>
      </c>
      <c r="I492" s="103">
        <v>21</v>
      </c>
      <c r="J492" s="103">
        <v>118</v>
      </c>
      <c r="K492" s="105" t="str" cm="1">
        <f t="array" ref="K492">LOOKUP(2,1/(J492&gt;=INDEX(IF(F492="x",CCTT!$F$3:$I$170,CCTT!$B$3:$E$170),MATCH(DATEDIF(D492,DATE(2024,7,11),"m"),CCTT!$A$3:$A$170,0),0)),CCTT!$F$2:$I$2)</f>
        <v>bt</v>
      </c>
      <c r="L492" s="111">
        <f t="shared" si="60"/>
        <v>15.081873024992817</v>
      </c>
      <c r="M492" s="105" t="str" cm="1">
        <f t="array" ref="M492">LOOKUP(2,1/(L492&gt;=INDEX(IF(F492="x",BMI!$G$3:$K$170,BMI!$B$3:$F$170),MATCH(DATEDIF(D492,DATE(2024,7,11),"m"),BMI!$A$3:$A$170,0),0)),BMI!$G$2:$K$2)</f>
        <v>bt</v>
      </c>
      <c r="N492" s="103" t="s">
        <v>3381</v>
      </c>
      <c r="O492" s="103">
        <v>86</v>
      </c>
      <c r="P492" s="106" t="s">
        <v>3387</v>
      </c>
      <c r="Q492" s="103" t="s">
        <v>5</v>
      </c>
      <c r="R492" s="103" t="s">
        <v>5</v>
      </c>
      <c r="S492" s="191" t="s">
        <v>5</v>
      </c>
      <c r="T492" s="103" t="s">
        <v>5</v>
      </c>
      <c r="U492" s="104" t="str">
        <f t="shared" si="63"/>
        <v>bt; bt; bt; bt</v>
      </c>
      <c r="V492" s="105" t="s">
        <v>5</v>
      </c>
      <c r="W492" s="191" t="str">
        <f t="shared" si="61"/>
        <v>I</v>
      </c>
    </row>
    <row r="493" spans="1:26" s="193" customFormat="1" x14ac:dyDescent="0.25">
      <c r="A493" s="103">
        <f t="shared" si="59"/>
        <v>484</v>
      </c>
      <c r="B493" s="226" t="s">
        <v>2340</v>
      </c>
      <c r="C493" s="227" t="s">
        <v>1740</v>
      </c>
      <c r="D493" s="289">
        <v>43065</v>
      </c>
      <c r="E493" s="103"/>
      <c r="F493" s="103" t="s">
        <v>1753</v>
      </c>
      <c r="G493" s="106" t="s">
        <v>2287</v>
      </c>
      <c r="H493" s="228">
        <v>45720</v>
      </c>
      <c r="I493" s="103">
        <v>24</v>
      </c>
      <c r="J493" s="103">
        <v>127</v>
      </c>
      <c r="K493" s="105" t="str" cm="1">
        <f t="array" ref="K493">LOOKUP(2,1/(J493&gt;=INDEX(IF(F493="x",CCTT!$F$3:$I$170,CCTT!$B$3:$E$170),MATCH(DATEDIF(D493,DATE(2024,7,11),"m"),CCTT!$A$3:$A$170,0),0)),CCTT!$F$2:$I$2)</f>
        <v>bt</v>
      </c>
      <c r="L493" s="111">
        <f t="shared" si="60"/>
        <v>14.88002976005952</v>
      </c>
      <c r="M493" s="105" t="str" cm="1">
        <f t="array" ref="M493">LOOKUP(2,1/(L493&gt;=INDEX(IF(F493="x",BMI!$G$3:$K$170,BMI!$B$3:$F$170),MATCH(DATEDIF(D493,DATE(2024,7,11),"m"),BMI!$A$3:$A$170,0),0)),BMI!$G$2:$K$2)</f>
        <v>bt</v>
      </c>
      <c r="N493" s="103" t="s">
        <v>3381</v>
      </c>
      <c r="O493" s="103">
        <v>83</v>
      </c>
      <c r="P493" s="106" t="s">
        <v>3388</v>
      </c>
      <c r="Q493" s="103" t="s">
        <v>1326</v>
      </c>
      <c r="R493" s="103" t="s">
        <v>5</v>
      </c>
      <c r="S493" s="105" t="s">
        <v>5</v>
      </c>
      <c r="T493" s="103" t="s">
        <v>5</v>
      </c>
      <c r="U493" s="104" t="str">
        <f t="shared" si="63"/>
        <v>2 mắt giảm thị lực; bt; bt; bt</v>
      </c>
      <c r="V493" s="112" t="s">
        <v>1326</v>
      </c>
      <c r="W493" s="191" t="str">
        <f t="shared" si="61"/>
        <v>II</v>
      </c>
    </row>
    <row r="494" spans="1:26" s="193" customFormat="1" x14ac:dyDescent="0.25">
      <c r="A494" s="103">
        <f t="shared" si="59"/>
        <v>485</v>
      </c>
      <c r="B494" s="226" t="s">
        <v>1476</v>
      </c>
      <c r="C494" s="227" t="s">
        <v>1309</v>
      </c>
      <c r="D494" s="289">
        <v>43040</v>
      </c>
      <c r="E494" s="103"/>
      <c r="F494" s="103" t="s">
        <v>1753</v>
      </c>
      <c r="G494" s="106" t="s">
        <v>2287</v>
      </c>
      <c r="H494" s="228">
        <v>45720</v>
      </c>
      <c r="I494" s="103">
        <v>20</v>
      </c>
      <c r="J494" s="103">
        <v>122</v>
      </c>
      <c r="K494" s="105" t="str" cm="1">
        <f t="array" ref="K494">LOOKUP(2,1/(J494&gt;=INDEX(IF(F494="x",CCTT!$F$3:$I$170,CCTT!$B$3:$E$170),MATCH(DATEDIF(D494,DATE(2024,7,11),"m"),CCTT!$A$3:$A$170,0),0)),CCTT!$F$2:$I$2)</f>
        <v>bt</v>
      </c>
      <c r="L494" s="111">
        <f t="shared" si="60"/>
        <v>13.437248051599033</v>
      </c>
      <c r="M494" s="105" t="str" cm="1">
        <f t="array" ref="M494">LOOKUP(2,1/(L494&gt;=INDEX(IF(F494="x",BMI!$G$3:$K$170,BMI!$B$3:$F$170),MATCH(DATEDIF(D494,DATE(2024,7,11),"m"),BMI!$A$3:$A$170,0),0)),BMI!$G$2:$K$2)</f>
        <v>bt</v>
      </c>
      <c r="N494" s="103" t="s">
        <v>3384</v>
      </c>
      <c r="O494" s="103">
        <v>86</v>
      </c>
      <c r="P494" s="106" t="s">
        <v>3380</v>
      </c>
      <c r="Q494" s="103" t="s">
        <v>5</v>
      </c>
      <c r="R494" s="103" t="s">
        <v>5</v>
      </c>
      <c r="S494" s="105" t="s">
        <v>5</v>
      </c>
      <c r="T494" s="103" t="s">
        <v>5</v>
      </c>
      <c r="U494" s="104" t="str">
        <f t="shared" si="63"/>
        <v>bt; bt; bt; bt</v>
      </c>
      <c r="V494" s="105" t="s">
        <v>5</v>
      </c>
      <c r="W494" s="191" t="str">
        <f t="shared" si="61"/>
        <v>I</v>
      </c>
    </row>
    <row r="495" spans="1:26" s="193" customFormat="1" x14ac:dyDescent="0.25">
      <c r="A495" s="103">
        <f t="shared" si="59"/>
        <v>486</v>
      </c>
      <c r="B495" s="226" t="s">
        <v>2347</v>
      </c>
      <c r="C495" s="227" t="s">
        <v>1338</v>
      </c>
      <c r="D495" s="289">
        <v>42975</v>
      </c>
      <c r="E495" s="103" t="s">
        <v>1753</v>
      </c>
      <c r="F495" s="103"/>
      <c r="G495" s="106" t="s">
        <v>2287</v>
      </c>
      <c r="H495" s="228">
        <v>45720</v>
      </c>
      <c r="I495" s="103">
        <v>24</v>
      </c>
      <c r="J495" s="103">
        <v>124</v>
      </c>
      <c r="K495" s="105" t="str" cm="1">
        <f t="array" ref="K495">LOOKUP(2,1/(J495&gt;=INDEX(IF(F495="x",CCTT!$F$3:$I$170,CCTT!$B$3:$E$170),MATCH(DATEDIF(D495,DATE(2024,7,11),"m"),CCTT!$A$3:$A$170,0),0)),CCTT!$F$2:$I$2)</f>
        <v>bt</v>
      </c>
      <c r="L495" s="111">
        <f t="shared" si="60"/>
        <v>15.608740894901144</v>
      </c>
      <c r="M495" s="105" t="str" cm="1">
        <f t="array" ref="M495">LOOKUP(2,1/(L495&gt;=INDEX(IF(F495="x",BMI!$G$3:$K$170,BMI!$B$3:$F$170),MATCH(DATEDIF(D495,DATE(2024,7,11),"m"),BMI!$A$3:$A$170,0),0)),BMI!$G$2:$K$2)</f>
        <v>bt</v>
      </c>
      <c r="N495" s="103" t="s">
        <v>3381</v>
      </c>
      <c r="O495" s="103">
        <v>83</v>
      </c>
      <c r="P495" s="106" t="s">
        <v>3380</v>
      </c>
      <c r="Q495" s="103" t="s">
        <v>5</v>
      </c>
      <c r="R495" s="103" t="s">
        <v>5</v>
      </c>
      <c r="S495" s="103" t="s">
        <v>5</v>
      </c>
      <c r="T495" s="103" t="s">
        <v>5</v>
      </c>
      <c r="U495" s="104" t="str">
        <f t="shared" si="63"/>
        <v>bt; bt; bt; bt</v>
      </c>
      <c r="V495" s="112" t="s">
        <v>5</v>
      </c>
      <c r="W495" s="191" t="str">
        <f t="shared" si="61"/>
        <v>I</v>
      </c>
    </row>
    <row r="496" spans="1:26" x14ac:dyDescent="0.25">
      <c r="A496" s="103">
        <f t="shared" si="59"/>
        <v>487</v>
      </c>
      <c r="B496" s="226" t="s">
        <v>1903</v>
      </c>
      <c r="C496" s="227" t="s">
        <v>1325</v>
      </c>
      <c r="D496" s="289">
        <v>42994</v>
      </c>
      <c r="E496" s="103" t="s">
        <v>1753</v>
      </c>
      <c r="F496" s="103"/>
      <c r="G496" s="106" t="s">
        <v>2287</v>
      </c>
      <c r="H496" s="228">
        <v>45720</v>
      </c>
      <c r="I496" s="103">
        <v>21</v>
      </c>
      <c r="J496" s="103">
        <v>124</v>
      </c>
      <c r="K496" s="105" t="str" cm="1">
        <f t="array" ref="K496">LOOKUP(2,1/(J496&gt;=INDEX(IF(F496="x",CCTT!$F$3:$I$170,CCTT!$B$3:$E$170),MATCH(DATEDIF(D496,DATE(2024,7,11),"m"),CCTT!$A$3:$A$170,0),0)),CCTT!$F$2:$I$2)</f>
        <v>bt</v>
      </c>
      <c r="L496" s="111">
        <f t="shared" ref="L496:L552" si="65">(I496/J496^2)*10^4</f>
        <v>13.657648283038503</v>
      </c>
      <c r="M496" s="105" t="str" cm="1">
        <f t="array" ref="M496">LOOKUP(2,1/(L496&gt;=INDEX(IF(F496="x",BMI!$G$3:$K$170,BMI!$B$3:$F$170),MATCH(DATEDIF(D496,DATE(2024,7,11),"m"),BMI!$A$3:$A$170,0),0)),BMI!$G$2:$K$2)</f>
        <v>bt</v>
      </c>
      <c r="N496" s="103" t="s">
        <v>3381</v>
      </c>
      <c r="O496" s="103">
        <v>85</v>
      </c>
      <c r="P496" s="106" t="s">
        <v>3382</v>
      </c>
      <c r="Q496" s="103" t="s">
        <v>1269</v>
      </c>
      <c r="R496" s="103" t="s">
        <v>5</v>
      </c>
      <c r="S496" s="103" t="s">
        <v>5</v>
      </c>
      <c r="T496" s="103" t="s">
        <v>5</v>
      </c>
      <c r="U496" s="104" t="str">
        <f t="shared" ref="U496:U552" si="66">Q496&amp;"; "&amp;R496&amp;"; "&amp;S496&amp;"; "&amp;T496</f>
        <v>Cận thị; bt; bt; bt</v>
      </c>
      <c r="V496" s="112" t="s">
        <v>1269</v>
      </c>
      <c r="W496" s="191" t="str">
        <f t="shared" ref="W496:W552" si="67">ROMAN(MAX(IF(OR(K496=$Z$8,M496=$AD$8,M496=$AH$8),3,IF(OR(K496=$AA$8,M496=$AE$8,M496=$AG$8),2,1)),IF(V496="bt",1,2)),0)</f>
        <v>II</v>
      </c>
    </row>
    <row r="497" spans="1:23" x14ac:dyDescent="0.25">
      <c r="A497" s="103">
        <f t="shared" si="59"/>
        <v>488</v>
      </c>
      <c r="B497" s="226" t="s">
        <v>2348</v>
      </c>
      <c r="C497" s="227" t="s">
        <v>1310</v>
      </c>
      <c r="D497" s="289">
        <v>42915</v>
      </c>
      <c r="E497" s="103"/>
      <c r="F497" s="103" t="s">
        <v>1753</v>
      </c>
      <c r="G497" s="106" t="s">
        <v>2287</v>
      </c>
      <c r="H497" s="228">
        <v>45720</v>
      </c>
      <c r="I497" s="103">
        <v>19</v>
      </c>
      <c r="J497" s="103">
        <v>119</v>
      </c>
      <c r="K497" s="105" t="str" cm="1">
        <f t="array" ref="K497">LOOKUP(2,1/(J497&gt;=INDEX(IF(F497="x",CCTT!$F$3:$I$170,CCTT!$B$3:$E$170),MATCH(DATEDIF(D497,DATE(2024,7,11),"m"),CCTT!$A$3:$A$170,0),0)),CCTT!$F$2:$I$2)</f>
        <v>bt</v>
      </c>
      <c r="L497" s="111">
        <f t="shared" si="65"/>
        <v>13.417131558505755</v>
      </c>
      <c r="M497" s="105" t="str" cm="1">
        <f t="array" ref="M497">LOOKUP(2,1/(L497&gt;=INDEX(IF(F497="x",BMI!$G$3:$K$170,BMI!$B$3:$F$170),MATCH(DATEDIF(D497,DATE(2024,7,11),"m"),BMI!$A$3:$A$170,0),0)),BMI!$G$2:$K$2)</f>
        <v>bt</v>
      </c>
      <c r="N497" s="103" t="s">
        <v>3384</v>
      </c>
      <c r="O497" s="103">
        <v>83</v>
      </c>
      <c r="P497" s="106" t="s">
        <v>3380</v>
      </c>
      <c r="Q497" s="103" t="s">
        <v>5</v>
      </c>
      <c r="R497" s="103" t="s">
        <v>5</v>
      </c>
      <c r="S497" s="103" t="s">
        <v>1370</v>
      </c>
      <c r="T497" s="103" t="s">
        <v>5</v>
      </c>
      <c r="U497" s="104" t="str">
        <f t="shared" si="66"/>
        <v>bt; bt; Đa sâu răng; bt</v>
      </c>
      <c r="V497" s="112" t="s">
        <v>1370</v>
      </c>
      <c r="W497" s="191" t="str">
        <f t="shared" si="67"/>
        <v>II</v>
      </c>
    </row>
    <row r="498" spans="1:23" x14ac:dyDescent="0.25">
      <c r="A498" s="103">
        <f t="shared" si="59"/>
        <v>489</v>
      </c>
      <c r="B498" s="226" t="s">
        <v>2349</v>
      </c>
      <c r="C498" s="227" t="s">
        <v>1892</v>
      </c>
      <c r="D498" s="289">
        <v>43013</v>
      </c>
      <c r="E498" s="103" t="s">
        <v>1753</v>
      </c>
      <c r="F498" s="103"/>
      <c r="G498" s="106" t="s">
        <v>2287</v>
      </c>
      <c r="H498" s="228">
        <v>45720</v>
      </c>
      <c r="I498" s="103">
        <v>24</v>
      </c>
      <c r="J498" s="103">
        <v>117</v>
      </c>
      <c r="K498" s="105" t="str" cm="1">
        <f t="array" ref="K498">LOOKUP(2,1/(J498&gt;=INDEX(IF(F498="x",CCTT!$F$3:$I$170,CCTT!$B$3:$E$170),MATCH(DATEDIF(D498,DATE(2024,7,11),"m"),CCTT!$A$3:$A$170,0),0)),CCTT!$F$2:$I$2)</f>
        <v>bt</v>
      </c>
      <c r="L498" s="111">
        <f t="shared" si="65"/>
        <v>17.532325224632917</v>
      </c>
      <c r="M498" s="105" t="str" cm="1">
        <f t="array" ref="M498">LOOKUP(2,1/(L498&gt;=INDEX(IF(F498="x",BMI!$G$3:$K$170,BMI!$B$3:$F$170),MATCH(DATEDIF(D498,DATE(2024,7,11),"m"),BMI!$A$3:$A$170,0),0)),BMI!$G$2:$K$2)</f>
        <v>TC</v>
      </c>
      <c r="N498" s="103" t="s">
        <v>3379</v>
      </c>
      <c r="O498" s="103">
        <v>87</v>
      </c>
      <c r="P498" s="106" t="s">
        <v>3380</v>
      </c>
      <c r="Q498" s="103" t="s">
        <v>5</v>
      </c>
      <c r="R498" s="103" t="s">
        <v>5</v>
      </c>
      <c r="S498" s="103" t="s">
        <v>5</v>
      </c>
      <c r="T498" s="103" t="s">
        <v>5</v>
      </c>
      <c r="U498" s="104" t="str">
        <f t="shared" si="66"/>
        <v>bt; bt; bt; bt</v>
      </c>
      <c r="V498" s="112" t="s">
        <v>5</v>
      </c>
      <c r="W498" s="191" t="str">
        <f t="shared" si="67"/>
        <v>II</v>
      </c>
    </row>
    <row r="499" spans="1:23" x14ac:dyDescent="0.25">
      <c r="A499" s="103">
        <f t="shared" si="59"/>
        <v>490</v>
      </c>
      <c r="B499" s="226" t="s">
        <v>2350</v>
      </c>
      <c r="C499" s="227" t="s">
        <v>1274</v>
      </c>
      <c r="D499" s="289">
        <v>42983</v>
      </c>
      <c r="E499" s="103"/>
      <c r="F499" s="103" t="s">
        <v>1753</v>
      </c>
      <c r="G499" s="106" t="s">
        <v>2287</v>
      </c>
      <c r="H499" s="228">
        <v>45720</v>
      </c>
      <c r="I499" s="103">
        <v>33</v>
      </c>
      <c r="J499" s="103">
        <v>128</v>
      </c>
      <c r="K499" s="105" t="str" cm="1">
        <f t="array" ref="K499">LOOKUP(2,1/(J499&gt;=INDEX(IF(F499="x",CCTT!$F$3:$I$170,CCTT!$B$3:$E$170),MATCH(DATEDIF(D499,DATE(2024,7,11),"m"),CCTT!$A$3:$A$170,0),0)),CCTT!$F$2:$I$2)</f>
        <v>bt</v>
      </c>
      <c r="L499" s="111">
        <f t="shared" si="65"/>
        <v>20.1416015625</v>
      </c>
      <c r="M499" s="105" t="str" cm="1">
        <f t="array" ref="M499">LOOKUP(2,1/(L499&gt;=INDEX(IF(F499="x",BMI!$G$3:$K$170,BMI!$B$3:$F$170),MATCH(DATEDIF(D499,DATE(2024,7,11),"m"),BMI!$A$3:$A$170,0),0)),BMI!$G$2:$K$2)</f>
        <v>BP</v>
      </c>
      <c r="N499" s="103" t="s">
        <v>3403</v>
      </c>
      <c r="O499" s="103">
        <v>88</v>
      </c>
      <c r="P499" s="106" t="s">
        <v>3380</v>
      </c>
      <c r="Q499" s="103" t="s">
        <v>5</v>
      </c>
      <c r="R499" s="103" t="s">
        <v>5</v>
      </c>
      <c r="S499" s="103" t="s">
        <v>5</v>
      </c>
      <c r="T499" s="103" t="s">
        <v>5</v>
      </c>
      <c r="U499" s="104" t="str">
        <f t="shared" si="66"/>
        <v>bt; bt; bt; bt</v>
      </c>
      <c r="V499" s="112" t="s">
        <v>5</v>
      </c>
      <c r="W499" s="191" t="str">
        <f t="shared" si="67"/>
        <v>III</v>
      </c>
    </row>
    <row r="500" spans="1:23" x14ac:dyDescent="0.25">
      <c r="A500" s="103">
        <f t="shared" si="59"/>
        <v>491</v>
      </c>
      <c r="B500" s="226" t="s">
        <v>2351</v>
      </c>
      <c r="C500" s="227" t="s">
        <v>1274</v>
      </c>
      <c r="D500" s="289">
        <v>42976</v>
      </c>
      <c r="E500" s="103"/>
      <c r="F500" s="103" t="s">
        <v>1753</v>
      </c>
      <c r="G500" s="106" t="s">
        <v>2287</v>
      </c>
      <c r="H500" s="228">
        <v>45720</v>
      </c>
      <c r="I500" s="103">
        <v>19</v>
      </c>
      <c r="J500" s="103">
        <v>120</v>
      </c>
      <c r="K500" s="105" t="str" cm="1">
        <f t="array" ref="K500">LOOKUP(2,1/(J500&gt;=INDEX(IF(F500="x",CCTT!$F$3:$I$170,CCTT!$B$3:$E$170),MATCH(DATEDIF(D500,DATE(2024,7,11),"m"),CCTT!$A$3:$A$170,0),0)),CCTT!$F$2:$I$2)</f>
        <v>bt</v>
      </c>
      <c r="L500" s="111">
        <f t="shared" si="65"/>
        <v>13.194444444444445</v>
      </c>
      <c r="M500" s="105" t="str" cm="1">
        <f t="array" ref="M500">LOOKUP(2,1/(L500&gt;=INDEX(IF(F500="x",BMI!$G$3:$K$170,BMI!$B$3:$F$170),MATCH(DATEDIF(D500,DATE(2024,7,11),"m"),BMI!$A$3:$A$170,0),0)),BMI!$G$2:$K$2)</f>
        <v>bt</v>
      </c>
      <c r="N500" s="103" t="s">
        <v>3401</v>
      </c>
      <c r="O500" s="103">
        <v>86</v>
      </c>
      <c r="P500" s="106" t="s">
        <v>3380</v>
      </c>
      <c r="Q500" s="103" t="s">
        <v>5</v>
      </c>
      <c r="R500" s="103" t="s">
        <v>5</v>
      </c>
      <c r="S500" s="103" t="s">
        <v>5</v>
      </c>
      <c r="T500" s="103" t="s">
        <v>5</v>
      </c>
      <c r="U500" s="104" t="str">
        <f t="shared" si="66"/>
        <v>bt; bt; bt; bt</v>
      </c>
      <c r="V500" s="112" t="s">
        <v>5</v>
      </c>
      <c r="W500" s="191" t="str">
        <f t="shared" si="67"/>
        <v>I</v>
      </c>
    </row>
    <row r="501" spans="1:23" x14ac:dyDescent="0.25">
      <c r="A501" s="103">
        <f t="shared" si="59"/>
        <v>492</v>
      </c>
      <c r="B501" s="226" t="s">
        <v>2352</v>
      </c>
      <c r="C501" s="227" t="s">
        <v>1278</v>
      </c>
      <c r="D501" s="289">
        <v>43090</v>
      </c>
      <c r="E501" s="103" t="s">
        <v>1753</v>
      </c>
      <c r="F501" s="103"/>
      <c r="G501" s="106" t="s">
        <v>2287</v>
      </c>
      <c r="H501" s="228">
        <v>45720</v>
      </c>
      <c r="I501" s="103">
        <v>21</v>
      </c>
      <c r="J501" s="103">
        <v>120</v>
      </c>
      <c r="K501" s="105" t="str" cm="1">
        <f t="array" ref="K501">LOOKUP(2,1/(J501&gt;=INDEX(IF(F501="x",CCTT!$F$3:$I$170,CCTT!$B$3:$E$170),MATCH(DATEDIF(D501,DATE(2024,7,11),"m"),CCTT!$A$3:$A$170,0),0)),CCTT!$F$2:$I$2)</f>
        <v>bt</v>
      </c>
      <c r="L501" s="111">
        <f t="shared" si="65"/>
        <v>14.583333333333334</v>
      </c>
      <c r="M501" s="105" t="str" cm="1">
        <f t="array" ref="M501">LOOKUP(2,1/(L501&gt;=INDEX(IF(F501="x",BMI!$G$3:$K$170,BMI!$B$3:$F$170),MATCH(DATEDIF(D501,DATE(2024,7,11),"m"),BMI!$A$3:$A$170,0),0)),BMI!$G$2:$K$2)</f>
        <v>bt</v>
      </c>
      <c r="N501" s="103" t="s">
        <v>3381</v>
      </c>
      <c r="O501" s="103">
        <v>83</v>
      </c>
      <c r="P501" s="106" t="s">
        <v>3380</v>
      </c>
      <c r="Q501" s="103" t="s">
        <v>5</v>
      </c>
      <c r="R501" s="103" t="s">
        <v>5</v>
      </c>
      <c r="S501" s="103" t="s">
        <v>5</v>
      </c>
      <c r="T501" s="103" t="s">
        <v>5</v>
      </c>
      <c r="U501" s="104" t="str">
        <f t="shared" si="66"/>
        <v>bt; bt; bt; bt</v>
      </c>
      <c r="V501" s="112" t="s">
        <v>5</v>
      </c>
      <c r="W501" s="191" t="str">
        <f t="shared" si="67"/>
        <v>I</v>
      </c>
    </row>
    <row r="502" spans="1:23" x14ac:dyDescent="0.25">
      <c r="A502" s="103">
        <f t="shared" si="59"/>
        <v>493</v>
      </c>
      <c r="B502" s="226" t="s">
        <v>2353</v>
      </c>
      <c r="C502" s="227" t="s">
        <v>1278</v>
      </c>
      <c r="D502" s="289">
        <v>42953</v>
      </c>
      <c r="E502" s="103" t="s">
        <v>1753</v>
      </c>
      <c r="F502" s="103"/>
      <c r="G502" s="106" t="s">
        <v>2287</v>
      </c>
      <c r="H502" s="228">
        <v>45720</v>
      </c>
      <c r="I502" s="103">
        <v>21</v>
      </c>
      <c r="J502" s="103">
        <v>120</v>
      </c>
      <c r="K502" s="105" t="str" cm="1">
        <f t="array" ref="K502">LOOKUP(2,1/(J502&gt;=INDEX(IF(F502="x",CCTT!$F$3:$I$170,CCTT!$B$3:$E$170),MATCH(DATEDIF(D502,DATE(2024,7,11),"m"),CCTT!$A$3:$A$170,0),0)),CCTT!$F$2:$I$2)</f>
        <v>bt</v>
      </c>
      <c r="L502" s="111">
        <f t="shared" si="65"/>
        <v>14.583333333333334</v>
      </c>
      <c r="M502" s="105" t="str" cm="1">
        <f t="array" ref="M502">LOOKUP(2,1/(L502&gt;=INDEX(IF(F502="x",BMI!$G$3:$K$170,BMI!$B$3:$F$170),MATCH(DATEDIF(D502,DATE(2024,7,11),"m"),BMI!$A$3:$A$170,0),0)),BMI!$G$2:$K$2)</f>
        <v>bt</v>
      </c>
      <c r="N502" s="103" t="s">
        <v>3381</v>
      </c>
      <c r="O502" s="103">
        <v>83</v>
      </c>
      <c r="P502" s="106" t="s">
        <v>3387</v>
      </c>
      <c r="Q502" s="103" t="s">
        <v>5</v>
      </c>
      <c r="R502" s="103" t="s">
        <v>5</v>
      </c>
      <c r="S502" s="103" t="s">
        <v>5</v>
      </c>
      <c r="T502" s="103" t="s">
        <v>5</v>
      </c>
      <c r="U502" s="104" t="str">
        <f t="shared" si="66"/>
        <v>bt; bt; bt; bt</v>
      </c>
      <c r="V502" s="112" t="s">
        <v>5</v>
      </c>
      <c r="W502" s="191" t="str">
        <f t="shared" si="67"/>
        <v>I</v>
      </c>
    </row>
    <row r="503" spans="1:23" x14ac:dyDescent="0.25">
      <c r="A503" s="103">
        <f t="shared" si="59"/>
        <v>494</v>
      </c>
      <c r="B503" s="226" t="s">
        <v>2354</v>
      </c>
      <c r="C503" s="227" t="s">
        <v>1280</v>
      </c>
      <c r="D503" s="289">
        <v>43013</v>
      </c>
      <c r="E503" s="103" t="s">
        <v>1753</v>
      </c>
      <c r="F503" s="103"/>
      <c r="G503" s="106" t="s">
        <v>2287</v>
      </c>
      <c r="H503" s="228">
        <v>45720</v>
      </c>
      <c r="I503" s="103">
        <v>26</v>
      </c>
      <c r="J503" s="103">
        <v>117</v>
      </c>
      <c r="K503" s="105" t="str" cm="1">
        <f t="array" ref="K503">LOOKUP(2,1/(J503&gt;=INDEX(IF(F503="x",CCTT!$F$3:$I$170,CCTT!$B$3:$E$170),MATCH(DATEDIF(D503,DATE(2024,7,11),"m"),CCTT!$A$3:$A$170,0),0)),CCTT!$F$2:$I$2)</f>
        <v>bt</v>
      </c>
      <c r="L503" s="111">
        <f t="shared" si="65"/>
        <v>18.99335232668566</v>
      </c>
      <c r="M503" s="105" t="str" cm="1">
        <f t="array" ref="M503">LOOKUP(2,1/(L503&gt;=INDEX(IF(F503="x",BMI!$G$3:$K$170,BMI!$B$3:$F$170),MATCH(DATEDIF(D503,DATE(2024,7,11),"m"),BMI!$A$3:$A$170,0),0)),BMI!$G$2:$K$2)</f>
        <v>BP</v>
      </c>
      <c r="N503" s="103" t="s">
        <v>3381</v>
      </c>
      <c r="O503" s="103">
        <v>83</v>
      </c>
      <c r="P503" s="106" t="s">
        <v>3380</v>
      </c>
      <c r="Q503" s="103" t="s">
        <v>5</v>
      </c>
      <c r="R503" s="103" t="s">
        <v>5</v>
      </c>
      <c r="S503" s="103" t="s">
        <v>5</v>
      </c>
      <c r="T503" s="103" t="s">
        <v>5</v>
      </c>
      <c r="U503" s="104" t="str">
        <f t="shared" si="66"/>
        <v>bt; bt; bt; bt</v>
      </c>
      <c r="V503" s="112" t="s">
        <v>5</v>
      </c>
      <c r="W503" s="191" t="str">
        <f t="shared" si="67"/>
        <v>III</v>
      </c>
    </row>
    <row r="504" spans="1:23" x14ac:dyDescent="0.25">
      <c r="A504" s="103">
        <f t="shared" si="59"/>
        <v>495</v>
      </c>
      <c r="B504" s="226" t="s">
        <v>1719</v>
      </c>
      <c r="C504" s="227" t="s">
        <v>1279</v>
      </c>
      <c r="D504" s="289">
        <v>42131</v>
      </c>
      <c r="E504" s="103" t="s">
        <v>1753</v>
      </c>
      <c r="F504" s="103"/>
      <c r="G504" s="106" t="s">
        <v>2287</v>
      </c>
      <c r="H504" s="228">
        <v>45720</v>
      </c>
      <c r="I504" s="103">
        <v>49</v>
      </c>
      <c r="J504" s="103">
        <v>137</v>
      </c>
      <c r="K504" s="105" t="str" cm="1">
        <f t="array" ref="K504">LOOKUP(2,1/(J504&gt;=INDEX(IF(F504="x",CCTT!$F$3:$I$170,CCTT!$B$3:$E$170),MATCH(DATEDIF(D504,DATE(2024,7,11),"m"),CCTT!$A$3:$A$170,0),0)),CCTT!$F$2:$I$2)</f>
        <v>bt</v>
      </c>
      <c r="L504" s="111">
        <f t="shared" si="65"/>
        <v>26.106878363258566</v>
      </c>
      <c r="M504" s="105" t="str" cm="1">
        <f t="array" ref="M504">LOOKUP(2,1/(L504&gt;=INDEX(IF(F504="x",BMI!$G$3:$K$170,BMI!$B$3:$F$170),MATCH(DATEDIF(D504,DATE(2024,7,11),"m"),BMI!$A$3:$A$170,0),0)),BMI!$G$2:$K$2)</f>
        <v>BP</v>
      </c>
      <c r="N504" s="119" t="s">
        <v>3403</v>
      </c>
      <c r="O504" s="103">
        <v>84</v>
      </c>
      <c r="P504" s="106" t="s">
        <v>3380</v>
      </c>
      <c r="Q504" s="103" t="s">
        <v>5</v>
      </c>
      <c r="R504" s="103" t="s">
        <v>5</v>
      </c>
      <c r="S504" s="103" t="s">
        <v>5</v>
      </c>
      <c r="T504" s="103" t="s">
        <v>5</v>
      </c>
      <c r="U504" s="104" t="str">
        <f t="shared" si="66"/>
        <v>bt; bt; bt; bt</v>
      </c>
      <c r="V504" s="112" t="s">
        <v>5</v>
      </c>
      <c r="W504" s="191" t="str">
        <f t="shared" si="67"/>
        <v>III</v>
      </c>
    </row>
    <row r="505" spans="1:23" x14ac:dyDescent="0.25">
      <c r="A505" s="103">
        <f t="shared" si="59"/>
        <v>496</v>
      </c>
      <c r="B505" s="226" t="s">
        <v>2355</v>
      </c>
      <c r="C505" s="227" t="s">
        <v>1279</v>
      </c>
      <c r="D505" s="289">
        <v>42893</v>
      </c>
      <c r="E505" s="103" t="s">
        <v>1753</v>
      </c>
      <c r="F505" s="103"/>
      <c r="G505" s="106" t="s">
        <v>2287</v>
      </c>
      <c r="H505" s="228">
        <v>45720</v>
      </c>
      <c r="I505" s="103">
        <v>28</v>
      </c>
      <c r="J505" s="103">
        <v>127</v>
      </c>
      <c r="K505" s="105" t="str" cm="1">
        <f t="array" ref="K505">LOOKUP(2,1/(J505&gt;=INDEX(IF(F505="x",CCTT!$F$3:$I$170,CCTT!$B$3:$E$170),MATCH(DATEDIF(D505,DATE(2024,7,11),"m"),CCTT!$A$3:$A$170,0),0)),CCTT!$F$2:$I$2)</f>
        <v>bt</v>
      </c>
      <c r="L505" s="111">
        <f t="shared" si="65"/>
        <v>17.360034720069439</v>
      </c>
      <c r="M505" s="105" t="str" cm="1">
        <f t="array" ref="M505">LOOKUP(2,1/(L505&gt;=INDEX(IF(F505="x",BMI!$G$3:$K$170,BMI!$B$3:$F$170),MATCH(DATEDIF(D505,DATE(2024,7,11),"m"),BMI!$A$3:$A$170,0),0)),BMI!$G$2:$K$2)</f>
        <v>TC</v>
      </c>
      <c r="N505" s="103" t="s">
        <v>3384</v>
      </c>
      <c r="O505" s="103">
        <v>87</v>
      </c>
      <c r="P505" s="106" t="s">
        <v>3380</v>
      </c>
      <c r="Q505" s="103" t="s">
        <v>5</v>
      </c>
      <c r="R505" s="103" t="s">
        <v>5</v>
      </c>
      <c r="S505" s="103" t="s">
        <v>5</v>
      </c>
      <c r="T505" s="103" t="s">
        <v>5</v>
      </c>
      <c r="U505" s="104" t="str">
        <f t="shared" si="66"/>
        <v>bt; bt; bt; bt</v>
      </c>
      <c r="V505" s="112" t="s">
        <v>5</v>
      </c>
      <c r="W505" s="191" t="str">
        <f t="shared" si="67"/>
        <v>II</v>
      </c>
    </row>
    <row r="506" spans="1:23" x14ac:dyDescent="0.25">
      <c r="A506" s="103">
        <f t="shared" si="59"/>
        <v>497</v>
      </c>
      <c r="B506" s="226" t="s">
        <v>2357</v>
      </c>
      <c r="C506" s="227" t="s">
        <v>1283</v>
      </c>
      <c r="D506" s="289">
        <v>43064</v>
      </c>
      <c r="E506" s="103" t="s">
        <v>1753</v>
      </c>
      <c r="F506" s="103"/>
      <c r="G506" s="106" t="s">
        <v>2287</v>
      </c>
      <c r="H506" s="228">
        <v>45720</v>
      </c>
      <c r="I506" s="103">
        <v>20</v>
      </c>
      <c r="J506" s="103">
        <v>117</v>
      </c>
      <c r="K506" s="105" t="str" cm="1">
        <f t="array" ref="K506">LOOKUP(2,1/(J506&gt;=INDEX(IF(F506="x",CCTT!$F$3:$I$170,CCTT!$B$3:$E$170),MATCH(DATEDIF(D506,DATE(2024,7,11),"m"),CCTT!$A$3:$A$170,0),0)),CCTT!$F$2:$I$2)</f>
        <v>bt</v>
      </c>
      <c r="L506" s="111">
        <f t="shared" si="65"/>
        <v>14.610271020527431</v>
      </c>
      <c r="M506" s="105" t="str" cm="1">
        <f t="array" ref="M506">LOOKUP(2,1/(L506&gt;=INDEX(IF(F506="x",BMI!$G$3:$K$170,BMI!$B$3:$F$170),MATCH(DATEDIF(D506,DATE(2024,7,11),"m"),BMI!$A$3:$A$170,0),0)),BMI!$G$2:$K$2)</f>
        <v>bt</v>
      </c>
      <c r="N506" s="103" t="s">
        <v>3381</v>
      </c>
      <c r="O506" s="103">
        <v>82</v>
      </c>
      <c r="P506" s="106" t="s">
        <v>3380</v>
      </c>
      <c r="Q506" s="103" t="s">
        <v>5</v>
      </c>
      <c r="R506" s="103" t="s">
        <v>5</v>
      </c>
      <c r="S506" s="103" t="s">
        <v>1370</v>
      </c>
      <c r="T506" s="103" t="s">
        <v>5</v>
      </c>
      <c r="U506" s="104" t="str">
        <f t="shared" si="66"/>
        <v>bt; bt; Đa sâu răng; bt</v>
      </c>
      <c r="V506" s="112" t="s">
        <v>1370</v>
      </c>
      <c r="W506" s="191" t="str">
        <f t="shared" si="67"/>
        <v>II</v>
      </c>
    </row>
    <row r="507" spans="1:23" x14ac:dyDescent="0.25">
      <c r="A507" s="103">
        <f t="shared" si="59"/>
        <v>498</v>
      </c>
      <c r="B507" s="226" t="s">
        <v>2358</v>
      </c>
      <c r="C507" s="227" t="s">
        <v>1340</v>
      </c>
      <c r="D507" s="289">
        <v>42791</v>
      </c>
      <c r="E507" s="103" t="s">
        <v>1753</v>
      </c>
      <c r="F507" s="103"/>
      <c r="G507" s="106" t="s">
        <v>2287</v>
      </c>
      <c r="H507" s="228">
        <v>45720</v>
      </c>
      <c r="I507" s="103">
        <v>22</v>
      </c>
      <c r="J507" s="103">
        <v>122</v>
      </c>
      <c r="K507" s="105" t="str" cm="1">
        <f t="array" ref="K507">LOOKUP(2,1/(J507&gt;=INDEX(IF(F507="x",CCTT!$F$3:$I$170,CCTT!$B$3:$E$170),MATCH(DATEDIF(D507,DATE(2024,7,11),"m"),CCTT!$A$3:$A$170,0),0)),CCTT!$F$2:$I$2)</f>
        <v>bt</v>
      </c>
      <c r="L507" s="111">
        <f t="shared" si="65"/>
        <v>14.780972856758936</v>
      </c>
      <c r="M507" s="105" t="str" cm="1">
        <f t="array" ref="M507">LOOKUP(2,1/(L507&gt;=INDEX(IF(F507="x",BMI!$G$3:$K$170,BMI!$B$3:$F$170),MATCH(DATEDIF(D507,DATE(2024,7,11),"m"),BMI!$A$3:$A$170,0),0)),BMI!$G$2:$K$2)</f>
        <v>bt</v>
      </c>
      <c r="N507" s="103" t="s">
        <v>3381</v>
      </c>
      <c r="O507" s="103">
        <v>82</v>
      </c>
      <c r="P507" s="106" t="s">
        <v>3380</v>
      </c>
      <c r="Q507" s="103" t="s">
        <v>5</v>
      </c>
      <c r="R507" s="103" t="s">
        <v>5</v>
      </c>
      <c r="S507" s="103" t="s">
        <v>5</v>
      </c>
      <c r="T507" s="103" t="s">
        <v>5</v>
      </c>
      <c r="U507" s="104" t="str">
        <f t="shared" si="66"/>
        <v>bt; bt; bt; bt</v>
      </c>
      <c r="V507" s="112" t="s">
        <v>5</v>
      </c>
      <c r="W507" s="191" t="str">
        <f t="shared" si="67"/>
        <v>I</v>
      </c>
    </row>
    <row r="508" spans="1:23" x14ac:dyDescent="0.25">
      <c r="A508" s="103">
        <f t="shared" si="59"/>
        <v>499</v>
      </c>
      <c r="B508" s="226" t="s">
        <v>2359</v>
      </c>
      <c r="C508" s="227" t="s">
        <v>1330</v>
      </c>
      <c r="D508" s="289">
        <v>43003</v>
      </c>
      <c r="E508" s="103"/>
      <c r="F508" s="103" t="s">
        <v>1753</v>
      </c>
      <c r="G508" s="106" t="s">
        <v>2287</v>
      </c>
      <c r="H508" s="228">
        <v>45720</v>
      </c>
      <c r="I508" s="103">
        <v>22</v>
      </c>
      <c r="J508" s="103">
        <v>124</v>
      </c>
      <c r="K508" s="105" t="str" cm="1">
        <f t="array" ref="K508">LOOKUP(2,1/(J508&gt;=INDEX(IF(F508="x",CCTT!$F$3:$I$170,CCTT!$B$3:$E$170),MATCH(DATEDIF(D508,DATE(2024,7,11),"m"),CCTT!$A$3:$A$170,0),0)),CCTT!$F$2:$I$2)</f>
        <v>bt</v>
      </c>
      <c r="L508" s="111">
        <f t="shared" si="65"/>
        <v>14.308012486992716</v>
      </c>
      <c r="M508" s="105" t="str" cm="1">
        <f t="array" ref="M508">LOOKUP(2,1/(L508&gt;=INDEX(IF(F508="x",BMI!$G$3:$K$170,BMI!$B$3:$F$170),MATCH(DATEDIF(D508,DATE(2024,7,11),"m"),BMI!$A$3:$A$170,0),0)),BMI!$G$2:$K$2)</f>
        <v>bt</v>
      </c>
      <c r="N508" s="103" t="s">
        <v>3381</v>
      </c>
      <c r="O508" s="103">
        <v>83</v>
      </c>
      <c r="P508" s="106" t="s">
        <v>3380</v>
      </c>
      <c r="Q508" s="103" t="s">
        <v>5</v>
      </c>
      <c r="R508" s="103" t="s">
        <v>5</v>
      </c>
      <c r="S508" s="103" t="s">
        <v>5</v>
      </c>
      <c r="T508" s="103" t="s">
        <v>5</v>
      </c>
      <c r="U508" s="104" t="str">
        <f t="shared" si="66"/>
        <v>bt; bt; bt; bt</v>
      </c>
      <c r="V508" s="112" t="s">
        <v>5</v>
      </c>
      <c r="W508" s="191" t="str">
        <f t="shared" si="67"/>
        <v>I</v>
      </c>
    </row>
    <row r="509" spans="1:23" x14ac:dyDescent="0.25">
      <c r="A509" s="103">
        <f t="shared" si="59"/>
        <v>500</v>
      </c>
      <c r="B509" s="226" t="s">
        <v>2360</v>
      </c>
      <c r="C509" s="227" t="s">
        <v>1354</v>
      </c>
      <c r="D509" s="289">
        <v>42808</v>
      </c>
      <c r="E509" s="103"/>
      <c r="F509" s="103" t="s">
        <v>1753</v>
      </c>
      <c r="G509" s="106" t="s">
        <v>2287</v>
      </c>
      <c r="H509" s="228">
        <v>45720</v>
      </c>
      <c r="I509" s="103">
        <v>21</v>
      </c>
      <c r="J509" s="103">
        <v>123</v>
      </c>
      <c r="K509" s="105" t="str" cm="1">
        <f t="array" ref="K509">LOOKUP(2,1/(J509&gt;=INDEX(IF(F509="x",CCTT!$F$3:$I$170,CCTT!$B$3:$E$170),MATCH(DATEDIF(D509,DATE(2024,7,11),"m"),CCTT!$A$3:$A$170,0),0)),CCTT!$F$2:$I$2)</f>
        <v>bt</v>
      </c>
      <c r="L509" s="111">
        <f t="shared" si="65"/>
        <v>13.880626611144161</v>
      </c>
      <c r="M509" s="105" t="str" cm="1">
        <f t="array" ref="M509">LOOKUP(2,1/(L509&gt;=INDEX(IF(F509="x",BMI!$G$3:$K$170,BMI!$B$3:$F$170),MATCH(DATEDIF(D509,DATE(2024,7,11),"m"),BMI!$A$3:$A$170,0),0)),BMI!$G$2:$K$2)</f>
        <v>bt</v>
      </c>
      <c r="N509" s="103" t="s">
        <v>3381</v>
      </c>
      <c r="O509" s="103">
        <v>86</v>
      </c>
      <c r="P509" s="106" t="s">
        <v>3380</v>
      </c>
      <c r="Q509" s="103" t="s">
        <v>5</v>
      </c>
      <c r="R509" s="103" t="s">
        <v>5</v>
      </c>
      <c r="S509" s="103" t="s">
        <v>1370</v>
      </c>
      <c r="T509" s="103" t="s">
        <v>5</v>
      </c>
      <c r="U509" s="104" t="str">
        <f t="shared" si="66"/>
        <v>bt; bt; Đa sâu răng; bt</v>
      </c>
      <c r="V509" s="112" t="s">
        <v>1370</v>
      </c>
      <c r="W509" s="191" t="str">
        <f t="shared" si="67"/>
        <v>II</v>
      </c>
    </row>
    <row r="510" spans="1:23" x14ac:dyDescent="0.25">
      <c r="A510" s="103">
        <f t="shared" si="59"/>
        <v>501</v>
      </c>
      <c r="B510" s="226" t="s">
        <v>2361</v>
      </c>
      <c r="C510" s="227" t="s">
        <v>1354</v>
      </c>
      <c r="D510" s="289">
        <v>43079</v>
      </c>
      <c r="E510" s="103"/>
      <c r="F510" s="103" t="s">
        <v>1753</v>
      </c>
      <c r="G510" s="106" t="s">
        <v>2287</v>
      </c>
      <c r="H510" s="228">
        <v>45720</v>
      </c>
      <c r="I510" s="103">
        <v>40</v>
      </c>
      <c r="J510" s="103">
        <v>129</v>
      </c>
      <c r="K510" s="105" t="str" cm="1">
        <f t="array" ref="K510">LOOKUP(2,1/(J510&gt;=INDEX(IF(F510="x",CCTT!$F$3:$I$170,CCTT!$B$3:$E$170),MATCH(DATEDIF(D510,DATE(2024,7,11),"m"),CCTT!$A$3:$A$170,0),0)),CCTT!$F$2:$I$2)</f>
        <v>bt</v>
      </c>
      <c r="L510" s="111">
        <f t="shared" si="65"/>
        <v>24.037017006189533</v>
      </c>
      <c r="M510" s="105" t="str" cm="1">
        <f t="array" ref="M510">LOOKUP(2,1/(L510&gt;=INDEX(IF(F510="x",BMI!$G$3:$K$170,BMI!$B$3:$F$170),MATCH(DATEDIF(D510,DATE(2024,7,11),"m"),BMI!$A$3:$A$170,0),0)),BMI!$G$2:$K$2)</f>
        <v>BP</v>
      </c>
      <c r="N510" s="103" t="s">
        <v>66</v>
      </c>
      <c r="O510" s="103">
        <v>87</v>
      </c>
      <c r="P510" s="106" t="s">
        <v>3380</v>
      </c>
      <c r="Q510" s="103" t="s">
        <v>5</v>
      </c>
      <c r="R510" s="103" t="s">
        <v>5</v>
      </c>
      <c r="S510" s="103" t="s">
        <v>5</v>
      </c>
      <c r="T510" s="103" t="s">
        <v>5</v>
      </c>
      <c r="U510" s="104" t="str">
        <f t="shared" si="66"/>
        <v>bt; bt; bt; bt</v>
      </c>
      <c r="V510" s="112" t="s">
        <v>5</v>
      </c>
      <c r="W510" s="191" t="str">
        <f t="shared" si="67"/>
        <v>III</v>
      </c>
    </row>
    <row r="511" spans="1:23" x14ac:dyDescent="0.25">
      <c r="A511" s="103">
        <f t="shared" si="59"/>
        <v>502</v>
      </c>
      <c r="B511" s="226" t="s">
        <v>2362</v>
      </c>
      <c r="C511" s="227" t="s">
        <v>1461</v>
      </c>
      <c r="D511" s="289">
        <v>42928</v>
      </c>
      <c r="E511" s="103"/>
      <c r="F511" s="103" t="s">
        <v>1753</v>
      </c>
      <c r="G511" s="106" t="s">
        <v>2287</v>
      </c>
      <c r="H511" s="228">
        <v>45720</v>
      </c>
      <c r="I511" s="103">
        <v>18</v>
      </c>
      <c r="J511" s="103">
        <v>117</v>
      </c>
      <c r="K511" s="105" t="str" cm="1">
        <f t="array" ref="K511">LOOKUP(2,1/(J511&gt;=INDEX(IF(F511="x",CCTT!$F$3:$I$170,CCTT!$B$3:$E$170),MATCH(DATEDIF(D511,DATE(2024,7,11),"m"),CCTT!$A$3:$A$170,0),0)),CCTT!$F$2:$I$2)</f>
        <v>bt</v>
      </c>
      <c r="L511" s="111">
        <f t="shared" si="65"/>
        <v>13.149243918474689</v>
      </c>
      <c r="M511" s="105" t="str" cm="1">
        <f t="array" ref="M511">LOOKUP(2,1/(L511&gt;=INDEX(IF(F511="x",BMI!$G$3:$K$170,BMI!$B$3:$F$170),MATCH(DATEDIF(D511,DATE(2024,7,11),"m"),BMI!$A$3:$A$170,0),0)),BMI!$G$2:$K$2)</f>
        <v>bt</v>
      </c>
      <c r="N511" s="103" t="s">
        <v>3384</v>
      </c>
      <c r="O511" s="103">
        <v>83</v>
      </c>
      <c r="P511" s="106" t="s">
        <v>3380</v>
      </c>
      <c r="Q511" s="103" t="s">
        <v>5</v>
      </c>
      <c r="R511" s="103" t="s">
        <v>5</v>
      </c>
      <c r="S511" s="103" t="s">
        <v>5</v>
      </c>
      <c r="T511" s="103" t="s">
        <v>5</v>
      </c>
      <c r="U511" s="104" t="str">
        <f t="shared" si="66"/>
        <v>bt; bt; bt; bt</v>
      </c>
      <c r="V511" s="112" t="s">
        <v>5</v>
      </c>
      <c r="W511" s="191" t="str">
        <f t="shared" si="67"/>
        <v>I</v>
      </c>
    </row>
    <row r="512" spans="1:23" x14ac:dyDescent="0.25">
      <c r="A512" s="103">
        <f t="shared" si="59"/>
        <v>503</v>
      </c>
      <c r="B512" s="226" t="s">
        <v>2363</v>
      </c>
      <c r="C512" s="227" t="s">
        <v>1288</v>
      </c>
      <c r="D512" s="289">
        <v>43017</v>
      </c>
      <c r="E512" s="103"/>
      <c r="F512" s="103" t="s">
        <v>1753</v>
      </c>
      <c r="G512" s="106" t="s">
        <v>2287</v>
      </c>
      <c r="H512" s="228">
        <v>45720</v>
      </c>
      <c r="I512" s="103">
        <v>25</v>
      </c>
      <c r="J512" s="103">
        <v>124</v>
      </c>
      <c r="K512" s="105" t="str" cm="1">
        <f t="array" ref="K512">LOOKUP(2,1/(J512&gt;=INDEX(IF(F512="x",CCTT!$F$3:$I$170,CCTT!$B$3:$E$170),MATCH(DATEDIF(D512,DATE(2024,7,11),"m"),CCTT!$A$3:$A$170,0),0)),CCTT!$F$2:$I$2)</f>
        <v>bt</v>
      </c>
      <c r="L512" s="111">
        <f t="shared" si="65"/>
        <v>16.259105098855358</v>
      </c>
      <c r="M512" s="105" t="str" cm="1">
        <f t="array" ref="M512">LOOKUP(2,1/(L512&gt;=INDEX(IF(F512="x",BMI!$G$3:$K$170,BMI!$B$3:$F$170),MATCH(DATEDIF(D512,DATE(2024,7,11),"m"),BMI!$A$3:$A$170,0),0)),BMI!$G$2:$K$2)</f>
        <v>bt</v>
      </c>
      <c r="N512" s="103" t="s">
        <v>3381</v>
      </c>
      <c r="O512" s="103">
        <v>83</v>
      </c>
      <c r="P512" s="106" t="s">
        <v>3380</v>
      </c>
      <c r="Q512" s="103" t="s">
        <v>5</v>
      </c>
      <c r="R512" s="103" t="s">
        <v>5</v>
      </c>
      <c r="S512" s="103" t="s">
        <v>5</v>
      </c>
      <c r="T512" s="103" t="s">
        <v>5</v>
      </c>
      <c r="U512" s="104" t="str">
        <f t="shared" si="66"/>
        <v>bt; bt; bt; bt</v>
      </c>
      <c r="V512" s="112" t="s">
        <v>5</v>
      </c>
      <c r="W512" s="191" t="str">
        <f t="shared" si="67"/>
        <v>I</v>
      </c>
    </row>
    <row r="513" spans="1:23" x14ac:dyDescent="0.25">
      <c r="A513" s="103">
        <f t="shared" si="59"/>
        <v>504</v>
      </c>
      <c r="B513" s="226" t="s">
        <v>1909</v>
      </c>
      <c r="C513" s="227" t="s">
        <v>0</v>
      </c>
      <c r="D513" s="289">
        <v>43070</v>
      </c>
      <c r="E513" s="103" t="s">
        <v>1753</v>
      </c>
      <c r="F513" s="103"/>
      <c r="G513" s="106" t="s">
        <v>2287</v>
      </c>
      <c r="H513" s="228">
        <v>45720</v>
      </c>
      <c r="I513" s="103">
        <v>30</v>
      </c>
      <c r="J513" s="103">
        <v>123</v>
      </c>
      <c r="K513" s="105" t="str" cm="1">
        <f t="array" ref="K513">LOOKUP(2,1/(J513&gt;=INDEX(IF(F513="x",CCTT!$F$3:$I$170,CCTT!$B$3:$E$170),MATCH(DATEDIF(D513,DATE(2024,7,11),"m"),CCTT!$A$3:$A$170,0),0)),CCTT!$F$2:$I$2)</f>
        <v>bt</v>
      </c>
      <c r="L513" s="111">
        <f t="shared" si="65"/>
        <v>19.829466587348801</v>
      </c>
      <c r="M513" s="105" t="str" cm="1">
        <f t="array" ref="M513">LOOKUP(2,1/(L513&gt;=INDEX(IF(F513="x",BMI!$G$3:$K$170,BMI!$B$3:$F$170),MATCH(DATEDIF(D513,DATE(2024,7,11),"m"),BMI!$A$3:$A$170,0),0)),BMI!$G$2:$K$2)</f>
        <v>BP</v>
      </c>
      <c r="N513" s="103" t="s">
        <v>3384</v>
      </c>
      <c r="O513" s="118">
        <v>87</v>
      </c>
      <c r="P513" s="106" t="s">
        <v>3380</v>
      </c>
      <c r="Q513" s="103" t="s">
        <v>5</v>
      </c>
      <c r="R513" s="103" t="s">
        <v>5</v>
      </c>
      <c r="S513" s="103" t="s">
        <v>5</v>
      </c>
      <c r="T513" s="103" t="s">
        <v>5</v>
      </c>
      <c r="U513" s="104" t="str">
        <f t="shared" si="66"/>
        <v>bt; bt; bt; bt</v>
      </c>
      <c r="V513" s="112" t="s">
        <v>5</v>
      </c>
      <c r="W513" s="191" t="str">
        <f t="shared" si="67"/>
        <v>III</v>
      </c>
    </row>
    <row r="514" spans="1:23" x14ac:dyDescent="0.25">
      <c r="A514" s="103">
        <f t="shared" si="59"/>
        <v>505</v>
      </c>
      <c r="B514" s="226" t="s">
        <v>2364</v>
      </c>
      <c r="C514" s="227" t="s">
        <v>1289</v>
      </c>
      <c r="D514" s="289">
        <v>43036</v>
      </c>
      <c r="E514" s="103"/>
      <c r="F514" s="103" t="s">
        <v>1753</v>
      </c>
      <c r="G514" s="106" t="s">
        <v>2287</v>
      </c>
      <c r="H514" s="228">
        <v>45720</v>
      </c>
      <c r="I514" s="103">
        <v>19</v>
      </c>
      <c r="J514" s="103">
        <v>120</v>
      </c>
      <c r="K514" s="105" t="str" cm="1">
        <f t="array" ref="K514">LOOKUP(2,1/(J514&gt;=INDEX(IF(F514="x",CCTT!$F$3:$I$170,CCTT!$B$3:$E$170),MATCH(DATEDIF(D514,DATE(2024,7,11),"m"),CCTT!$A$3:$A$170,0),0)),CCTT!$F$2:$I$2)</f>
        <v>bt</v>
      </c>
      <c r="L514" s="111">
        <f t="shared" si="65"/>
        <v>13.194444444444445</v>
      </c>
      <c r="M514" s="105" t="str" cm="1">
        <f t="array" ref="M514">LOOKUP(2,1/(L514&gt;=INDEX(IF(F514="x",BMI!$G$3:$K$170,BMI!$B$3:$F$170),MATCH(DATEDIF(D514,DATE(2024,7,11),"m"),BMI!$A$3:$A$170,0),0)),BMI!$G$2:$K$2)</f>
        <v>bt</v>
      </c>
      <c r="N514" s="103" t="s">
        <v>3381</v>
      </c>
      <c r="O514" s="103">
        <v>82</v>
      </c>
      <c r="P514" s="106" t="s">
        <v>3382</v>
      </c>
      <c r="Q514" s="103" t="s">
        <v>1269</v>
      </c>
      <c r="R514" s="103" t="s">
        <v>5</v>
      </c>
      <c r="S514" s="103" t="s">
        <v>1370</v>
      </c>
      <c r="T514" s="103" t="s">
        <v>5</v>
      </c>
      <c r="U514" s="104" t="str">
        <f t="shared" si="66"/>
        <v>Cận thị; bt; Đa sâu răng; bt</v>
      </c>
      <c r="V514" s="112" t="s">
        <v>3383</v>
      </c>
      <c r="W514" s="191" t="str">
        <f t="shared" si="67"/>
        <v>II</v>
      </c>
    </row>
    <row r="515" spans="1:23" x14ac:dyDescent="0.25">
      <c r="A515" s="103">
        <f t="shared" si="59"/>
        <v>506</v>
      </c>
      <c r="B515" s="226" t="s">
        <v>1341</v>
      </c>
      <c r="C515" s="227" t="s">
        <v>1291</v>
      </c>
      <c r="D515" s="289">
        <v>42804</v>
      </c>
      <c r="E515" s="103"/>
      <c r="F515" s="103" t="s">
        <v>1753</v>
      </c>
      <c r="G515" s="106" t="s">
        <v>2287</v>
      </c>
      <c r="H515" s="228">
        <v>45720</v>
      </c>
      <c r="I515" s="103">
        <v>29</v>
      </c>
      <c r="J515" s="103">
        <v>129</v>
      </c>
      <c r="K515" s="105" t="str" cm="1">
        <f t="array" ref="K515">LOOKUP(2,1/(J515&gt;=INDEX(IF(F515="x",CCTT!$F$3:$I$170,CCTT!$B$3:$E$170),MATCH(DATEDIF(D515,DATE(2024,7,11),"m"),CCTT!$A$3:$A$170,0),0)),CCTT!$F$2:$I$2)</f>
        <v>bt</v>
      </c>
      <c r="L515" s="111">
        <f t="shared" si="65"/>
        <v>17.426837329487409</v>
      </c>
      <c r="M515" s="105" t="str" cm="1">
        <f t="array" ref="M515">LOOKUP(2,1/(L515&gt;=INDEX(IF(F515="x",BMI!$G$3:$K$170,BMI!$B$3:$F$170),MATCH(DATEDIF(D515,DATE(2024,7,11),"m"),BMI!$A$3:$A$170,0),0)),BMI!$G$2:$K$2)</f>
        <v>TC</v>
      </c>
      <c r="N515" s="103" t="s">
        <v>3381</v>
      </c>
      <c r="O515" s="103">
        <v>83</v>
      </c>
      <c r="P515" s="106" t="s">
        <v>3380</v>
      </c>
      <c r="Q515" s="103" t="s">
        <v>5</v>
      </c>
      <c r="R515" s="103" t="s">
        <v>5</v>
      </c>
      <c r="S515" s="103" t="s">
        <v>5</v>
      </c>
      <c r="T515" s="103" t="s">
        <v>5</v>
      </c>
      <c r="U515" s="104" t="str">
        <f t="shared" si="66"/>
        <v>bt; bt; bt; bt</v>
      </c>
      <c r="V515" s="112" t="s">
        <v>5</v>
      </c>
      <c r="W515" s="191" t="str">
        <f t="shared" si="67"/>
        <v>II</v>
      </c>
    </row>
    <row r="516" spans="1:23" x14ac:dyDescent="0.25">
      <c r="A516" s="103">
        <f t="shared" si="59"/>
        <v>507</v>
      </c>
      <c r="B516" s="226" t="s">
        <v>2365</v>
      </c>
      <c r="C516" s="227" t="s">
        <v>1343</v>
      </c>
      <c r="D516" s="289">
        <v>42830</v>
      </c>
      <c r="E516" s="103" t="s">
        <v>1753</v>
      </c>
      <c r="F516" s="103"/>
      <c r="G516" s="106" t="s">
        <v>2287</v>
      </c>
      <c r="H516" s="228">
        <v>45720</v>
      </c>
      <c r="I516" s="103">
        <v>23</v>
      </c>
      <c r="J516" s="103">
        <v>126</v>
      </c>
      <c r="K516" s="105" t="str" cm="1">
        <f t="array" ref="K516">LOOKUP(2,1/(J516&gt;=INDEX(IF(F516="x",CCTT!$F$3:$I$170,CCTT!$B$3:$E$170),MATCH(DATEDIF(D516,DATE(2024,7,11),"m"),CCTT!$A$3:$A$170,0),0)),CCTT!$F$2:$I$2)</f>
        <v>bt</v>
      </c>
      <c r="L516" s="111">
        <f t="shared" si="65"/>
        <v>14.487276392038298</v>
      </c>
      <c r="M516" s="105" t="str" cm="1">
        <f t="array" ref="M516">LOOKUP(2,1/(L516&gt;=INDEX(IF(F516="x",BMI!$G$3:$K$170,BMI!$B$3:$F$170),MATCH(DATEDIF(D516,DATE(2024,7,11),"m"),BMI!$A$3:$A$170,0),0)),BMI!$G$2:$K$2)</f>
        <v>bt</v>
      </c>
      <c r="N516" s="103" t="s">
        <v>3396</v>
      </c>
      <c r="O516" s="103">
        <v>87</v>
      </c>
      <c r="P516" s="106" t="s">
        <v>3380</v>
      </c>
      <c r="Q516" s="103" t="s">
        <v>5</v>
      </c>
      <c r="R516" s="103" t="s">
        <v>5</v>
      </c>
      <c r="S516" s="103" t="s">
        <v>5</v>
      </c>
      <c r="T516" s="103" t="s">
        <v>5</v>
      </c>
      <c r="U516" s="104" t="str">
        <f t="shared" si="66"/>
        <v>bt; bt; bt; bt</v>
      </c>
      <c r="V516" s="112" t="s">
        <v>5</v>
      </c>
      <c r="W516" s="191" t="str">
        <f t="shared" si="67"/>
        <v>I</v>
      </c>
    </row>
    <row r="517" spans="1:23" x14ac:dyDescent="0.25">
      <c r="A517" s="103">
        <f t="shared" si="59"/>
        <v>508</v>
      </c>
      <c r="B517" s="226" t="s">
        <v>1499</v>
      </c>
      <c r="C517" s="227" t="s">
        <v>1345</v>
      </c>
      <c r="D517" s="289">
        <v>42993</v>
      </c>
      <c r="E517" s="103" t="s">
        <v>1753</v>
      </c>
      <c r="F517" s="103"/>
      <c r="G517" s="106" t="s">
        <v>2287</v>
      </c>
      <c r="H517" s="228">
        <v>45720</v>
      </c>
      <c r="I517" s="103">
        <v>20</v>
      </c>
      <c r="J517" s="103">
        <v>126</v>
      </c>
      <c r="K517" s="105" t="str" cm="1">
        <f t="array" ref="K517">LOOKUP(2,1/(J517&gt;=INDEX(IF(F517="x",CCTT!$F$3:$I$170,CCTT!$B$3:$E$170),MATCH(DATEDIF(D517,DATE(2024,7,11),"m"),CCTT!$A$3:$A$170,0),0)),CCTT!$F$2:$I$2)</f>
        <v>bt</v>
      </c>
      <c r="L517" s="111">
        <f t="shared" si="65"/>
        <v>12.597631645250692</v>
      </c>
      <c r="M517" s="105" t="str" cm="1">
        <f t="array" ref="M517">LOOKUP(2,1/(L517&gt;=INDEX(IF(F517="x",BMI!$G$3:$K$170,BMI!$B$3:$F$170),MATCH(DATEDIF(D517,DATE(2024,7,11),"m"),BMI!$A$3:$A$170,0),0)),BMI!$G$2:$K$2)</f>
        <v>SDDTGC</v>
      </c>
      <c r="N517" s="103" t="s">
        <v>3381</v>
      </c>
      <c r="O517" s="103">
        <v>85</v>
      </c>
      <c r="P517" s="106" t="s">
        <v>3380</v>
      </c>
      <c r="Q517" s="103" t="s">
        <v>5</v>
      </c>
      <c r="R517" s="103" t="s">
        <v>5</v>
      </c>
      <c r="S517" s="103" t="s">
        <v>1370</v>
      </c>
      <c r="T517" s="103" t="s">
        <v>5</v>
      </c>
      <c r="U517" s="104" t="str">
        <f>Q517&amp;"; "&amp;R517&amp;"; "&amp;S517&amp;"; "&amp;T517</f>
        <v>bt; bt; Đa sâu răng; bt</v>
      </c>
      <c r="V517" s="112" t="s">
        <v>1370</v>
      </c>
      <c r="W517" s="191" t="str">
        <f t="shared" si="67"/>
        <v>II</v>
      </c>
    </row>
    <row r="518" spans="1:23" x14ac:dyDescent="0.25">
      <c r="A518" s="103">
        <f t="shared" si="59"/>
        <v>509</v>
      </c>
      <c r="B518" s="226" t="s">
        <v>902</v>
      </c>
      <c r="C518" s="227" t="s">
        <v>1294</v>
      </c>
      <c r="D518" s="289">
        <v>42824</v>
      </c>
      <c r="E518" s="103"/>
      <c r="F518" s="103" t="s">
        <v>1753</v>
      </c>
      <c r="G518" s="106" t="s">
        <v>2287</v>
      </c>
      <c r="H518" s="228">
        <v>45720</v>
      </c>
      <c r="I518" s="103">
        <v>18</v>
      </c>
      <c r="J518" s="103">
        <v>115</v>
      </c>
      <c r="K518" s="105" t="str" cm="1">
        <f t="array" ref="K518">LOOKUP(2,1/(J518&gt;=INDEX(IF(F518="x",CCTT!$F$3:$I$170,CCTT!$B$3:$E$170),MATCH(DATEDIF(D518,DATE(2024,7,11),"m"),CCTT!$A$3:$A$170,0),0)),CCTT!$F$2:$I$2)</f>
        <v>bt</v>
      </c>
      <c r="L518" s="111">
        <f t="shared" si="65"/>
        <v>13.610586011342155</v>
      </c>
      <c r="M518" s="105" t="str" cm="1">
        <f t="array" ref="M518">LOOKUP(2,1/(L518&gt;=INDEX(IF(F518="x",BMI!$G$3:$K$170,BMI!$B$3:$F$170),MATCH(DATEDIF(D518,DATE(2024,7,11),"m"),BMI!$A$3:$A$170,0),0)),BMI!$G$2:$K$2)</f>
        <v>bt</v>
      </c>
      <c r="N518" s="103" t="s">
        <v>3381</v>
      </c>
      <c r="O518" s="103">
        <v>83</v>
      </c>
      <c r="P518" s="106" t="s">
        <v>3380</v>
      </c>
      <c r="Q518" s="103" t="s">
        <v>5</v>
      </c>
      <c r="R518" s="103" t="s">
        <v>5</v>
      </c>
      <c r="S518" s="103" t="s">
        <v>1370</v>
      </c>
      <c r="T518" s="103" t="s">
        <v>5</v>
      </c>
      <c r="U518" s="104" t="str">
        <f t="shared" si="66"/>
        <v>bt; bt; Đa sâu răng; bt</v>
      </c>
      <c r="V518" s="112" t="s">
        <v>1370</v>
      </c>
      <c r="W518" s="191" t="str">
        <f t="shared" si="67"/>
        <v>II</v>
      </c>
    </row>
    <row r="519" spans="1:23" x14ac:dyDescent="0.25">
      <c r="A519" s="103">
        <f t="shared" si="59"/>
        <v>510</v>
      </c>
      <c r="B519" s="226" t="s">
        <v>2366</v>
      </c>
      <c r="C519" s="227" t="s">
        <v>1294</v>
      </c>
      <c r="D519" s="289">
        <v>42772</v>
      </c>
      <c r="E519" s="103" t="s">
        <v>1753</v>
      </c>
      <c r="F519" s="103"/>
      <c r="G519" s="106" t="s">
        <v>2287</v>
      </c>
      <c r="H519" s="228">
        <v>45720</v>
      </c>
      <c r="I519" s="103">
        <v>26</v>
      </c>
      <c r="J519" s="103">
        <v>123</v>
      </c>
      <c r="K519" s="105" t="str" cm="1">
        <f t="array" ref="K519">LOOKUP(2,1/(J519&gt;=INDEX(IF(F519="x",CCTT!$F$3:$I$170,CCTT!$B$3:$E$170),MATCH(DATEDIF(D519,DATE(2024,7,11),"m"),CCTT!$A$3:$A$170,0),0)),CCTT!$F$2:$I$2)</f>
        <v>bt</v>
      </c>
      <c r="L519" s="111">
        <f t="shared" si="65"/>
        <v>17.185537709035625</v>
      </c>
      <c r="M519" s="105" t="str" cm="1">
        <f t="array" ref="M519">LOOKUP(2,1/(L519&gt;=INDEX(IF(F519="x",BMI!$G$3:$K$170,BMI!$B$3:$F$170),MATCH(DATEDIF(D519,DATE(2024,7,11),"m"),BMI!$A$3:$A$170,0),0)),BMI!$G$2:$K$2)</f>
        <v>bt</v>
      </c>
      <c r="N519" s="103" t="s">
        <v>3381</v>
      </c>
      <c r="O519" s="103">
        <v>83</v>
      </c>
      <c r="P519" s="106" t="s">
        <v>3380</v>
      </c>
      <c r="Q519" s="103" t="s">
        <v>5</v>
      </c>
      <c r="R519" s="103" t="s">
        <v>5</v>
      </c>
      <c r="S519" s="103" t="s">
        <v>5</v>
      </c>
      <c r="T519" s="103" t="s">
        <v>5</v>
      </c>
      <c r="U519" s="104" t="str">
        <f t="shared" si="66"/>
        <v>bt; bt; bt; bt</v>
      </c>
      <c r="V519" s="112" t="s">
        <v>5</v>
      </c>
      <c r="W519" s="191" t="str">
        <f t="shared" si="67"/>
        <v>I</v>
      </c>
    </row>
    <row r="520" spans="1:23" x14ac:dyDescent="0.25">
      <c r="A520" s="103">
        <f t="shared" si="59"/>
        <v>511</v>
      </c>
      <c r="B520" s="226" t="s">
        <v>1749</v>
      </c>
      <c r="C520" s="227" t="s">
        <v>1296</v>
      </c>
      <c r="D520" s="289">
        <v>42917</v>
      </c>
      <c r="E520" s="103" t="s">
        <v>1753</v>
      </c>
      <c r="F520" s="103"/>
      <c r="G520" s="106" t="s">
        <v>2287</v>
      </c>
      <c r="H520" s="228">
        <v>45720</v>
      </c>
      <c r="I520" s="103">
        <v>38</v>
      </c>
      <c r="J520" s="103">
        <v>138</v>
      </c>
      <c r="K520" s="105" t="str" cm="1">
        <f t="array" ref="K520">LOOKUP(2,1/(J520&gt;=INDEX(IF(F520="x",CCTT!$F$3:$I$170,CCTT!$B$3:$E$170),MATCH(DATEDIF(D520,DATE(2024,7,11),"m"),CCTT!$A$3:$A$170,0),0)),CCTT!$F$2:$I$2)</f>
        <v>CHT</v>
      </c>
      <c r="L520" s="111">
        <f t="shared" si="65"/>
        <v>19.953791220331862</v>
      </c>
      <c r="M520" s="105" t="str" cm="1">
        <f t="array" ref="M520">LOOKUP(2,1/(L520&gt;=INDEX(IF(F520="x",BMI!$G$3:$K$170,BMI!$B$3:$F$170),MATCH(DATEDIF(D520,DATE(2024,7,11),"m"),BMI!$A$3:$A$170,0),0)),BMI!$G$2:$K$2)</f>
        <v>BP</v>
      </c>
      <c r="N520" s="103" t="s">
        <v>66</v>
      </c>
      <c r="O520" s="103">
        <v>84</v>
      </c>
      <c r="P520" s="106" t="s">
        <v>3380</v>
      </c>
      <c r="Q520" s="103" t="s">
        <v>5</v>
      </c>
      <c r="R520" s="103" t="s">
        <v>5</v>
      </c>
      <c r="S520" s="103" t="s">
        <v>5</v>
      </c>
      <c r="T520" s="103" t="s">
        <v>5</v>
      </c>
      <c r="U520" s="104" t="str">
        <f t="shared" si="66"/>
        <v>bt; bt; bt; bt</v>
      </c>
      <c r="V520" s="112" t="s">
        <v>5</v>
      </c>
      <c r="W520" s="191" t="str">
        <f t="shared" si="67"/>
        <v>III</v>
      </c>
    </row>
    <row r="521" spans="1:23" x14ac:dyDescent="0.25">
      <c r="A521" s="103">
        <f t="shared" si="59"/>
        <v>512</v>
      </c>
      <c r="B521" s="226" t="s">
        <v>2339</v>
      </c>
      <c r="C521" s="227" t="s">
        <v>1296</v>
      </c>
      <c r="D521" s="289">
        <v>42771</v>
      </c>
      <c r="E521" s="103" t="s">
        <v>1753</v>
      </c>
      <c r="F521" s="103"/>
      <c r="G521" s="106" t="s">
        <v>2287</v>
      </c>
      <c r="H521" s="228">
        <v>45720</v>
      </c>
      <c r="I521" s="103">
        <v>27</v>
      </c>
      <c r="J521" s="103">
        <v>126</v>
      </c>
      <c r="K521" s="105" t="str" cm="1">
        <f t="array" ref="K521">LOOKUP(2,1/(J521&gt;=INDEX(IF(F521="x",CCTT!$F$3:$I$170,CCTT!$B$3:$E$170),MATCH(DATEDIF(D521,DATE(2024,7,11),"m"),CCTT!$A$3:$A$170,0),0)),CCTT!$F$2:$I$2)</f>
        <v>bt</v>
      </c>
      <c r="L521" s="111">
        <f t="shared" si="65"/>
        <v>17.006802721088434</v>
      </c>
      <c r="M521" s="105" t="str" cm="1">
        <f t="array" ref="M521">LOOKUP(2,1/(L521&gt;=INDEX(IF(F521="x",BMI!$G$3:$K$170,BMI!$B$3:$F$170),MATCH(DATEDIF(D521,DATE(2024,7,11),"m"),BMI!$A$3:$A$170,0),0)),BMI!$G$2:$K$2)</f>
        <v>bt</v>
      </c>
      <c r="N521" s="103" t="s">
        <v>3379</v>
      </c>
      <c r="O521" s="103">
        <v>83</v>
      </c>
      <c r="P521" s="106" t="s">
        <v>3380</v>
      </c>
      <c r="Q521" s="103" t="s">
        <v>5</v>
      </c>
      <c r="R521" s="103" t="s">
        <v>5</v>
      </c>
      <c r="S521" s="103" t="s">
        <v>5</v>
      </c>
      <c r="T521" s="103" t="s">
        <v>5</v>
      </c>
      <c r="U521" s="104" t="str">
        <f t="shared" si="66"/>
        <v>bt; bt; bt; bt</v>
      </c>
      <c r="V521" s="112" t="s">
        <v>5</v>
      </c>
      <c r="W521" s="191" t="str">
        <f t="shared" si="67"/>
        <v>I</v>
      </c>
    </row>
    <row r="522" spans="1:23" x14ac:dyDescent="0.25">
      <c r="A522" s="103">
        <f t="shared" si="59"/>
        <v>513</v>
      </c>
      <c r="B522" s="226" t="s">
        <v>2367</v>
      </c>
      <c r="C522" s="227" t="s">
        <v>1391</v>
      </c>
      <c r="D522" s="289">
        <v>43094</v>
      </c>
      <c r="E522" s="103" t="s">
        <v>1753</v>
      </c>
      <c r="F522" s="103"/>
      <c r="G522" s="106" t="s">
        <v>2287</v>
      </c>
      <c r="H522" s="228">
        <v>45720</v>
      </c>
      <c r="I522" s="103">
        <v>31</v>
      </c>
      <c r="J522" s="103">
        <v>126</v>
      </c>
      <c r="K522" s="105" t="str" cm="1">
        <f t="array" ref="K522">LOOKUP(2,1/(J522&gt;=INDEX(IF(F522="x",CCTT!$F$3:$I$170,CCTT!$B$3:$E$170),MATCH(DATEDIF(D522,DATE(2024,7,11),"m"),CCTT!$A$3:$A$170,0),0)),CCTT!$F$2:$I$2)</f>
        <v>bt</v>
      </c>
      <c r="L522" s="111">
        <f t="shared" si="65"/>
        <v>19.526329050138575</v>
      </c>
      <c r="M522" s="105" t="str" cm="1">
        <f t="array" ref="M522">LOOKUP(2,1/(L522&gt;=INDEX(IF(F522="x",BMI!$G$3:$K$170,BMI!$B$3:$F$170),MATCH(DATEDIF(D522,DATE(2024,7,11),"m"),BMI!$A$3:$A$170,0),0)),BMI!$G$2:$K$2)</f>
        <v>BP</v>
      </c>
      <c r="N522" s="103" t="s">
        <v>3379</v>
      </c>
      <c r="O522" s="103">
        <v>87</v>
      </c>
      <c r="P522" s="106" t="s">
        <v>3380</v>
      </c>
      <c r="Q522" s="103" t="s">
        <v>5</v>
      </c>
      <c r="R522" s="103" t="s">
        <v>5</v>
      </c>
      <c r="S522" s="103" t="s">
        <v>1370</v>
      </c>
      <c r="T522" s="103" t="s">
        <v>5</v>
      </c>
      <c r="U522" s="104" t="str">
        <f t="shared" si="66"/>
        <v>bt; bt; Đa sâu răng; bt</v>
      </c>
      <c r="V522" s="112" t="s">
        <v>1370</v>
      </c>
      <c r="W522" s="191" t="str">
        <f t="shared" si="67"/>
        <v>III</v>
      </c>
    </row>
    <row r="523" spans="1:23" x14ac:dyDescent="0.25">
      <c r="A523" s="103">
        <f t="shared" si="59"/>
        <v>514</v>
      </c>
      <c r="B523" s="226" t="s">
        <v>2368</v>
      </c>
      <c r="C523" s="227" t="s">
        <v>1319</v>
      </c>
      <c r="D523" s="289">
        <v>42980</v>
      </c>
      <c r="E523" s="103"/>
      <c r="F523" s="103" t="s">
        <v>1753</v>
      </c>
      <c r="G523" s="106" t="s">
        <v>2287</v>
      </c>
      <c r="H523" s="228">
        <v>45720</v>
      </c>
      <c r="I523" s="103">
        <v>20</v>
      </c>
      <c r="J523" s="103">
        <v>120</v>
      </c>
      <c r="K523" s="105" t="str" cm="1">
        <f t="array" ref="K523">LOOKUP(2,1/(J523&gt;=INDEX(IF(F523="x",CCTT!$F$3:$I$170,CCTT!$B$3:$E$170),MATCH(DATEDIF(D523,DATE(2024,7,11),"m"),CCTT!$A$3:$A$170,0),0)),CCTT!$F$2:$I$2)</f>
        <v>bt</v>
      </c>
      <c r="L523" s="111">
        <f t="shared" si="65"/>
        <v>13.888888888888889</v>
      </c>
      <c r="M523" s="105" t="str" cm="1">
        <f t="array" ref="M523">LOOKUP(2,1/(L523&gt;=INDEX(IF(F523="x",BMI!$G$3:$K$170,BMI!$B$3:$F$170),MATCH(DATEDIF(D523,DATE(2024,7,11),"m"),BMI!$A$3:$A$170,0),0)),BMI!$G$2:$K$2)</f>
        <v>bt</v>
      </c>
      <c r="N523" s="103" t="s">
        <v>3381</v>
      </c>
      <c r="O523" s="103">
        <v>84</v>
      </c>
      <c r="P523" s="106" t="s">
        <v>3380</v>
      </c>
      <c r="Q523" s="103" t="s">
        <v>5</v>
      </c>
      <c r="R523" s="103" t="s">
        <v>5</v>
      </c>
      <c r="S523" s="103" t="s">
        <v>5</v>
      </c>
      <c r="T523" s="103" t="s">
        <v>5</v>
      </c>
      <c r="U523" s="104" t="str">
        <f t="shared" si="66"/>
        <v>bt; bt; bt; bt</v>
      </c>
      <c r="V523" s="112" t="s">
        <v>5</v>
      </c>
      <c r="W523" s="191" t="str">
        <f t="shared" si="67"/>
        <v>I</v>
      </c>
    </row>
    <row r="524" spans="1:23" x14ac:dyDescent="0.25">
      <c r="A524" s="103">
        <f t="shared" ref="A524:A587" si="68">A523+1</f>
        <v>515</v>
      </c>
      <c r="B524" s="226" t="s">
        <v>2369</v>
      </c>
      <c r="C524" s="227" t="s">
        <v>1334</v>
      </c>
      <c r="D524" s="289">
        <v>43029</v>
      </c>
      <c r="E524" s="103"/>
      <c r="F524" s="103" t="s">
        <v>1753</v>
      </c>
      <c r="G524" s="106" t="s">
        <v>2287</v>
      </c>
      <c r="H524" s="228">
        <v>45720</v>
      </c>
      <c r="I524" s="103">
        <v>26</v>
      </c>
      <c r="J524" s="103">
        <v>126</v>
      </c>
      <c r="K524" s="105" t="str" cm="1">
        <f t="array" ref="K524">LOOKUP(2,1/(J524&gt;=INDEX(IF(F524="x",CCTT!$F$3:$I$170,CCTT!$B$3:$E$170),MATCH(DATEDIF(D524,DATE(2024,7,11),"m"),CCTT!$A$3:$A$170,0),0)),CCTT!$F$2:$I$2)</f>
        <v>bt</v>
      </c>
      <c r="L524" s="111">
        <f t="shared" si="65"/>
        <v>16.3769211388259</v>
      </c>
      <c r="M524" s="105" t="str" cm="1">
        <f t="array" ref="M524">LOOKUP(2,1/(L524&gt;=INDEX(IF(F524="x",BMI!$G$3:$K$170,BMI!$B$3:$F$170),MATCH(DATEDIF(D524,DATE(2024,7,11),"m"),BMI!$A$3:$A$170,0),0)),BMI!$G$2:$K$2)</f>
        <v>bt</v>
      </c>
      <c r="N524" s="103" t="s">
        <v>3379</v>
      </c>
      <c r="O524" s="103">
        <v>86</v>
      </c>
      <c r="P524" s="106" t="s">
        <v>3380</v>
      </c>
      <c r="Q524" s="103" t="s">
        <v>5</v>
      </c>
      <c r="R524" s="103" t="s">
        <v>5</v>
      </c>
      <c r="S524" s="103" t="s">
        <v>5</v>
      </c>
      <c r="T524" s="103" t="s">
        <v>5</v>
      </c>
      <c r="U524" s="104" t="str">
        <f t="shared" si="66"/>
        <v>bt; bt; bt; bt</v>
      </c>
      <c r="V524" s="112" t="s">
        <v>5</v>
      </c>
      <c r="W524" s="191" t="str">
        <f t="shared" si="67"/>
        <v>I</v>
      </c>
    </row>
    <row r="525" spans="1:23" x14ac:dyDescent="0.25">
      <c r="A525" s="103">
        <f t="shared" si="68"/>
        <v>516</v>
      </c>
      <c r="B525" s="226" t="s">
        <v>2370</v>
      </c>
      <c r="C525" s="227" t="s">
        <v>1634</v>
      </c>
      <c r="D525" s="289">
        <v>42828</v>
      </c>
      <c r="E525" s="103"/>
      <c r="F525" s="103" t="s">
        <v>1753</v>
      </c>
      <c r="G525" s="106" t="s">
        <v>2287</v>
      </c>
      <c r="H525" s="228">
        <v>45720</v>
      </c>
      <c r="I525" s="103">
        <v>21</v>
      </c>
      <c r="J525" s="103">
        <v>126</v>
      </c>
      <c r="K525" s="105" t="str" cm="1">
        <f t="array" ref="K525">LOOKUP(2,1/(J525&gt;=INDEX(IF(F525="x",CCTT!$F$3:$I$170,CCTT!$B$3:$E$170),MATCH(DATEDIF(D525,DATE(2024,7,11),"m"),CCTT!$A$3:$A$170,0),0)),CCTT!$F$2:$I$2)</f>
        <v>bt</v>
      </c>
      <c r="L525" s="111">
        <f t="shared" si="65"/>
        <v>13.227513227513226</v>
      </c>
      <c r="M525" s="105" t="str" cm="1">
        <f t="array" ref="M525">LOOKUP(2,1/(L525&gt;=INDEX(IF(F525="x",BMI!$G$3:$K$170,BMI!$B$3:$F$170),MATCH(DATEDIF(D525,DATE(2024,7,11),"m"),BMI!$A$3:$A$170,0),0)),BMI!$G$2:$K$2)</f>
        <v>bt</v>
      </c>
      <c r="N525" s="103" t="s">
        <v>3381</v>
      </c>
      <c r="O525" s="103">
        <v>82</v>
      </c>
      <c r="P525" s="106" t="s">
        <v>3380</v>
      </c>
      <c r="Q525" s="103" t="s">
        <v>5</v>
      </c>
      <c r="R525" s="103" t="s">
        <v>5</v>
      </c>
      <c r="S525" s="103" t="s">
        <v>5</v>
      </c>
      <c r="T525" s="103" t="s">
        <v>5</v>
      </c>
      <c r="U525" s="104" t="str">
        <f t="shared" si="66"/>
        <v>bt; bt; bt; bt</v>
      </c>
      <c r="V525" s="112" t="s">
        <v>5</v>
      </c>
      <c r="W525" s="191" t="str">
        <f t="shared" si="67"/>
        <v>I</v>
      </c>
    </row>
    <row r="526" spans="1:23" ht="31.5" x14ac:dyDescent="0.25">
      <c r="A526" s="103">
        <f t="shared" si="68"/>
        <v>517</v>
      </c>
      <c r="B526" s="226" t="s">
        <v>2371</v>
      </c>
      <c r="C526" s="227" t="s">
        <v>1301</v>
      </c>
      <c r="D526" s="289">
        <v>42912</v>
      </c>
      <c r="E526" s="103"/>
      <c r="F526" s="103" t="s">
        <v>1753</v>
      </c>
      <c r="G526" s="106" t="s">
        <v>2287</v>
      </c>
      <c r="H526" s="228">
        <v>45720</v>
      </c>
      <c r="I526" s="103">
        <v>18</v>
      </c>
      <c r="J526" s="103">
        <v>121</v>
      </c>
      <c r="K526" s="105" t="str" cm="1">
        <f t="array" ref="K526">LOOKUP(2,1/(J526&gt;=INDEX(IF(F526="x",CCTT!$F$3:$I$170,CCTT!$B$3:$E$170),MATCH(DATEDIF(D526,DATE(2024,7,11),"m"),CCTT!$A$3:$A$170,0),0)),CCTT!$F$2:$I$2)</f>
        <v>bt</v>
      </c>
      <c r="L526" s="111">
        <f t="shared" si="65"/>
        <v>12.294242196571274</v>
      </c>
      <c r="M526" s="105" t="str" cm="1">
        <f t="array" ref="M526">LOOKUP(2,1/(L526&gt;=INDEX(IF(F526="x",BMI!$G$3:$K$170,BMI!$B$3:$F$170),MATCH(DATEDIF(D526,DATE(2024,7,11),"m"),BMI!$A$3:$A$170,0),0)),BMI!$G$2:$K$2)</f>
        <v>SDDTGC</v>
      </c>
      <c r="N526" s="103" t="s">
        <v>3381</v>
      </c>
      <c r="O526" s="103">
        <v>87</v>
      </c>
      <c r="P526" s="106" t="s">
        <v>3391</v>
      </c>
      <c r="Q526" s="103" t="s">
        <v>1326</v>
      </c>
      <c r="R526" s="103" t="s">
        <v>5</v>
      </c>
      <c r="S526" s="103" t="s">
        <v>1370</v>
      </c>
      <c r="T526" s="103" t="s">
        <v>5</v>
      </c>
      <c r="U526" s="104" t="str">
        <f t="shared" si="66"/>
        <v>2 mắt giảm thị lực; bt; Đa sâu răng; bt</v>
      </c>
      <c r="V526" s="112" t="s">
        <v>3389</v>
      </c>
      <c r="W526" s="191" t="str">
        <f t="shared" si="67"/>
        <v>II</v>
      </c>
    </row>
    <row r="527" spans="1:23" x14ac:dyDescent="0.25">
      <c r="A527" s="103">
        <f t="shared" si="68"/>
        <v>518</v>
      </c>
      <c r="B527" s="226" t="s">
        <v>2372</v>
      </c>
      <c r="C527" s="227" t="s">
        <v>1308</v>
      </c>
      <c r="D527" s="289">
        <v>43003</v>
      </c>
      <c r="E527" s="103"/>
      <c r="F527" s="103" t="s">
        <v>1753</v>
      </c>
      <c r="G527" s="106" t="s">
        <v>2287</v>
      </c>
      <c r="H527" s="228">
        <v>45720</v>
      </c>
      <c r="I527" s="103">
        <v>25</v>
      </c>
      <c r="J527" s="103">
        <v>118</v>
      </c>
      <c r="K527" s="105" t="str" cm="1">
        <f t="array" ref="K527">LOOKUP(2,1/(J527&gt;=INDEX(IF(F527="x",CCTT!$F$3:$I$170,CCTT!$B$3:$E$170),MATCH(DATEDIF(D527,DATE(2024,7,11),"m"),CCTT!$A$3:$A$170,0),0)),CCTT!$F$2:$I$2)</f>
        <v>bt</v>
      </c>
      <c r="L527" s="111">
        <f t="shared" si="65"/>
        <v>17.954610744039069</v>
      </c>
      <c r="M527" s="105" t="str" cm="1">
        <f t="array" ref="M527">LOOKUP(2,1/(L527&gt;=INDEX(IF(F527="x",BMI!$G$3:$K$170,BMI!$B$3:$F$170),MATCH(DATEDIF(D527,DATE(2024,7,11),"m"),BMI!$A$3:$A$170,0),0)),BMI!$G$2:$K$2)</f>
        <v>TC</v>
      </c>
      <c r="N527" s="103" t="s">
        <v>3381</v>
      </c>
      <c r="O527" s="103">
        <v>87</v>
      </c>
      <c r="P527" s="106" t="s">
        <v>3380</v>
      </c>
      <c r="Q527" s="103" t="s">
        <v>5</v>
      </c>
      <c r="R527" s="103" t="s">
        <v>5</v>
      </c>
      <c r="S527" s="103" t="s">
        <v>1370</v>
      </c>
      <c r="T527" s="103" t="s">
        <v>5</v>
      </c>
      <c r="U527" s="104" t="str">
        <f t="shared" si="66"/>
        <v>bt; bt; Đa sâu răng; bt</v>
      </c>
      <c r="V527" s="112" t="s">
        <v>1370</v>
      </c>
      <c r="W527" s="191" t="str">
        <f t="shared" si="67"/>
        <v>II</v>
      </c>
    </row>
    <row r="528" spans="1:23" x14ac:dyDescent="0.25">
      <c r="A528" s="103">
        <f t="shared" si="68"/>
        <v>519</v>
      </c>
      <c r="B528" s="226" t="s">
        <v>2373</v>
      </c>
      <c r="C528" s="227" t="s">
        <v>1296</v>
      </c>
      <c r="D528" s="289">
        <v>43091</v>
      </c>
      <c r="E528" s="103" t="s">
        <v>1753</v>
      </c>
      <c r="F528" s="103"/>
      <c r="G528" s="106" t="s">
        <v>2287</v>
      </c>
      <c r="H528" s="228">
        <v>45720</v>
      </c>
      <c r="I528" s="103">
        <v>23</v>
      </c>
      <c r="J528" s="103">
        <v>124</v>
      </c>
      <c r="K528" s="105" t="str" cm="1">
        <f t="array" ref="K528">LOOKUP(2,1/(J528&gt;=INDEX(IF(F528="x",CCTT!$F$3:$I$170,CCTT!$B$3:$E$170),MATCH(DATEDIF(D528,DATE(2024,7,11),"m"),CCTT!$A$3:$A$170,0),0)),CCTT!$F$2:$I$2)</f>
        <v>bt</v>
      </c>
      <c r="L528" s="111">
        <f t="shared" si="65"/>
        <v>14.958376690946929</v>
      </c>
      <c r="M528" s="105" t="str" cm="1">
        <f t="array" ref="M528">LOOKUP(2,1/(L528&gt;=INDEX(IF(F528="x",BMI!$G$3:$K$170,BMI!$B$3:$F$170),MATCH(DATEDIF(D528,DATE(2024,7,11),"m"),BMI!$A$3:$A$170,0),0)),BMI!$G$2:$K$2)</f>
        <v>bt</v>
      </c>
      <c r="N528" s="103" t="s">
        <v>3381</v>
      </c>
      <c r="O528" s="103">
        <v>83</v>
      </c>
      <c r="P528" s="106" t="s">
        <v>3380</v>
      </c>
      <c r="Q528" s="103" t="s">
        <v>5</v>
      </c>
      <c r="R528" s="103" t="s">
        <v>5</v>
      </c>
      <c r="S528" s="103" t="s">
        <v>5</v>
      </c>
      <c r="T528" s="103" t="s">
        <v>5</v>
      </c>
      <c r="U528" s="104" t="str">
        <f t="shared" si="66"/>
        <v>bt; bt; bt; bt</v>
      </c>
      <c r="V528" s="112" t="s">
        <v>5</v>
      </c>
      <c r="W528" s="191" t="str">
        <f t="shared" si="67"/>
        <v>I</v>
      </c>
    </row>
    <row r="529" spans="1:24" ht="31.5" x14ac:dyDescent="0.25">
      <c r="A529" s="103">
        <f t="shared" si="68"/>
        <v>520</v>
      </c>
      <c r="B529" s="226" t="s">
        <v>2374</v>
      </c>
      <c r="C529" s="227" t="s">
        <v>1320</v>
      </c>
      <c r="D529" s="289">
        <v>42048</v>
      </c>
      <c r="E529" s="103" t="s">
        <v>1753</v>
      </c>
      <c r="F529" s="103"/>
      <c r="G529" s="106" t="s">
        <v>2287</v>
      </c>
      <c r="H529" s="228">
        <v>45720</v>
      </c>
      <c r="I529" s="103"/>
      <c r="J529" s="103"/>
      <c r="K529" s="105" t="str" cm="1">
        <f t="array" ref="K529">LOOKUP(2,1/(J529&gt;=INDEX(IF(F529="x",CCTT!$F$3:$I$170,CCTT!$B$3:$E$170),MATCH(DATEDIF(D529,DATE(2024,7,11),"m"),CCTT!$A$3:$A$170,0),0)),CCTT!$F$2:$I$2)</f>
        <v>SDDTTC
MĐN</v>
      </c>
      <c r="L529" s="111" t="e">
        <f t="shared" si="65"/>
        <v>#DIV/0!</v>
      </c>
      <c r="M529" s="105" t="e" cm="1">
        <f t="array" ref="M529">LOOKUP(2,1/(L529&gt;=INDEX(IF(F529="x",BMI!$G$3:$K$170,BMI!$B$3:$F$170),MATCH(DATEDIF(D529,DATE(2024,7,11),"m"),BMI!$A$3:$A$170,0),0)),BMI!$G$2:$K$2)</f>
        <v>#N/A</v>
      </c>
      <c r="N529" s="103" t="s">
        <v>3381</v>
      </c>
      <c r="O529" s="103">
        <v>82</v>
      </c>
      <c r="P529" s="106" t="s">
        <v>3380</v>
      </c>
      <c r="Q529" s="103" t="s">
        <v>5</v>
      </c>
      <c r="R529" s="103" t="s">
        <v>5</v>
      </c>
      <c r="S529" s="103" t="s">
        <v>5</v>
      </c>
      <c r="T529" s="103" t="s">
        <v>5</v>
      </c>
      <c r="U529" s="104" t="str">
        <f>Q529&amp;"; "&amp;R529&amp;"; "&amp;S529&amp;"; "&amp;T529</f>
        <v>bt; bt; bt; bt</v>
      </c>
      <c r="V529" s="112" t="s">
        <v>5</v>
      </c>
      <c r="W529" s="191" t="e">
        <f t="shared" si="67"/>
        <v>#N/A</v>
      </c>
    </row>
    <row r="530" spans="1:24" ht="31.5" x14ac:dyDescent="0.25">
      <c r="A530" s="103">
        <f t="shared" si="68"/>
        <v>521</v>
      </c>
      <c r="B530" s="226" t="s">
        <v>2375</v>
      </c>
      <c r="C530" s="227" t="s">
        <v>1376</v>
      </c>
      <c r="D530" s="289">
        <v>42681</v>
      </c>
      <c r="E530" s="103"/>
      <c r="F530" s="103" t="s">
        <v>1753</v>
      </c>
      <c r="G530" s="106" t="s">
        <v>2287</v>
      </c>
      <c r="H530" s="228">
        <v>45720</v>
      </c>
      <c r="I530" s="103">
        <v>45</v>
      </c>
      <c r="J530" s="103">
        <v>136</v>
      </c>
      <c r="K530" s="105" t="str" cm="1">
        <f t="array" ref="K530">LOOKUP(2,1/(J530&gt;=INDEX(IF(F530="x",CCTT!$F$3:$I$170,CCTT!$B$3:$E$170),MATCH(DATEDIF(D530,DATE(2024,7,11),"m"),CCTT!$A$3:$A$170,0),0)),CCTT!$F$2:$I$2)</f>
        <v>CHT</v>
      </c>
      <c r="L530" s="111">
        <f t="shared" si="65"/>
        <v>24.329584775086506</v>
      </c>
      <c r="M530" s="105" t="str" cm="1">
        <f t="array" ref="M530">LOOKUP(2,1/(L530&gt;=INDEX(IF(F530="x",BMI!$G$3:$K$170,BMI!$B$3:$F$170),MATCH(DATEDIF(D530,DATE(2024,7,11),"m"),BMI!$A$3:$A$170,0),0)),BMI!$G$2:$K$2)</f>
        <v>BP</v>
      </c>
      <c r="N530" s="103" t="s">
        <v>66</v>
      </c>
      <c r="O530" s="103">
        <v>83</v>
      </c>
      <c r="P530" s="106" t="s">
        <v>3380</v>
      </c>
      <c r="Q530" s="103" t="s">
        <v>5</v>
      </c>
      <c r="R530" s="103" t="s">
        <v>5</v>
      </c>
      <c r="S530" s="103" t="s">
        <v>5</v>
      </c>
      <c r="T530" s="103" t="s">
        <v>5</v>
      </c>
      <c r="U530" s="104" t="str">
        <f t="shared" si="66"/>
        <v>bt; bt; bt; bt</v>
      </c>
      <c r="V530" s="112" t="s">
        <v>5</v>
      </c>
      <c r="W530" s="191" t="str">
        <f t="shared" si="67"/>
        <v>III</v>
      </c>
    </row>
    <row r="531" spans="1:24" ht="31.5" x14ac:dyDescent="0.25">
      <c r="A531" s="103">
        <f t="shared" si="68"/>
        <v>522</v>
      </c>
      <c r="B531" s="226" t="s">
        <v>2376</v>
      </c>
      <c r="C531" s="227" t="s">
        <v>1315</v>
      </c>
      <c r="D531" s="289">
        <v>42825</v>
      </c>
      <c r="E531" s="103" t="s">
        <v>1753</v>
      </c>
      <c r="F531" s="103"/>
      <c r="G531" s="106" t="s">
        <v>2287</v>
      </c>
      <c r="H531" s="228">
        <v>45720</v>
      </c>
      <c r="I531" s="103">
        <v>19</v>
      </c>
      <c r="J531" s="103">
        <v>120</v>
      </c>
      <c r="K531" s="105" t="str" cm="1">
        <f t="array" ref="K531">LOOKUP(2,1/(J531&gt;=INDEX(IF(F531="x",CCTT!$F$3:$I$170,CCTT!$B$3:$E$170),MATCH(DATEDIF(D531,DATE(2024,7,11),"m"),CCTT!$A$3:$A$170,0),0)),CCTT!$F$2:$I$2)</f>
        <v>bt</v>
      </c>
      <c r="L531" s="111">
        <f t="shared" si="65"/>
        <v>13.194444444444445</v>
      </c>
      <c r="M531" s="105" t="str" cm="1">
        <f t="array" ref="M531">LOOKUP(2,1/(L531&gt;=INDEX(IF(F531="x",BMI!$G$3:$K$170,BMI!$B$3:$F$170),MATCH(DATEDIF(D531,DATE(2024,7,11),"m"),BMI!$A$3:$A$170,0),0)),BMI!$G$2:$K$2)</f>
        <v>SDDTGC</v>
      </c>
      <c r="N531" s="103" t="s">
        <v>3381</v>
      </c>
      <c r="O531" s="103">
        <v>81</v>
      </c>
      <c r="P531" s="106" t="s">
        <v>3411</v>
      </c>
      <c r="Q531" s="103" t="s">
        <v>1326</v>
      </c>
      <c r="R531" s="103" t="s">
        <v>5</v>
      </c>
      <c r="S531" s="103" t="s">
        <v>1370</v>
      </c>
      <c r="T531" s="103" t="s">
        <v>5</v>
      </c>
      <c r="U531" s="104" t="str">
        <f t="shared" si="66"/>
        <v>2 mắt giảm thị lực; bt; Đa sâu răng; bt</v>
      </c>
      <c r="V531" s="112" t="s">
        <v>3389</v>
      </c>
      <c r="W531" s="191" t="str">
        <f t="shared" si="67"/>
        <v>II</v>
      </c>
    </row>
    <row r="532" spans="1:24" x14ac:dyDescent="0.25">
      <c r="A532" s="103">
        <f t="shared" si="68"/>
        <v>523</v>
      </c>
      <c r="B532" s="226" t="s">
        <v>2377</v>
      </c>
      <c r="C532" s="227" t="s">
        <v>1316</v>
      </c>
      <c r="D532" s="289">
        <v>43061</v>
      </c>
      <c r="E532" s="103"/>
      <c r="F532" s="103" t="s">
        <v>1753</v>
      </c>
      <c r="G532" s="106" t="s">
        <v>2287</v>
      </c>
      <c r="H532" s="228">
        <v>45720</v>
      </c>
      <c r="I532" s="103">
        <v>21</v>
      </c>
      <c r="J532" s="103">
        <v>118</v>
      </c>
      <c r="K532" s="105" t="str" cm="1">
        <f t="array" ref="K532">LOOKUP(2,1/(J532&gt;=INDEX(IF(F532="x",CCTT!$F$3:$I$170,CCTT!$B$3:$E$170),MATCH(DATEDIF(D532,DATE(2024,7,11),"m"),CCTT!$A$3:$A$170,0),0)),CCTT!$F$2:$I$2)</f>
        <v>bt</v>
      </c>
      <c r="L532" s="111">
        <f t="shared" si="65"/>
        <v>15.081873024992817</v>
      </c>
      <c r="M532" s="105" t="str" cm="1">
        <f t="array" ref="M532">LOOKUP(2,1/(L532&gt;=INDEX(IF(F532="x",BMI!$G$3:$K$170,BMI!$B$3:$F$170),MATCH(DATEDIF(D532,DATE(2024,7,11),"m"),BMI!$A$3:$A$170,0),0)),BMI!$G$2:$K$2)</f>
        <v>bt</v>
      </c>
      <c r="N532" s="103" t="s">
        <v>3381</v>
      </c>
      <c r="O532" s="103">
        <v>82</v>
      </c>
      <c r="P532" s="106" t="s">
        <v>3380</v>
      </c>
      <c r="Q532" s="103" t="s">
        <v>5</v>
      </c>
      <c r="R532" s="103" t="s">
        <v>5</v>
      </c>
      <c r="S532" s="103" t="s">
        <v>5</v>
      </c>
      <c r="T532" s="103" t="s">
        <v>5</v>
      </c>
      <c r="U532" s="104" t="str">
        <f t="shared" si="66"/>
        <v>bt; bt; bt; bt</v>
      </c>
      <c r="V532" s="112" t="s">
        <v>5</v>
      </c>
      <c r="W532" s="191" t="str">
        <f t="shared" si="67"/>
        <v>I</v>
      </c>
    </row>
    <row r="533" spans="1:24" x14ac:dyDescent="0.25">
      <c r="A533" s="103">
        <f t="shared" si="68"/>
        <v>524</v>
      </c>
      <c r="B533" s="226" t="s">
        <v>2378</v>
      </c>
      <c r="C533" s="227" t="s">
        <v>1956</v>
      </c>
      <c r="D533" s="289">
        <v>42994</v>
      </c>
      <c r="E533" s="103" t="s">
        <v>1753</v>
      </c>
      <c r="F533" s="103"/>
      <c r="G533" s="106" t="s">
        <v>2287</v>
      </c>
      <c r="H533" s="228">
        <v>17</v>
      </c>
      <c r="I533" s="103">
        <v>17</v>
      </c>
      <c r="J533" s="103">
        <v>116</v>
      </c>
      <c r="K533" s="105" t="str" cm="1">
        <f t="array" ref="K533">LOOKUP(2,1/(J533&gt;=INDEX(IF(F533="x",CCTT!$F$3:$I$170,CCTT!$B$3:$E$170),MATCH(DATEDIF(D533,DATE(2024,7,11),"m"),CCTT!$A$3:$A$170,0),0)),CCTT!$F$2:$I$2)</f>
        <v>bt</v>
      </c>
      <c r="L533" s="111">
        <f t="shared" si="65"/>
        <v>12.633769322235434</v>
      </c>
      <c r="M533" s="105" t="str" cm="1">
        <f t="array" ref="M533">LOOKUP(2,1/(L533&gt;=INDEX(IF(F533="x",BMI!$G$3:$K$170,BMI!$B$3:$F$170),MATCH(DATEDIF(D533,DATE(2024,7,11),"m"),BMI!$A$3:$A$170,0),0)),BMI!$G$2:$K$2)</f>
        <v>SDDTGC</v>
      </c>
      <c r="N533" s="103" t="s">
        <v>3381</v>
      </c>
      <c r="O533" s="103">
        <v>80</v>
      </c>
      <c r="P533" s="106" t="s">
        <v>3380</v>
      </c>
      <c r="Q533" s="103" t="s">
        <v>5</v>
      </c>
      <c r="R533" s="103" t="s">
        <v>5</v>
      </c>
      <c r="S533" s="103" t="s">
        <v>5</v>
      </c>
      <c r="T533" s="103" t="s">
        <v>5</v>
      </c>
      <c r="U533" s="104" t="str">
        <f t="shared" si="66"/>
        <v>bt; bt; bt; bt</v>
      </c>
      <c r="V533" s="112" t="s">
        <v>5</v>
      </c>
      <c r="W533" s="191" t="str">
        <f t="shared" si="67"/>
        <v>II</v>
      </c>
    </row>
    <row r="534" spans="1:24" x14ac:dyDescent="0.25">
      <c r="A534" s="103">
        <f t="shared" si="68"/>
        <v>525</v>
      </c>
      <c r="B534" s="226" t="s">
        <v>2379</v>
      </c>
      <c r="C534" s="227" t="s">
        <v>1330</v>
      </c>
      <c r="D534" s="279"/>
      <c r="E534" s="103" t="s">
        <v>1753</v>
      </c>
      <c r="F534" s="103"/>
      <c r="G534" s="106" t="s">
        <v>2287</v>
      </c>
      <c r="H534" s="228">
        <v>45720</v>
      </c>
      <c r="I534" s="103">
        <v>31</v>
      </c>
      <c r="J534" s="103">
        <v>129</v>
      </c>
      <c r="K534" s="105" t="e" cm="1">
        <f t="array" ref="K534">LOOKUP(2,1/(J534&gt;=INDEX(IF(F534="x",CCTT!$F$3:$I$170,CCTT!$B$3:$E$170),MATCH(DATEDIF(D534,DATE(2024,7,11),"m"),CCTT!$A$3:$A$170,0),0)),CCTT!$F$2:$I$2)</f>
        <v>#N/A</v>
      </c>
      <c r="L534" s="111">
        <f t="shared" si="65"/>
        <v>18.628688179796885</v>
      </c>
      <c r="M534" s="105" t="e" cm="1">
        <f t="array" ref="M534">LOOKUP(2,1/(L534&gt;=INDEX(IF(F534="x",BMI!$G$3:$K$170,BMI!$B$3:$F$170),MATCH(DATEDIF(D534,DATE(2024,7,11),"m"),BMI!$A$3:$A$170,0),0)),BMI!$G$2:$K$2)</f>
        <v>#N/A</v>
      </c>
      <c r="N534" s="103" t="s">
        <v>3384</v>
      </c>
      <c r="O534" s="103">
        <v>85</v>
      </c>
      <c r="P534" s="106" t="s">
        <v>3380</v>
      </c>
      <c r="Q534" s="103" t="s">
        <v>5</v>
      </c>
      <c r="R534" s="103" t="s">
        <v>5</v>
      </c>
      <c r="S534" s="103" t="s">
        <v>5</v>
      </c>
      <c r="T534" s="103" t="s">
        <v>5</v>
      </c>
      <c r="U534" s="104" t="str">
        <f t="shared" si="66"/>
        <v>bt; bt; bt; bt</v>
      </c>
      <c r="V534" s="112" t="s">
        <v>5</v>
      </c>
      <c r="W534" s="191" t="e">
        <f t="shared" si="67"/>
        <v>#N/A</v>
      </c>
    </row>
    <row r="535" spans="1:24" x14ac:dyDescent="0.25">
      <c r="A535" s="103">
        <f t="shared" si="68"/>
        <v>526</v>
      </c>
      <c r="B535" s="226" t="s">
        <v>2382</v>
      </c>
      <c r="C535" s="227" t="s">
        <v>1261</v>
      </c>
      <c r="D535" s="289">
        <v>42982</v>
      </c>
      <c r="E535" s="103" t="s">
        <v>1753</v>
      </c>
      <c r="F535" s="103"/>
      <c r="G535" s="106" t="s">
        <v>2009</v>
      </c>
      <c r="H535" s="228">
        <v>45720</v>
      </c>
      <c r="I535" s="103">
        <v>18</v>
      </c>
      <c r="J535" s="103">
        <v>118</v>
      </c>
      <c r="K535" s="105" t="str" cm="1">
        <f t="array" ref="K535">LOOKUP(2,1/(J535&gt;=INDEX(IF(F535="x",CCTT!$F$3:$I$170,CCTT!$B$3:$E$170),MATCH(DATEDIF(D535,DATE(2024,7,11),"m"),CCTT!$A$3:$A$170,0),0)),CCTT!$F$2:$I$2)</f>
        <v>bt</v>
      </c>
      <c r="L535" s="111">
        <f t="shared" si="65"/>
        <v>12.92731973570813</v>
      </c>
      <c r="M535" s="105" t="str" cm="1">
        <f t="array" ref="M535">LOOKUP(2,1/(L535&gt;=INDEX(IF(F535="x",BMI!$G$3:$K$170,BMI!$B$3:$F$170),MATCH(DATEDIF(D535,DATE(2024,7,11),"m"),BMI!$A$3:$A$170,0),0)),BMI!$G$2:$K$2)</f>
        <v>SDDTGC</v>
      </c>
      <c r="N535" s="103" t="s">
        <v>3401</v>
      </c>
      <c r="O535" s="103">
        <v>79</v>
      </c>
      <c r="P535" s="106" t="s">
        <v>3380</v>
      </c>
      <c r="Q535" s="103" t="s">
        <v>5</v>
      </c>
      <c r="R535" s="103" t="s">
        <v>5</v>
      </c>
      <c r="S535" s="103" t="s">
        <v>1370</v>
      </c>
      <c r="T535" s="103" t="s">
        <v>5</v>
      </c>
      <c r="U535" s="104" t="str">
        <f t="shared" si="66"/>
        <v>bt; bt; Đa sâu răng; bt</v>
      </c>
      <c r="V535" s="112" t="s">
        <v>1370</v>
      </c>
      <c r="W535" s="191">
        <v>20</v>
      </c>
      <c r="X535" s="48">
        <v>118</v>
      </c>
    </row>
    <row r="536" spans="1:24" x14ac:dyDescent="0.25">
      <c r="A536" s="103">
        <f t="shared" si="68"/>
        <v>527</v>
      </c>
      <c r="B536" s="226" t="s">
        <v>2383</v>
      </c>
      <c r="C536" s="227" t="s">
        <v>1376</v>
      </c>
      <c r="D536" s="289">
        <v>42938</v>
      </c>
      <c r="E536" s="103" t="s">
        <v>1753</v>
      </c>
      <c r="F536" s="103"/>
      <c r="G536" s="106" t="s">
        <v>2009</v>
      </c>
      <c r="H536" s="228">
        <v>45720</v>
      </c>
      <c r="I536" s="103">
        <v>24</v>
      </c>
      <c r="J536" s="103">
        <v>131</v>
      </c>
      <c r="K536" s="105" t="str" cm="1">
        <f t="array" ref="K536">LOOKUP(2,1/(J536&gt;=INDEX(IF(F536="x",CCTT!$F$3:$I$170,CCTT!$B$3:$E$170),MATCH(DATEDIF(D536,DATE(2024,7,11),"m"),CCTT!$A$3:$A$170,0),0)),CCTT!$F$2:$I$2)</f>
        <v>bt</v>
      </c>
      <c r="L536" s="111">
        <f t="shared" si="65"/>
        <v>13.985198997727405</v>
      </c>
      <c r="M536" s="105" t="str" cm="1">
        <f t="array" ref="M536">LOOKUP(2,1/(L536&gt;=INDEX(IF(F536="x",BMI!$G$3:$K$170,BMI!$B$3:$F$170),MATCH(DATEDIF(D536,DATE(2024,7,11),"m"),BMI!$A$3:$A$170,0),0)),BMI!$G$2:$K$2)</f>
        <v>bt</v>
      </c>
      <c r="N536" s="103" t="s">
        <v>3381</v>
      </c>
      <c r="O536" s="103">
        <v>74</v>
      </c>
      <c r="P536" s="106" t="s">
        <v>3382</v>
      </c>
      <c r="Q536" s="103" t="s">
        <v>1269</v>
      </c>
      <c r="R536" s="103" t="s">
        <v>5</v>
      </c>
      <c r="S536" s="103" t="s">
        <v>5</v>
      </c>
      <c r="T536" s="103" t="s">
        <v>5</v>
      </c>
      <c r="U536" s="104" t="str">
        <f t="shared" si="66"/>
        <v>Cận thị; bt; bt; bt</v>
      </c>
      <c r="V536" s="112" t="s">
        <v>1269</v>
      </c>
      <c r="W536" s="191" t="str">
        <f t="shared" si="67"/>
        <v>II</v>
      </c>
    </row>
    <row r="537" spans="1:24" x14ac:dyDescent="0.25">
      <c r="A537" s="103">
        <f t="shared" si="68"/>
        <v>528</v>
      </c>
      <c r="B537" s="226" t="s">
        <v>2384</v>
      </c>
      <c r="C537" s="227" t="s">
        <v>1262</v>
      </c>
      <c r="D537" s="289">
        <v>43086</v>
      </c>
      <c r="E537" s="103" t="s">
        <v>1753</v>
      </c>
      <c r="F537" s="103"/>
      <c r="G537" s="106" t="s">
        <v>2009</v>
      </c>
      <c r="H537" s="228">
        <v>45720</v>
      </c>
      <c r="I537" s="103">
        <v>20</v>
      </c>
      <c r="J537" s="103">
        <v>121</v>
      </c>
      <c r="K537" s="105" t="str" cm="1">
        <f t="array" ref="K537">LOOKUP(2,1/(J537&gt;=INDEX(IF(F537="x",CCTT!$F$3:$I$170,CCTT!$B$3:$E$170),MATCH(DATEDIF(D537,DATE(2024,7,11),"m"),CCTT!$A$3:$A$170,0),0)),CCTT!$F$2:$I$2)</f>
        <v>bt</v>
      </c>
      <c r="L537" s="111">
        <f t="shared" si="65"/>
        <v>13.660269107301415</v>
      </c>
      <c r="M537" s="105" t="str" cm="1">
        <f t="array" ref="M537">LOOKUP(2,1/(L537&gt;=INDEX(IF(F537="x",BMI!$G$3:$K$170,BMI!$B$3:$F$170),MATCH(DATEDIF(D537,DATE(2024,7,11),"m"),BMI!$A$3:$A$170,0),0)),BMI!$G$2:$K$2)</f>
        <v>bt</v>
      </c>
      <c r="N537" s="103" t="s">
        <v>3396</v>
      </c>
      <c r="O537" s="103">
        <v>82</v>
      </c>
      <c r="P537" s="106" t="s">
        <v>3380</v>
      </c>
      <c r="Q537" s="103" t="s">
        <v>5</v>
      </c>
      <c r="R537" s="103" t="s">
        <v>5</v>
      </c>
      <c r="S537" s="103" t="s">
        <v>5</v>
      </c>
      <c r="T537" s="103" t="s">
        <v>5</v>
      </c>
      <c r="U537" s="104" t="str">
        <f t="shared" si="66"/>
        <v>bt; bt; bt; bt</v>
      </c>
      <c r="V537" s="112" t="s">
        <v>5</v>
      </c>
      <c r="W537" s="191" t="str">
        <f t="shared" si="67"/>
        <v>I</v>
      </c>
    </row>
    <row r="538" spans="1:24" x14ac:dyDescent="0.25">
      <c r="A538" s="103">
        <f t="shared" si="68"/>
        <v>529</v>
      </c>
      <c r="B538" s="226" t="s">
        <v>2385</v>
      </c>
      <c r="C538" s="227" t="s">
        <v>1262</v>
      </c>
      <c r="D538" s="289">
        <v>42878</v>
      </c>
      <c r="E538" s="103"/>
      <c r="F538" s="103" t="s">
        <v>1753</v>
      </c>
      <c r="G538" s="106" t="s">
        <v>2009</v>
      </c>
      <c r="H538" s="228">
        <v>45720</v>
      </c>
      <c r="I538" s="103">
        <v>26</v>
      </c>
      <c r="J538" s="103">
        <v>127</v>
      </c>
      <c r="K538" s="105" t="str" cm="1">
        <f t="array" ref="K538">LOOKUP(2,1/(J538&gt;=INDEX(IF(F538="x",CCTT!$F$3:$I$170,CCTT!$B$3:$E$170),MATCH(DATEDIF(D538,DATE(2024,7,11),"m"),CCTT!$A$3:$A$170,0),0)),CCTT!$F$2:$I$2)</f>
        <v>bt</v>
      </c>
      <c r="L538" s="111">
        <f t="shared" si="65"/>
        <v>16.120032240064479</v>
      </c>
      <c r="M538" s="105" t="str" cm="1">
        <f t="array" ref="M538">LOOKUP(2,1/(L538&gt;=INDEX(IF(F538="x",BMI!$G$3:$K$170,BMI!$B$3:$F$170),MATCH(DATEDIF(D538,DATE(2024,7,11),"m"),BMI!$A$3:$A$170,0),0)),BMI!$G$2:$K$2)</f>
        <v>bt</v>
      </c>
      <c r="N538" s="103" t="s">
        <v>3386</v>
      </c>
      <c r="O538" s="103">
        <v>87</v>
      </c>
      <c r="P538" s="106" t="s">
        <v>3380</v>
      </c>
      <c r="Q538" s="103" t="s">
        <v>5</v>
      </c>
      <c r="R538" s="103" t="s">
        <v>5</v>
      </c>
      <c r="S538" s="103" t="s">
        <v>5</v>
      </c>
      <c r="T538" s="103" t="s">
        <v>5</v>
      </c>
      <c r="U538" s="104" t="str">
        <f t="shared" si="66"/>
        <v>bt; bt; bt; bt</v>
      </c>
      <c r="V538" s="112" t="s">
        <v>5</v>
      </c>
      <c r="W538" s="191" t="str">
        <f t="shared" si="67"/>
        <v>I</v>
      </c>
    </row>
    <row r="539" spans="1:24" x14ac:dyDescent="0.25">
      <c r="A539" s="103">
        <f t="shared" si="68"/>
        <v>530</v>
      </c>
      <c r="B539" s="226" t="s">
        <v>2386</v>
      </c>
      <c r="C539" s="227" t="s">
        <v>1262</v>
      </c>
      <c r="D539" s="289">
        <v>43075</v>
      </c>
      <c r="E539" s="103"/>
      <c r="F539" s="103" t="s">
        <v>1753</v>
      </c>
      <c r="G539" s="106" t="s">
        <v>2009</v>
      </c>
      <c r="H539" s="228">
        <v>45720</v>
      </c>
      <c r="I539" s="103">
        <v>19</v>
      </c>
      <c r="J539" s="103">
        <v>117</v>
      </c>
      <c r="K539" s="105" t="str" cm="1">
        <f t="array" ref="K539">LOOKUP(2,1/(J539&gt;=INDEX(IF(F539="x",CCTT!$F$3:$I$170,CCTT!$B$3:$E$170),MATCH(DATEDIF(D539,DATE(2024,7,11),"m"),CCTT!$A$3:$A$170,0),0)),CCTT!$F$2:$I$2)</f>
        <v>bt</v>
      </c>
      <c r="L539" s="111">
        <f t="shared" si="65"/>
        <v>13.87975746950106</v>
      </c>
      <c r="M539" s="105" t="str" cm="1">
        <f t="array" ref="M539">LOOKUP(2,1/(L539&gt;=INDEX(IF(F539="x",BMI!$G$3:$K$170,BMI!$B$3:$F$170),MATCH(DATEDIF(D539,DATE(2024,7,11),"m"),BMI!$A$3:$A$170,0),0)),BMI!$G$2:$K$2)</f>
        <v>bt</v>
      </c>
      <c r="N539" s="103" t="s">
        <v>3396</v>
      </c>
      <c r="O539" s="103">
        <v>84</v>
      </c>
      <c r="P539" s="106" t="s">
        <v>3380</v>
      </c>
      <c r="Q539" s="103" t="s">
        <v>5</v>
      </c>
      <c r="R539" s="103" t="s">
        <v>5</v>
      </c>
      <c r="S539" s="103" t="s">
        <v>5</v>
      </c>
      <c r="T539" s="103" t="s">
        <v>5</v>
      </c>
      <c r="U539" s="104" t="str">
        <f t="shared" si="66"/>
        <v>bt; bt; bt; bt</v>
      </c>
      <c r="V539" s="112" t="s">
        <v>5</v>
      </c>
      <c r="W539" s="191" t="str">
        <f t="shared" si="67"/>
        <v>I</v>
      </c>
    </row>
    <row r="540" spans="1:24" x14ac:dyDescent="0.25">
      <c r="A540" s="103">
        <f t="shared" si="68"/>
        <v>531</v>
      </c>
      <c r="B540" s="226" t="s">
        <v>1694</v>
      </c>
      <c r="C540" s="227" t="s">
        <v>1262</v>
      </c>
      <c r="D540" s="289">
        <v>43063</v>
      </c>
      <c r="E540" s="103" t="s">
        <v>1753</v>
      </c>
      <c r="F540" s="103"/>
      <c r="G540" s="106" t="s">
        <v>2009</v>
      </c>
      <c r="H540" s="228">
        <v>45720</v>
      </c>
      <c r="I540" s="103">
        <v>38</v>
      </c>
      <c r="J540" s="103">
        <v>133</v>
      </c>
      <c r="K540" s="105" t="str" cm="1">
        <f t="array" ref="K540">LOOKUP(2,1/(J540&gt;=INDEX(IF(F540="x",CCTT!$F$3:$I$170,CCTT!$B$3:$E$170),MATCH(DATEDIF(D540,DATE(2024,7,11),"m"),CCTT!$A$3:$A$170,0),0)),CCTT!$F$2:$I$2)</f>
        <v>CHT</v>
      </c>
      <c r="L540" s="111">
        <f t="shared" si="65"/>
        <v>21.482277121374864</v>
      </c>
      <c r="M540" s="105" t="str" cm="1">
        <f t="array" ref="M540">LOOKUP(2,1/(L540&gt;=INDEX(IF(F540="x",BMI!$G$3:$K$170,BMI!$B$3:$F$170),MATCH(DATEDIF(D540,DATE(2024,7,11),"m"),BMI!$A$3:$A$170,0),0)),BMI!$G$2:$K$2)</f>
        <v>BP</v>
      </c>
      <c r="N540" s="103" t="s">
        <v>3386</v>
      </c>
      <c r="O540" s="103">
        <v>86</v>
      </c>
      <c r="P540" s="106" t="s">
        <v>3380</v>
      </c>
      <c r="Q540" s="103" t="s">
        <v>5</v>
      </c>
      <c r="R540" s="103" t="s">
        <v>5</v>
      </c>
      <c r="S540" s="103" t="s">
        <v>5</v>
      </c>
      <c r="T540" s="103" t="s">
        <v>5</v>
      </c>
      <c r="U540" s="104" t="str">
        <f t="shared" si="66"/>
        <v>bt; bt; bt; bt</v>
      </c>
      <c r="V540" s="112" t="s">
        <v>5</v>
      </c>
      <c r="W540" s="191" t="str">
        <f t="shared" si="67"/>
        <v>III</v>
      </c>
    </row>
    <row r="541" spans="1:24" x14ac:dyDescent="0.25">
      <c r="A541" s="103">
        <f t="shared" si="68"/>
        <v>532</v>
      </c>
      <c r="B541" s="226" t="s">
        <v>1912</v>
      </c>
      <c r="C541" s="227" t="s">
        <v>1271</v>
      </c>
      <c r="D541" s="289">
        <v>42883</v>
      </c>
      <c r="E541" s="103" t="s">
        <v>1753</v>
      </c>
      <c r="F541" s="103"/>
      <c r="G541" s="106" t="s">
        <v>2009</v>
      </c>
      <c r="H541" s="228">
        <v>45720</v>
      </c>
      <c r="I541" s="103">
        <v>32</v>
      </c>
      <c r="J541" s="103">
        <v>129</v>
      </c>
      <c r="K541" s="105" t="str" cm="1">
        <f t="array" ref="K541">LOOKUP(2,1/(J541&gt;=INDEX(IF(F541="x",CCTT!$F$3:$I$170,CCTT!$B$3:$E$170),MATCH(DATEDIF(D541,DATE(2024,7,11),"m"),CCTT!$A$3:$A$170,0),0)),CCTT!$F$2:$I$2)</f>
        <v>bt</v>
      </c>
      <c r="L541" s="111">
        <f t="shared" si="65"/>
        <v>19.229613604951624</v>
      </c>
      <c r="M541" s="105" t="str" cm="1">
        <f t="array" ref="M541">LOOKUP(2,1/(L541&gt;=INDEX(IF(F541="x",BMI!$G$3:$K$170,BMI!$B$3:$F$170),MATCH(DATEDIF(D541,DATE(2024,7,11),"m"),BMI!$A$3:$A$170,0),0)),BMI!$G$2:$K$2)</f>
        <v>BP</v>
      </c>
      <c r="N541" s="103" t="s">
        <v>3386</v>
      </c>
      <c r="O541" s="103">
        <v>84</v>
      </c>
      <c r="P541" s="106" t="s">
        <v>3380</v>
      </c>
      <c r="Q541" s="103" t="s">
        <v>5</v>
      </c>
      <c r="R541" s="103" t="s">
        <v>5</v>
      </c>
      <c r="S541" s="103" t="s">
        <v>1370</v>
      </c>
      <c r="T541" s="103" t="s">
        <v>5</v>
      </c>
      <c r="U541" s="104" t="str">
        <f t="shared" si="66"/>
        <v>bt; bt; Đa sâu răng; bt</v>
      </c>
      <c r="V541" s="112" t="s">
        <v>1370</v>
      </c>
      <c r="W541" s="191" t="str">
        <f t="shared" si="67"/>
        <v>III</v>
      </c>
    </row>
    <row r="542" spans="1:24" x14ac:dyDescent="0.25">
      <c r="A542" s="103">
        <f t="shared" si="68"/>
        <v>533</v>
      </c>
      <c r="B542" s="226" t="s">
        <v>2387</v>
      </c>
      <c r="C542" s="227" t="s">
        <v>1268</v>
      </c>
      <c r="D542" s="289">
        <v>43058</v>
      </c>
      <c r="E542" s="103" t="s">
        <v>1753</v>
      </c>
      <c r="F542" s="103"/>
      <c r="G542" s="106" t="s">
        <v>2009</v>
      </c>
      <c r="H542" s="228">
        <v>45720</v>
      </c>
      <c r="I542" s="103">
        <v>19</v>
      </c>
      <c r="J542" s="103">
        <v>115</v>
      </c>
      <c r="K542" s="105" t="str" cm="1">
        <f t="array" ref="K542">LOOKUP(2,1/(J542&gt;=INDEX(IF(F542="x",CCTT!$F$3:$I$170,CCTT!$B$3:$E$170),MATCH(DATEDIF(D542,DATE(2024,7,11),"m"),CCTT!$A$3:$A$170,0),0)),CCTT!$F$2:$I$2)</f>
        <v>bt</v>
      </c>
      <c r="L542" s="111">
        <f t="shared" si="65"/>
        <v>14.366729678638942</v>
      </c>
      <c r="M542" s="105" t="str" cm="1">
        <f t="array" ref="M542">LOOKUP(2,1/(L542&gt;=INDEX(IF(F542="x",BMI!$G$3:$K$170,BMI!$B$3:$F$170),MATCH(DATEDIF(D542,DATE(2024,7,11),"m"),BMI!$A$3:$A$170,0),0)),BMI!$G$2:$K$2)</f>
        <v>bt</v>
      </c>
      <c r="N542" s="103" t="s">
        <v>3381</v>
      </c>
      <c r="O542" s="103">
        <v>80</v>
      </c>
      <c r="P542" s="106" t="s">
        <v>3380</v>
      </c>
      <c r="Q542" s="103" t="s">
        <v>5</v>
      </c>
      <c r="R542" s="103" t="s">
        <v>5</v>
      </c>
      <c r="S542" s="103" t="s">
        <v>1370</v>
      </c>
      <c r="T542" s="103" t="s">
        <v>5</v>
      </c>
      <c r="U542" s="104" t="str">
        <f t="shared" si="66"/>
        <v>bt; bt; Đa sâu răng; bt</v>
      </c>
      <c r="V542" s="112" t="s">
        <v>1370</v>
      </c>
      <c r="W542" s="191" t="str">
        <f t="shared" si="67"/>
        <v>II</v>
      </c>
    </row>
    <row r="543" spans="1:24" x14ac:dyDescent="0.25">
      <c r="A543" s="103">
        <f t="shared" si="68"/>
        <v>534</v>
      </c>
      <c r="B543" s="226" t="s">
        <v>2388</v>
      </c>
      <c r="C543" s="227" t="s">
        <v>1351</v>
      </c>
      <c r="D543" s="289">
        <v>42750</v>
      </c>
      <c r="E543" s="103"/>
      <c r="F543" s="103" t="s">
        <v>1753</v>
      </c>
      <c r="G543" s="106" t="s">
        <v>2009</v>
      </c>
      <c r="H543" s="228">
        <v>45720</v>
      </c>
      <c r="I543" s="103">
        <v>20</v>
      </c>
      <c r="J543" s="103">
        <v>120</v>
      </c>
      <c r="K543" s="105" t="str" cm="1">
        <f t="array" ref="K543">LOOKUP(2,1/(J543&gt;=INDEX(IF(F543="x",CCTT!$F$3:$I$170,CCTT!$B$3:$E$170),MATCH(DATEDIF(D543,DATE(2024,7,11),"m"),CCTT!$A$3:$A$170,0),0)),CCTT!$F$2:$I$2)</f>
        <v>bt</v>
      </c>
      <c r="L543" s="111">
        <f t="shared" si="65"/>
        <v>13.888888888888889</v>
      </c>
      <c r="M543" s="105" t="str" cm="1">
        <f t="array" ref="M543">LOOKUP(2,1/(L543&gt;=INDEX(IF(F543="x",BMI!$G$3:$K$170,BMI!$B$3:$F$170),MATCH(DATEDIF(D543,DATE(2024,7,11),"m"),BMI!$A$3:$A$170,0),0)),BMI!$G$2:$K$2)</f>
        <v>bt</v>
      </c>
      <c r="N543" s="103" t="s">
        <v>3381</v>
      </c>
      <c r="O543" s="103">
        <v>84</v>
      </c>
      <c r="P543" s="106" t="s">
        <v>3380</v>
      </c>
      <c r="Q543" s="103" t="s">
        <v>5</v>
      </c>
      <c r="R543" s="103" t="s">
        <v>5</v>
      </c>
      <c r="S543" s="103" t="s">
        <v>5</v>
      </c>
      <c r="T543" s="103" t="s">
        <v>5</v>
      </c>
      <c r="U543" s="104" t="str">
        <f t="shared" si="66"/>
        <v>bt; bt; bt; bt</v>
      </c>
      <c r="V543" s="112" t="s">
        <v>5</v>
      </c>
      <c r="W543" s="191" t="str">
        <f t="shared" si="67"/>
        <v>I</v>
      </c>
    </row>
    <row r="544" spans="1:24" x14ac:dyDescent="0.25">
      <c r="A544" s="103">
        <f t="shared" si="68"/>
        <v>535</v>
      </c>
      <c r="B544" s="226" t="s">
        <v>1339</v>
      </c>
      <c r="C544" s="227" t="s">
        <v>1892</v>
      </c>
      <c r="D544" s="289">
        <v>43010</v>
      </c>
      <c r="E544" s="103" t="s">
        <v>1753</v>
      </c>
      <c r="F544" s="103"/>
      <c r="G544" s="106" t="s">
        <v>2009</v>
      </c>
      <c r="H544" s="228">
        <v>45720</v>
      </c>
      <c r="I544" s="103">
        <v>22</v>
      </c>
      <c r="J544" s="103">
        <v>124</v>
      </c>
      <c r="K544" s="105" t="str" cm="1">
        <f t="array" ref="K544">LOOKUP(2,1/(J544&gt;=INDEX(IF(F544="x",CCTT!$F$3:$I$170,CCTT!$B$3:$E$170),MATCH(DATEDIF(D544,DATE(2024,7,11),"m"),CCTT!$A$3:$A$170,0),0)),CCTT!$F$2:$I$2)</f>
        <v>bt</v>
      </c>
      <c r="L544" s="111">
        <f t="shared" si="65"/>
        <v>14.308012486992716</v>
      </c>
      <c r="M544" s="105" t="str" cm="1">
        <f t="array" ref="M544">LOOKUP(2,1/(L544&gt;=INDEX(IF(F544="x",BMI!$G$3:$K$170,BMI!$B$3:$F$170),MATCH(DATEDIF(D544,DATE(2024,7,11),"m"),BMI!$A$3:$A$170,0),0)),BMI!$G$2:$K$2)</f>
        <v>bt</v>
      </c>
      <c r="N544" s="103" t="s">
        <v>3381</v>
      </c>
      <c r="O544" s="103">
        <v>85</v>
      </c>
      <c r="P544" s="106" t="s">
        <v>3380</v>
      </c>
      <c r="Q544" s="103" t="s">
        <v>5</v>
      </c>
      <c r="R544" s="103" t="s">
        <v>5</v>
      </c>
      <c r="S544" s="103" t="s">
        <v>1370</v>
      </c>
      <c r="T544" s="103" t="s">
        <v>5</v>
      </c>
      <c r="U544" s="104" t="str">
        <f t="shared" si="66"/>
        <v>bt; bt; Đa sâu răng; bt</v>
      </c>
      <c r="V544" s="112" t="s">
        <v>1370</v>
      </c>
      <c r="W544" s="191" t="str">
        <f t="shared" si="67"/>
        <v>II</v>
      </c>
    </row>
    <row r="545" spans="1:23" x14ac:dyDescent="0.25">
      <c r="A545" s="103">
        <f t="shared" si="68"/>
        <v>536</v>
      </c>
      <c r="B545" s="226" t="s">
        <v>2389</v>
      </c>
      <c r="C545" s="227" t="s">
        <v>1277</v>
      </c>
      <c r="D545" s="289">
        <v>42929</v>
      </c>
      <c r="E545" s="103" t="s">
        <v>1753</v>
      </c>
      <c r="F545" s="103"/>
      <c r="G545" s="106" t="s">
        <v>2009</v>
      </c>
      <c r="H545" s="228">
        <v>45720</v>
      </c>
      <c r="I545" s="103">
        <v>28</v>
      </c>
      <c r="J545" s="103">
        <v>117</v>
      </c>
      <c r="K545" s="105" t="str" cm="1">
        <f t="array" ref="K545">LOOKUP(2,1/(J545&gt;=INDEX(IF(F545="x",CCTT!$F$3:$I$170,CCTT!$B$3:$E$170),MATCH(DATEDIF(D545,DATE(2024,7,11),"m"),CCTT!$A$3:$A$170,0),0)),CCTT!$F$2:$I$2)</f>
        <v>bt</v>
      </c>
      <c r="L545" s="111">
        <f t="shared" si="65"/>
        <v>20.454379428738402</v>
      </c>
      <c r="M545" s="105" t="str" cm="1">
        <f t="array" ref="M545">LOOKUP(2,1/(L545&gt;=INDEX(IF(F545="x",BMI!$G$3:$K$170,BMI!$B$3:$F$170),MATCH(DATEDIF(D545,DATE(2024,7,11),"m"),BMI!$A$3:$A$170,0),0)),BMI!$G$2:$K$2)</f>
        <v>BP</v>
      </c>
      <c r="N545" s="103" t="s">
        <v>3381</v>
      </c>
      <c r="O545" s="103">
        <v>81</v>
      </c>
      <c r="P545" s="106" t="s">
        <v>3380</v>
      </c>
      <c r="Q545" s="103" t="s">
        <v>5</v>
      </c>
      <c r="R545" s="103" t="s">
        <v>5</v>
      </c>
      <c r="S545" s="103" t="s">
        <v>5</v>
      </c>
      <c r="T545" s="103" t="s">
        <v>5</v>
      </c>
      <c r="U545" s="104" t="str">
        <f t="shared" si="66"/>
        <v>bt; bt; bt; bt</v>
      </c>
      <c r="V545" s="112" t="s">
        <v>5</v>
      </c>
      <c r="W545" s="191" t="str">
        <f t="shared" si="67"/>
        <v>III</v>
      </c>
    </row>
    <row r="546" spans="1:23" x14ac:dyDescent="0.25">
      <c r="A546" s="103">
        <f t="shared" si="68"/>
        <v>537</v>
      </c>
      <c r="B546" s="226" t="s">
        <v>2390</v>
      </c>
      <c r="C546" s="227" t="s">
        <v>1277</v>
      </c>
      <c r="D546" s="289">
        <v>42976</v>
      </c>
      <c r="E546" s="103" t="s">
        <v>1753</v>
      </c>
      <c r="F546" s="103"/>
      <c r="G546" s="106" t="s">
        <v>2009</v>
      </c>
      <c r="H546" s="228">
        <v>45720</v>
      </c>
      <c r="I546" s="103">
        <v>35</v>
      </c>
      <c r="J546" s="103">
        <v>131</v>
      </c>
      <c r="K546" s="105" t="str" cm="1">
        <f t="array" ref="K546">LOOKUP(2,1/(J546&gt;=INDEX(IF(F546="x",CCTT!$F$3:$I$170,CCTT!$B$3:$E$170),MATCH(DATEDIF(D546,DATE(2024,7,11),"m"),CCTT!$A$3:$A$170,0),0)),CCTT!$F$2:$I$2)</f>
        <v>bt</v>
      </c>
      <c r="L546" s="111">
        <f t="shared" si="65"/>
        <v>20.3950818716858</v>
      </c>
      <c r="M546" s="105" t="str" cm="1">
        <f t="array" ref="M546">LOOKUP(2,1/(L546&gt;=INDEX(IF(F546="x",BMI!$G$3:$K$170,BMI!$B$3:$F$170),MATCH(DATEDIF(D546,DATE(2024,7,11),"m"),BMI!$A$3:$A$170,0),0)),BMI!$G$2:$K$2)</f>
        <v>BP</v>
      </c>
      <c r="N546" s="103" t="s">
        <v>3401</v>
      </c>
      <c r="O546" s="103">
        <v>83</v>
      </c>
      <c r="P546" s="106" t="s">
        <v>3380</v>
      </c>
      <c r="Q546" s="103" t="s">
        <v>5</v>
      </c>
      <c r="R546" s="103" t="s">
        <v>5</v>
      </c>
      <c r="S546" s="103" t="s">
        <v>5</v>
      </c>
      <c r="T546" s="103" t="s">
        <v>5</v>
      </c>
      <c r="U546" s="104" t="str">
        <f t="shared" si="66"/>
        <v>bt; bt; bt; bt</v>
      </c>
      <c r="V546" s="112" t="s">
        <v>5</v>
      </c>
      <c r="W546" s="191" t="str">
        <f t="shared" si="67"/>
        <v>III</v>
      </c>
    </row>
    <row r="547" spans="1:23" x14ac:dyDescent="0.25">
      <c r="A547" s="103">
        <f t="shared" si="68"/>
        <v>538</v>
      </c>
      <c r="B547" s="226" t="s">
        <v>2391</v>
      </c>
      <c r="C547" s="227" t="s">
        <v>1277</v>
      </c>
      <c r="D547" s="289">
        <v>42922</v>
      </c>
      <c r="E547" s="103" t="s">
        <v>1753</v>
      </c>
      <c r="F547" s="103"/>
      <c r="G547" s="106" t="s">
        <v>2009</v>
      </c>
      <c r="H547" s="228">
        <v>45720</v>
      </c>
      <c r="I547" s="103">
        <v>33</v>
      </c>
      <c r="J547" s="103">
        <v>134</v>
      </c>
      <c r="K547" s="105" t="str" cm="1">
        <f t="array" ref="K547">LOOKUP(2,1/(J547&gt;=INDEX(IF(F547="x",CCTT!$F$3:$I$170,CCTT!$B$3:$E$170),MATCH(DATEDIF(D547,DATE(2024,7,11),"m"),CCTT!$A$3:$A$170,0),0)),CCTT!$F$2:$I$2)</f>
        <v>CHT</v>
      </c>
      <c r="L547" s="111">
        <f t="shared" si="65"/>
        <v>18.378257963911786</v>
      </c>
      <c r="M547" s="105" t="str" cm="1">
        <f t="array" ref="M547">LOOKUP(2,1/(L547&gt;=INDEX(IF(F547="x",BMI!$G$3:$K$170,BMI!$B$3:$F$170),MATCH(DATEDIF(D547,DATE(2024,7,11),"m"),BMI!$A$3:$A$170,0),0)),BMI!$G$2:$K$2)</f>
        <v>TC</v>
      </c>
      <c r="N547" s="103" t="s">
        <v>3381</v>
      </c>
      <c r="O547" s="103">
        <v>82</v>
      </c>
      <c r="P547" s="106" t="s">
        <v>3380</v>
      </c>
      <c r="Q547" s="103" t="s">
        <v>5</v>
      </c>
      <c r="R547" s="103" t="s">
        <v>5</v>
      </c>
      <c r="S547" s="103" t="s">
        <v>5</v>
      </c>
      <c r="T547" s="103" t="s">
        <v>5</v>
      </c>
      <c r="U547" s="104" t="str">
        <f t="shared" si="66"/>
        <v>bt; bt; bt; bt</v>
      </c>
      <c r="V547" s="112" t="s">
        <v>5</v>
      </c>
      <c r="W547" s="191" t="str">
        <f t="shared" si="67"/>
        <v>II</v>
      </c>
    </row>
    <row r="548" spans="1:23" x14ac:dyDescent="0.25">
      <c r="A548" s="103">
        <f t="shared" si="68"/>
        <v>539</v>
      </c>
      <c r="B548" s="226" t="s">
        <v>1556</v>
      </c>
      <c r="C548" s="227" t="s">
        <v>1277</v>
      </c>
      <c r="D548" s="289">
        <v>42842</v>
      </c>
      <c r="E548" s="103" t="s">
        <v>1753</v>
      </c>
      <c r="F548" s="103"/>
      <c r="G548" s="106" t="s">
        <v>2009</v>
      </c>
      <c r="H548" s="228">
        <v>45720</v>
      </c>
      <c r="I548" s="103">
        <v>19</v>
      </c>
      <c r="J548" s="103">
        <v>122</v>
      </c>
      <c r="K548" s="105" t="str" cm="1">
        <f t="array" ref="K548">LOOKUP(2,1/(J548&gt;=INDEX(IF(F548="x",CCTT!$F$3:$I$170,CCTT!$B$3:$E$170),MATCH(DATEDIF(D548,DATE(2024,7,11),"m"),CCTT!$A$3:$A$170,0),0)),CCTT!$F$2:$I$2)</f>
        <v>bt</v>
      </c>
      <c r="L548" s="111">
        <f t="shared" si="65"/>
        <v>12.76538564901908</v>
      </c>
      <c r="M548" s="105" t="str" cm="1">
        <f t="array" ref="M548">LOOKUP(2,1/(L548&gt;=INDEX(IF(F548="x",BMI!$G$3:$K$170,BMI!$B$3:$F$170),MATCH(DATEDIF(D548,DATE(2024,7,11),"m"),BMI!$A$3:$A$170,0),0)),BMI!$G$2:$K$2)</f>
        <v>SDDTGC</v>
      </c>
      <c r="N548" s="103" t="s">
        <v>3396</v>
      </c>
      <c r="O548" s="103">
        <v>81</v>
      </c>
      <c r="P548" s="106" t="s">
        <v>3380</v>
      </c>
      <c r="Q548" s="103" t="s">
        <v>5</v>
      </c>
      <c r="R548" s="103" t="s">
        <v>5</v>
      </c>
      <c r="S548" s="103" t="s">
        <v>1370</v>
      </c>
      <c r="T548" s="103" t="s">
        <v>5</v>
      </c>
      <c r="U548" s="104" t="str">
        <f t="shared" si="66"/>
        <v>bt; bt; Đa sâu răng; bt</v>
      </c>
      <c r="V548" s="112" t="s">
        <v>1370</v>
      </c>
      <c r="W548" s="191" t="str">
        <f t="shared" si="67"/>
        <v>II</v>
      </c>
    </row>
    <row r="549" spans="1:23" x14ac:dyDescent="0.25">
      <c r="A549" s="103">
        <f t="shared" si="68"/>
        <v>540</v>
      </c>
      <c r="B549" s="226" t="s">
        <v>2392</v>
      </c>
      <c r="C549" s="227" t="s">
        <v>1277</v>
      </c>
      <c r="D549" s="289">
        <v>43031</v>
      </c>
      <c r="E549" s="103" t="s">
        <v>1753</v>
      </c>
      <c r="F549" s="103"/>
      <c r="G549" s="106" t="s">
        <v>2009</v>
      </c>
      <c r="H549" s="228">
        <v>45720</v>
      </c>
      <c r="I549" s="103">
        <v>40</v>
      </c>
      <c r="J549" s="103">
        <v>136</v>
      </c>
      <c r="K549" s="105" t="str" cm="1">
        <f t="array" ref="K549">LOOKUP(2,1/(J549&gt;=INDEX(IF(F549="x",CCTT!$F$3:$I$170,CCTT!$B$3:$E$170),MATCH(DATEDIF(D549,DATE(2024,7,11),"m"),CCTT!$A$3:$A$170,0),0)),CCTT!$F$2:$I$2)</f>
        <v>CHT</v>
      </c>
      <c r="L549" s="111">
        <f t="shared" si="65"/>
        <v>21.626297577854672</v>
      </c>
      <c r="M549" s="105" t="str" cm="1">
        <f t="array" ref="M549">LOOKUP(2,1/(L549&gt;=INDEX(IF(F549="x",BMI!$G$3:$K$170,BMI!$B$3:$F$170),MATCH(DATEDIF(D549,DATE(2024,7,11),"m"),BMI!$A$3:$A$170,0),0)),BMI!$G$2:$K$2)</f>
        <v>BP</v>
      </c>
      <c r="N549" s="103" t="s">
        <v>3386</v>
      </c>
      <c r="O549" s="103">
        <v>87</v>
      </c>
      <c r="P549" s="106" t="s">
        <v>3380</v>
      </c>
      <c r="Q549" s="103" t="s">
        <v>5</v>
      </c>
      <c r="R549" s="103" t="s">
        <v>5</v>
      </c>
      <c r="S549" s="103" t="s">
        <v>5</v>
      </c>
      <c r="T549" s="103" t="s">
        <v>5</v>
      </c>
      <c r="U549" s="104" t="str">
        <f t="shared" si="66"/>
        <v>bt; bt; bt; bt</v>
      </c>
      <c r="V549" s="112" t="s">
        <v>5</v>
      </c>
      <c r="W549" s="191" t="str">
        <f t="shared" si="67"/>
        <v>III</v>
      </c>
    </row>
    <row r="550" spans="1:23" x14ac:dyDescent="0.25">
      <c r="A550" s="103">
        <f t="shared" si="68"/>
        <v>541</v>
      </c>
      <c r="B550" s="226" t="s">
        <v>2393</v>
      </c>
      <c r="C550" s="227" t="s">
        <v>1278</v>
      </c>
      <c r="D550" s="290">
        <v>42945</v>
      </c>
      <c r="E550" s="103" t="s">
        <v>1753</v>
      </c>
      <c r="F550" s="103"/>
      <c r="G550" s="106" t="s">
        <v>2009</v>
      </c>
      <c r="H550" s="228">
        <v>45720</v>
      </c>
      <c r="I550" s="103">
        <v>20</v>
      </c>
      <c r="J550" s="103">
        <v>117</v>
      </c>
      <c r="K550" s="105" t="str" cm="1">
        <f t="array" ref="K550">LOOKUP(2,1/(J550&gt;=INDEX(IF(F550="x",CCTT!$F$3:$I$170,CCTT!$B$3:$E$170),MATCH(DATEDIF(D550,DATE(2024,7,11),"m"),CCTT!$A$3:$A$170,0),0)),CCTT!$F$2:$I$2)</f>
        <v>bt</v>
      </c>
      <c r="L550" s="111">
        <f t="shared" si="65"/>
        <v>14.610271020527431</v>
      </c>
      <c r="M550" s="105" t="str" cm="1">
        <f t="array" ref="M550">LOOKUP(2,1/(L550&gt;=INDEX(IF(F550="x",BMI!$G$3:$K$170,BMI!$B$3:$F$170),MATCH(DATEDIF(D550,DATE(2024,7,11),"m"),BMI!$A$3:$A$170,0),0)),BMI!$G$2:$K$2)</f>
        <v>bt</v>
      </c>
      <c r="N550" s="103" t="s">
        <v>3381</v>
      </c>
      <c r="O550" s="103">
        <v>82</v>
      </c>
      <c r="P550" s="106" t="s">
        <v>3380</v>
      </c>
      <c r="Q550" s="103" t="s">
        <v>5</v>
      </c>
      <c r="R550" s="103" t="s">
        <v>5</v>
      </c>
      <c r="S550" s="103" t="s">
        <v>5</v>
      </c>
      <c r="T550" s="103" t="s">
        <v>5</v>
      </c>
      <c r="U550" s="104" t="str">
        <f t="shared" si="66"/>
        <v>bt; bt; bt; bt</v>
      </c>
      <c r="V550" s="112" t="s">
        <v>5</v>
      </c>
      <c r="W550" s="191" t="str">
        <f t="shared" si="67"/>
        <v>I</v>
      </c>
    </row>
    <row r="551" spans="1:23" x14ac:dyDescent="0.25">
      <c r="A551" s="103">
        <f t="shared" si="68"/>
        <v>542</v>
      </c>
      <c r="B551" s="226" t="s">
        <v>2394</v>
      </c>
      <c r="C551" s="227" t="s">
        <v>1281</v>
      </c>
      <c r="D551" s="290">
        <v>42808</v>
      </c>
      <c r="E551" s="103" t="s">
        <v>1753</v>
      </c>
      <c r="F551" s="103"/>
      <c r="G551" s="106" t="s">
        <v>2009</v>
      </c>
      <c r="H551" s="228">
        <v>45720</v>
      </c>
      <c r="I551" s="103">
        <v>42</v>
      </c>
      <c r="J551" s="103">
        <v>137</v>
      </c>
      <c r="K551" s="105" t="str" cm="1">
        <f t="array" ref="K551">LOOKUP(2,1/(J551&gt;=INDEX(IF(F551="x",CCTT!$F$3:$I$170,CCTT!$B$3:$E$170),MATCH(DATEDIF(D551,DATE(2024,7,11),"m"),CCTT!$A$3:$A$170,0),0)),CCTT!$F$2:$I$2)</f>
        <v>CHT</v>
      </c>
      <c r="L551" s="111">
        <f t="shared" si="65"/>
        <v>22.377324311364482</v>
      </c>
      <c r="M551" s="105" t="str" cm="1">
        <f t="array" ref="M551">LOOKUP(2,1/(L551&gt;=INDEX(IF(F551="x",BMI!$G$3:$K$170,BMI!$B$3:$F$170),MATCH(DATEDIF(D551,DATE(2024,7,11),"m"),BMI!$A$3:$A$170,0),0)),BMI!$G$2:$K$2)</f>
        <v>BP</v>
      </c>
      <c r="N551" s="103" t="s">
        <v>3386</v>
      </c>
      <c r="O551" s="103">
        <v>86</v>
      </c>
      <c r="P551" s="106" t="s">
        <v>3380</v>
      </c>
      <c r="Q551" s="103" t="s">
        <v>5</v>
      </c>
      <c r="R551" s="103" t="s">
        <v>5</v>
      </c>
      <c r="S551" s="103" t="s">
        <v>5</v>
      </c>
      <c r="T551" s="103" t="s">
        <v>5</v>
      </c>
      <c r="U551" s="104" t="str">
        <f t="shared" si="66"/>
        <v>bt; bt; bt; bt</v>
      </c>
      <c r="V551" s="112" t="s">
        <v>5</v>
      </c>
      <c r="W551" s="191" t="str">
        <f t="shared" si="67"/>
        <v>III</v>
      </c>
    </row>
    <row r="552" spans="1:23" ht="31.5" x14ac:dyDescent="0.25">
      <c r="A552" s="103">
        <f t="shared" si="68"/>
        <v>543</v>
      </c>
      <c r="B552" s="226" t="s">
        <v>2395</v>
      </c>
      <c r="C552" s="227" t="s">
        <v>1281</v>
      </c>
      <c r="D552" s="290">
        <v>43028</v>
      </c>
      <c r="E552" s="103" t="s">
        <v>1753</v>
      </c>
      <c r="F552" s="103"/>
      <c r="G552" s="106" t="s">
        <v>2009</v>
      </c>
      <c r="H552" s="228">
        <v>45720</v>
      </c>
      <c r="I552" s="103">
        <v>29</v>
      </c>
      <c r="J552" s="103">
        <v>131</v>
      </c>
      <c r="K552" s="105" t="str" cm="1">
        <f t="array" ref="K552">LOOKUP(2,1/(J552&gt;=INDEX(IF(F552="x",CCTT!$F$3:$I$170,CCTT!$B$3:$E$170),MATCH(DATEDIF(D552,DATE(2024,7,11),"m"),CCTT!$A$3:$A$170,0),0)),CCTT!$F$2:$I$2)</f>
        <v>CHT</v>
      </c>
      <c r="L552" s="111">
        <f t="shared" si="65"/>
        <v>16.898782122253948</v>
      </c>
      <c r="M552" s="105" t="str" cm="1">
        <f t="array" ref="M552">LOOKUP(2,1/(L552&gt;=INDEX(IF(F552="x",BMI!$G$3:$K$170,BMI!$B$3:$F$170),MATCH(DATEDIF(D552,DATE(2024,7,11),"m"),BMI!$A$3:$A$170,0),0)),BMI!$G$2:$K$2)</f>
        <v>bt</v>
      </c>
      <c r="N552" s="103" t="s">
        <v>3381</v>
      </c>
      <c r="O552" s="103">
        <v>84</v>
      </c>
      <c r="P552" s="106" t="s">
        <v>3391</v>
      </c>
      <c r="Q552" s="103" t="s">
        <v>1326</v>
      </c>
      <c r="R552" s="103" t="s">
        <v>5</v>
      </c>
      <c r="S552" s="103" t="s">
        <v>1370</v>
      </c>
      <c r="T552" s="103" t="s">
        <v>5</v>
      </c>
      <c r="U552" s="104" t="str">
        <f t="shared" si="66"/>
        <v>2 mắt giảm thị lực; bt; Đa sâu răng; bt</v>
      </c>
      <c r="V552" s="112" t="s">
        <v>3389</v>
      </c>
      <c r="W552" s="191" t="str">
        <f t="shared" si="67"/>
        <v>II</v>
      </c>
    </row>
    <row r="553" spans="1:23" ht="31.5" x14ac:dyDescent="0.25">
      <c r="A553" s="103">
        <f t="shared" si="68"/>
        <v>544</v>
      </c>
      <c r="B553" s="226" t="s">
        <v>2396</v>
      </c>
      <c r="C553" s="227" t="s">
        <v>1329</v>
      </c>
      <c r="D553" s="290">
        <v>42993</v>
      </c>
      <c r="E553" s="103" t="s">
        <v>1753</v>
      </c>
      <c r="F553" s="103"/>
      <c r="G553" s="106" t="s">
        <v>2009</v>
      </c>
      <c r="H553" s="228">
        <v>45720</v>
      </c>
      <c r="I553" s="103">
        <v>17</v>
      </c>
      <c r="J553" s="103">
        <v>120</v>
      </c>
      <c r="K553" s="105" t="str" cm="1">
        <f t="array" ref="K553">LOOKUP(2,1/(J553&gt;=INDEX(IF(F553="x",CCTT!$F$3:$I$170,CCTT!$B$3:$E$170),MATCH(DATEDIF(D553,DATE(2024,7,11),"m"),CCTT!$A$3:$A$170,0),0)),CCTT!$F$2:$I$2)</f>
        <v>bt</v>
      </c>
      <c r="L553" s="111">
        <f t="shared" ref="L553:L610" si="69">(I553/J553^2)*10^4</f>
        <v>11.805555555555555</v>
      </c>
      <c r="M553" s="105" t="str" cm="1">
        <f t="array" ref="M553">LOOKUP(2,1/(L553&gt;=INDEX(IF(F553="x",BMI!$G$3:$K$170,BMI!$B$3:$F$170),MATCH(DATEDIF(D553,DATE(2024,7,11),"m"),BMI!$A$3:$A$170,0),0)),BMI!$G$2:$K$2)</f>
        <v>SDDTGC
MĐN</v>
      </c>
      <c r="N553" s="103" t="s">
        <v>3381</v>
      </c>
      <c r="O553" s="103">
        <v>82</v>
      </c>
      <c r="P553" s="106" t="s">
        <v>3380</v>
      </c>
      <c r="Q553" s="103" t="s">
        <v>5</v>
      </c>
      <c r="R553" s="103" t="s">
        <v>5</v>
      </c>
      <c r="S553" s="103" t="s">
        <v>5</v>
      </c>
      <c r="T553" s="103" t="s">
        <v>5</v>
      </c>
      <c r="U553" s="104" t="str">
        <f t="shared" ref="U553:U609" si="70">Q553&amp;"; "&amp;R553&amp;"; "&amp;S553&amp;"; "&amp;T553</f>
        <v>bt; bt; bt; bt</v>
      </c>
      <c r="V553" s="112" t="s">
        <v>5</v>
      </c>
      <c r="W553" s="191" t="str">
        <f t="shared" ref="W553:W610" si="71">ROMAN(MAX(IF(OR(K553=$Z$8,M553=$AD$8,M553=$AH$8),3,IF(OR(K553=$AA$8,M553=$AE$8,M553=$AG$8),2,1)),IF(V553="bt",1,2)),0)</f>
        <v>III</v>
      </c>
    </row>
    <row r="554" spans="1:23" x14ac:dyDescent="0.25">
      <c r="A554" s="103">
        <f t="shared" si="68"/>
        <v>545</v>
      </c>
      <c r="B554" s="226" t="s">
        <v>1622</v>
      </c>
      <c r="C554" s="227" t="s">
        <v>1329</v>
      </c>
      <c r="D554" s="290">
        <v>42863</v>
      </c>
      <c r="E554" s="103" t="s">
        <v>1753</v>
      </c>
      <c r="F554" s="103"/>
      <c r="G554" s="106" t="s">
        <v>2009</v>
      </c>
      <c r="H554" s="228">
        <v>45720</v>
      </c>
      <c r="I554" s="103">
        <v>33</v>
      </c>
      <c r="J554" s="103">
        <v>131</v>
      </c>
      <c r="K554" s="105" t="str" cm="1">
        <f t="array" ref="K554">LOOKUP(2,1/(J554&gt;=INDEX(IF(F554="x",CCTT!$F$3:$I$170,CCTT!$B$3:$E$170),MATCH(DATEDIF(D554,DATE(2024,7,11),"m"),CCTT!$A$3:$A$170,0),0)),CCTT!$F$2:$I$2)</f>
        <v>bt</v>
      </c>
      <c r="L554" s="111">
        <f t="shared" si="69"/>
        <v>19.229648621875182</v>
      </c>
      <c r="M554" s="105" t="str" cm="1">
        <f t="array" ref="M554">LOOKUP(2,1/(L554&gt;=INDEX(IF(F554="x",BMI!$G$3:$K$170,BMI!$B$3:$F$170),MATCH(DATEDIF(D554,DATE(2024,7,11),"m"),BMI!$A$3:$A$170,0),0)),BMI!$G$2:$K$2)</f>
        <v>BP</v>
      </c>
      <c r="N554" s="103" t="s">
        <v>3386</v>
      </c>
      <c r="O554" s="103">
        <v>85</v>
      </c>
      <c r="P554" s="106" t="s">
        <v>3380</v>
      </c>
      <c r="Q554" s="103" t="s">
        <v>5</v>
      </c>
      <c r="R554" s="103" t="s">
        <v>5</v>
      </c>
      <c r="S554" s="103" t="s">
        <v>5</v>
      </c>
      <c r="T554" s="103" t="s">
        <v>5</v>
      </c>
      <c r="U554" s="104" t="str">
        <f t="shared" si="70"/>
        <v>bt; bt; bt; bt</v>
      </c>
      <c r="V554" s="112" t="s">
        <v>5</v>
      </c>
      <c r="W554" s="191" t="str">
        <f t="shared" si="71"/>
        <v>III</v>
      </c>
    </row>
    <row r="555" spans="1:23" x14ac:dyDescent="0.25">
      <c r="A555" s="103">
        <f t="shared" si="68"/>
        <v>546</v>
      </c>
      <c r="B555" s="226" t="s">
        <v>2397</v>
      </c>
      <c r="C555" s="227" t="s">
        <v>1329</v>
      </c>
      <c r="D555" s="290">
        <v>42871</v>
      </c>
      <c r="E555" s="103" t="s">
        <v>1753</v>
      </c>
      <c r="F555" s="103"/>
      <c r="G555" s="106" t="s">
        <v>2009</v>
      </c>
      <c r="H555" s="228">
        <v>45720</v>
      </c>
      <c r="I555" s="103">
        <v>21</v>
      </c>
      <c r="J555" s="103">
        <v>124</v>
      </c>
      <c r="K555" s="105" t="str" cm="1">
        <f t="array" ref="K555">LOOKUP(2,1/(J555&gt;=INDEX(IF(F555="x",CCTT!$F$3:$I$170,CCTT!$B$3:$E$170),MATCH(DATEDIF(D555,DATE(2024,7,11),"m"),CCTT!$A$3:$A$170,0),0)),CCTT!$F$2:$I$2)</f>
        <v>bt</v>
      </c>
      <c r="L555" s="111">
        <f t="shared" si="69"/>
        <v>13.657648283038503</v>
      </c>
      <c r="M555" s="105" t="str" cm="1">
        <f t="array" ref="M555">LOOKUP(2,1/(L555&gt;=INDEX(IF(F555="x",BMI!$G$3:$K$170,BMI!$B$3:$F$170),MATCH(DATEDIF(D555,DATE(2024,7,11),"m"),BMI!$A$3:$A$170,0),0)),BMI!$G$2:$K$2)</f>
        <v>bt</v>
      </c>
      <c r="N555" s="103" t="s">
        <v>3381</v>
      </c>
      <c r="O555" s="103">
        <v>80</v>
      </c>
      <c r="P555" s="106" t="s">
        <v>3380</v>
      </c>
      <c r="Q555" s="103" t="s">
        <v>5</v>
      </c>
      <c r="R555" s="103" t="s">
        <v>5</v>
      </c>
      <c r="S555" s="103" t="s">
        <v>1370</v>
      </c>
      <c r="T555" s="103" t="s">
        <v>5</v>
      </c>
      <c r="U555" s="104" t="str">
        <f t="shared" si="70"/>
        <v>bt; bt; Đa sâu răng; bt</v>
      </c>
      <c r="V555" s="112" t="s">
        <v>1370</v>
      </c>
      <c r="W555" s="191" t="str">
        <f t="shared" si="71"/>
        <v>II</v>
      </c>
    </row>
    <row r="556" spans="1:23" x14ac:dyDescent="0.25">
      <c r="A556" s="103">
        <f t="shared" si="68"/>
        <v>547</v>
      </c>
      <c r="B556" s="226" t="s">
        <v>2398</v>
      </c>
      <c r="C556" s="227" t="s">
        <v>1380</v>
      </c>
      <c r="D556" s="290">
        <v>42824</v>
      </c>
      <c r="E556" s="103" t="s">
        <v>1753</v>
      </c>
      <c r="F556" s="103"/>
      <c r="G556" s="106" t="s">
        <v>2009</v>
      </c>
      <c r="H556" s="228">
        <v>45720</v>
      </c>
      <c r="I556" s="103">
        <v>40</v>
      </c>
      <c r="J556" s="103">
        <v>130</v>
      </c>
      <c r="K556" s="105" t="str" cm="1">
        <f t="array" ref="K556">LOOKUP(2,1/(J556&gt;=INDEX(IF(F556="x",CCTT!$F$3:$I$170,CCTT!$B$3:$E$170),MATCH(DATEDIF(D556,DATE(2024,7,11),"m"),CCTT!$A$3:$A$170,0),0)),CCTT!$F$2:$I$2)</f>
        <v>bt</v>
      </c>
      <c r="L556" s="111">
        <f t="shared" si="69"/>
        <v>23.668639053254438</v>
      </c>
      <c r="M556" s="105" t="str" cm="1">
        <f t="array" ref="M556">LOOKUP(2,1/(L556&gt;=INDEX(IF(F556="x",BMI!$G$3:$K$170,BMI!$B$3:$F$170),MATCH(DATEDIF(D556,DATE(2024,7,11),"m"),BMI!$A$3:$A$170,0),0)),BMI!$G$2:$K$2)</f>
        <v>BP</v>
      </c>
      <c r="N556" s="103" t="s">
        <v>3386</v>
      </c>
      <c r="O556" s="103">
        <v>85</v>
      </c>
      <c r="P556" s="106" t="s">
        <v>3380</v>
      </c>
      <c r="Q556" s="103" t="s">
        <v>5</v>
      </c>
      <c r="R556" s="103" t="s">
        <v>5</v>
      </c>
      <c r="S556" s="103" t="s">
        <v>5</v>
      </c>
      <c r="T556" s="103" t="s">
        <v>5</v>
      </c>
      <c r="U556" s="104" t="str">
        <f t="shared" si="70"/>
        <v>bt; bt; bt; bt</v>
      </c>
      <c r="V556" s="112" t="s">
        <v>5</v>
      </c>
      <c r="W556" s="191" t="str">
        <f t="shared" si="71"/>
        <v>III</v>
      </c>
    </row>
    <row r="557" spans="1:23" x14ac:dyDescent="0.25">
      <c r="A557" s="103">
        <f t="shared" si="68"/>
        <v>548</v>
      </c>
      <c r="B557" s="226" t="s">
        <v>2399</v>
      </c>
      <c r="C557" s="227" t="s">
        <v>1285</v>
      </c>
      <c r="D557" s="292">
        <v>43016</v>
      </c>
      <c r="E557" s="103" t="s">
        <v>1753</v>
      </c>
      <c r="F557" s="103"/>
      <c r="G557" s="106" t="s">
        <v>2009</v>
      </c>
      <c r="H557" s="228">
        <v>45720</v>
      </c>
      <c r="I557" s="103">
        <v>21</v>
      </c>
      <c r="J557" s="103">
        <v>118</v>
      </c>
      <c r="K557" s="105" t="str" cm="1">
        <f t="array" ref="K557">LOOKUP(2,1/(J557&gt;=INDEX(IF(F557="x",CCTT!$F$3:$I$170,CCTT!$B$3:$E$170),MATCH(DATEDIF(D557,DATE(2024,7,11),"m"),CCTT!$A$3:$A$170,0),0)),CCTT!$F$2:$I$2)</f>
        <v>bt</v>
      </c>
      <c r="L557" s="111">
        <f t="shared" si="69"/>
        <v>15.081873024992817</v>
      </c>
      <c r="M557" s="105" t="str" cm="1">
        <f t="array" ref="M557">LOOKUP(2,1/(L557&gt;=INDEX(IF(F557="x",BMI!$G$3:$K$170,BMI!$B$3:$F$170),MATCH(DATEDIF(D557,DATE(2024,7,11),"m"),BMI!$A$3:$A$170,0),0)),BMI!$G$2:$K$2)</f>
        <v>bt</v>
      </c>
      <c r="N557" s="103" t="s">
        <v>3381</v>
      </c>
      <c r="O557" s="103">
        <v>82</v>
      </c>
      <c r="P557" s="106" t="s">
        <v>3380</v>
      </c>
      <c r="Q557" s="103" t="s">
        <v>5</v>
      </c>
      <c r="R557" s="103" t="s">
        <v>5</v>
      </c>
      <c r="S557" s="103" t="s">
        <v>1370</v>
      </c>
      <c r="T557" s="103" t="s">
        <v>5</v>
      </c>
      <c r="U557" s="104" t="str">
        <f t="shared" si="70"/>
        <v>bt; bt; Đa sâu răng; bt</v>
      </c>
      <c r="V557" s="112" t="s">
        <v>1370</v>
      </c>
      <c r="W557" s="191" t="str">
        <f t="shared" si="71"/>
        <v>II</v>
      </c>
    </row>
    <row r="558" spans="1:23" x14ac:dyDescent="0.25">
      <c r="A558" s="103">
        <f t="shared" si="68"/>
        <v>549</v>
      </c>
      <c r="B558" s="226" t="s">
        <v>2400</v>
      </c>
      <c r="C558" s="227" t="s">
        <v>1288</v>
      </c>
      <c r="D558" s="292">
        <v>42819</v>
      </c>
      <c r="E558" s="103"/>
      <c r="F558" s="103" t="s">
        <v>1753</v>
      </c>
      <c r="G558" s="106" t="s">
        <v>2009</v>
      </c>
      <c r="H558" s="228">
        <v>45720</v>
      </c>
      <c r="I558" s="103">
        <v>29</v>
      </c>
      <c r="J558" s="103">
        <v>127</v>
      </c>
      <c r="K558" s="105" t="str" cm="1">
        <f t="array" ref="K558">LOOKUP(2,1/(J558&gt;=INDEX(IF(F558="x",CCTT!$F$3:$I$170,CCTT!$B$3:$E$170),MATCH(DATEDIF(D558,DATE(2024,7,11),"m"),CCTT!$A$3:$A$170,0),0)),CCTT!$F$2:$I$2)</f>
        <v>bt</v>
      </c>
      <c r="L558" s="111">
        <f t="shared" si="69"/>
        <v>17.98003596007192</v>
      </c>
      <c r="M558" s="105" t="str" cm="1">
        <f t="array" ref="M558">LOOKUP(2,1/(L558&gt;=INDEX(IF(F558="x",BMI!$G$3:$K$170,BMI!$B$3:$F$170),MATCH(DATEDIF(D558,DATE(2024,7,11),"m"),BMI!$A$3:$A$170,0),0)),BMI!$G$2:$K$2)</f>
        <v>TC</v>
      </c>
      <c r="N558" s="103" t="s">
        <v>3381</v>
      </c>
      <c r="O558" s="106" t="s">
        <v>3447</v>
      </c>
      <c r="P558" s="106" t="s">
        <v>3380</v>
      </c>
      <c r="Q558" s="103" t="s">
        <v>5</v>
      </c>
      <c r="R558" s="103" t="s">
        <v>5</v>
      </c>
      <c r="S558" s="103" t="s">
        <v>5</v>
      </c>
      <c r="T558" s="103" t="s">
        <v>5</v>
      </c>
      <c r="U558" s="104" t="str">
        <f t="shared" si="70"/>
        <v>bt; bt; bt; bt</v>
      </c>
      <c r="V558" s="112" t="s">
        <v>5</v>
      </c>
      <c r="W558" s="191" t="str">
        <f t="shared" si="71"/>
        <v>II</v>
      </c>
    </row>
    <row r="559" spans="1:23" x14ac:dyDescent="0.25">
      <c r="A559" s="103">
        <f t="shared" si="68"/>
        <v>550</v>
      </c>
      <c r="B559" s="226" t="s">
        <v>1697</v>
      </c>
      <c r="C559" s="227" t="s">
        <v>1289</v>
      </c>
      <c r="D559" s="292">
        <v>42948</v>
      </c>
      <c r="E559" s="103"/>
      <c r="F559" s="103" t="s">
        <v>1753</v>
      </c>
      <c r="G559" s="106" t="s">
        <v>2009</v>
      </c>
      <c r="H559" s="228">
        <v>45720</v>
      </c>
      <c r="I559" s="103">
        <v>36</v>
      </c>
      <c r="J559" s="103">
        <v>134</v>
      </c>
      <c r="K559" s="105" t="str" cm="1">
        <f t="array" ref="K559">LOOKUP(2,1/(J559&gt;=INDEX(IF(F559="x",CCTT!$F$3:$I$170,CCTT!$B$3:$E$170),MATCH(DATEDIF(D559,DATE(2024,7,11),"m"),CCTT!$A$3:$A$170,0),0)),CCTT!$F$2:$I$2)</f>
        <v>CHT</v>
      </c>
      <c r="L559" s="111">
        <f t="shared" si="69"/>
        <v>20.049008687903765</v>
      </c>
      <c r="M559" s="105" t="str" cm="1">
        <f t="array" ref="M559">LOOKUP(2,1/(L559&gt;=INDEX(IF(F559="x",BMI!$G$3:$K$170,BMI!$B$3:$F$170),MATCH(DATEDIF(D559,DATE(2024,7,11),"m"),BMI!$A$3:$A$170,0),0)),BMI!$G$2:$K$2)</f>
        <v>BP</v>
      </c>
      <c r="N559" s="103" t="s">
        <v>3386</v>
      </c>
      <c r="O559" s="103">
        <v>87</v>
      </c>
      <c r="P559" s="106" t="s">
        <v>3382</v>
      </c>
      <c r="Q559" s="103" t="s">
        <v>1269</v>
      </c>
      <c r="R559" s="103" t="s">
        <v>5</v>
      </c>
      <c r="S559" s="103" t="s">
        <v>5</v>
      </c>
      <c r="T559" s="103" t="s">
        <v>5</v>
      </c>
      <c r="U559" s="104" t="str">
        <f t="shared" si="70"/>
        <v>Cận thị; bt; bt; bt</v>
      </c>
      <c r="V559" s="112" t="s">
        <v>1269</v>
      </c>
      <c r="W559" s="191" t="str">
        <f t="shared" si="71"/>
        <v>III</v>
      </c>
    </row>
    <row r="560" spans="1:23" x14ac:dyDescent="0.25">
      <c r="A560" s="103">
        <f t="shared" si="68"/>
        <v>551</v>
      </c>
      <c r="B560" s="226" t="s">
        <v>2401</v>
      </c>
      <c r="C560" s="227" t="s">
        <v>1289</v>
      </c>
      <c r="D560" s="439">
        <v>42940</v>
      </c>
      <c r="E560" s="103"/>
      <c r="F560" s="103" t="s">
        <v>1753</v>
      </c>
      <c r="G560" s="106" t="s">
        <v>2009</v>
      </c>
      <c r="H560" s="228">
        <v>45720</v>
      </c>
      <c r="I560" s="103">
        <v>22</v>
      </c>
      <c r="J560" s="103">
        <v>126</v>
      </c>
      <c r="K560" s="105" t="str" cm="1">
        <f t="array" ref="K560">LOOKUP(2,1/(J560&gt;=INDEX(IF(F560="x",CCTT!$F$3:$I$170,CCTT!$B$3:$E$170),MATCH(DATEDIF(D560,DATE(2024,7,11),"m"),CCTT!$A$3:$A$170,0),0)),CCTT!$F$2:$I$2)</f>
        <v>bt</v>
      </c>
      <c r="L560" s="111">
        <f t="shared" si="69"/>
        <v>13.85739480977576</v>
      </c>
      <c r="M560" s="105" t="str" cm="1">
        <f t="array" ref="M560">LOOKUP(2,1/(L560&gt;=INDEX(IF(F560="x",BMI!$G$3:$K$170,BMI!$B$3:$F$170),MATCH(DATEDIF(D560,DATE(2024,7,11),"m"),BMI!$A$3:$A$170,0),0)),BMI!$G$2:$K$2)</f>
        <v>bt</v>
      </c>
      <c r="N560" s="103" t="s">
        <v>3396</v>
      </c>
      <c r="O560" s="103">
        <v>83</v>
      </c>
      <c r="P560" s="106" t="s">
        <v>3380</v>
      </c>
      <c r="Q560" s="103" t="s">
        <v>5</v>
      </c>
      <c r="R560" s="103" t="s">
        <v>5</v>
      </c>
      <c r="S560" s="103" t="s">
        <v>1370</v>
      </c>
      <c r="T560" s="103" t="s">
        <v>5</v>
      </c>
      <c r="U560" s="104" t="str">
        <f t="shared" si="70"/>
        <v>bt; bt; Đa sâu răng; bt</v>
      </c>
      <c r="V560" s="112" t="s">
        <v>1370</v>
      </c>
      <c r="W560" s="191" t="str">
        <f t="shared" si="71"/>
        <v>II</v>
      </c>
    </row>
    <row r="561" spans="1:23" x14ac:dyDescent="0.25">
      <c r="A561" s="103">
        <f t="shared" si="68"/>
        <v>552</v>
      </c>
      <c r="B561" s="226" t="s">
        <v>2402</v>
      </c>
      <c r="C561" s="227" t="s">
        <v>1355</v>
      </c>
      <c r="D561" s="290">
        <v>42907</v>
      </c>
      <c r="E561" s="103"/>
      <c r="F561" s="103" t="s">
        <v>1753</v>
      </c>
      <c r="G561" s="106" t="s">
        <v>2009</v>
      </c>
      <c r="H561" s="228">
        <v>45720</v>
      </c>
      <c r="I561" s="103">
        <v>20</v>
      </c>
      <c r="J561" s="103">
        <v>123</v>
      </c>
      <c r="K561" s="105" t="str" cm="1">
        <f t="array" ref="K561">LOOKUP(2,1/(J561&gt;=INDEX(IF(F561="x",CCTT!$F$3:$I$170,CCTT!$B$3:$E$170),MATCH(DATEDIF(D561,DATE(2024,7,11),"m"),CCTT!$A$3:$A$170,0),0)),CCTT!$F$2:$I$2)</f>
        <v>bt</v>
      </c>
      <c r="L561" s="111">
        <f t="shared" si="69"/>
        <v>13.219644391565867</v>
      </c>
      <c r="M561" s="105" t="str" cm="1">
        <f t="array" ref="M561">LOOKUP(2,1/(L561&gt;=INDEX(IF(F561="x",BMI!$G$3:$K$170,BMI!$B$3:$F$170),MATCH(DATEDIF(D561,DATE(2024,7,11),"m"),BMI!$A$3:$A$170,0),0)),BMI!$G$2:$K$2)</f>
        <v>bt</v>
      </c>
      <c r="N561" s="103" t="s">
        <v>3381</v>
      </c>
      <c r="O561" s="103">
        <v>82</v>
      </c>
      <c r="P561" s="106" t="s">
        <v>3380</v>
      </c>
      <c r="Q561" s="103" t="s">
        <v>5</v>
      </c>
      <c r="R561" s="103" t="s">
        <v>5</v>
      </c>
      <c r="S561" s="103" t="s">
        <v>5</v>
      </c>
      <c r="T561" s="103" t="s">
        <v>5</v>
      </c>
      <c r="U561" s="104" t="str">
        <f t="shared" si="70"/>
        <v>bt; bt; bt; bt</v>
      </c>
      <c r="V561" s="112" t="s">
        <v>5</v>
      </c>
      <c r="W561" s="191" t="str">
        <f t="shared" si="71"/>
        <v>I</v>
      </c>
    </row>
    <row r="562" spans="1:23" x14ac:dyDescent="0.25">
      <c r="A562" s="103">
        <f t="shared" si="68"/>
        <v>553</v>
      </c>
      <c r="B562" s="226" t="s">
        <v>2403</v>
      </c>
      <c r="C562" s="227" t="s">
        <v>1366</v>
      </c>
      <c r="D562" s="290">
        <v>43033</v>
      </c>
      <c r="E562" s="103" t="s">
        <v>1753</v>
      </c>
      <c r="F562" s="103"/>
      <c r="G562" s="106" t="s">
        <v>2009</v>
      </c>
      <c r="H562" s="228">
        <v>45720</v>
      </c>
      <c r="I562" s="103">
        <v>17</v>
      </c>
      <c r="J562" s="103">
        <v>115</v>
      </c>
      <c r="K562" s="105" t="str" cm="1">
        <f t="array" ref="K562">LOOKUP(2,1/(J562&gt;=INDEX(IF(F562="x",CCTT!$F$3:$I$170,CCTT!$B$3:$E$170),MATCH(DATEDIF(D562,DATE(2024,7,11),"m"),CCTT!$A$3:$A$170,0),0)),CCTT!$F$2:$I$2)</f>
        <v>bt</v>
      </c>
      <c r="L562" s="111">
        <f t="shared" si="69"/>
        <v>12.854442344045369</v>
      </c>
      <c r="M562" s="105" t="str" cm="1">
        <f t="array" ref="M562">LOOKUP(2,1/(L562&gt;=INDEX(IF(F562="x",BMI!$G$3:$K$170,BMI!$B$3:$F$170),MATCH(DATEDIF(D562,DATE(2024,7,11),"m"),BMI!$A$3:$A$170,0),0)),BMI!$G$2:$K$2)</f>
        <v>SDDTGC</v>
      </c>
      <c r="N562" s="103" t="s">
        <v>3381</v>
      </c>
      <c r="O562" s="103">
        <v>82</v>
      </c>
      <c r="P562" s="106" t="s">
        <v>3380</v>
      </c>
      <c r="Q562" s="103" t="s">
        <v>5</v>
      </c>
      <c r="R562" s="103" t="s">
        <v>5</v>
      </c>
      <c r="S562" s="103" t="s">
        <v>1370</v>
      </c>
      <c r="T562" s="103" t="s">
        <v>5</v>
      </c>
      <c r="U562" s="104" t="str">
        <f t="shared" si="70"/>
        <v>bt; bt; Đa sâu răng; bt</v>
      </c>
      <c r="V562" s="112" t="s">
        <v>1370</v>
      </c>
      <c r="W562" s="191" t="str">
        <f t="shared" si="71"/>
        <v>II</v>
      </c>
    </row>
    <row r="563" spans="1:23" x14ac:dyDescent="0.25">
      <c r="A563" s="103">
        <f t="shared" si="68"/>
        <v>554</v>
      </c>
      <c r="B563" s="226" t="s">
        <v>2404</v>
      </c>
      <c r="C563" s="227" t="s">
        <v>1294</v>
      </c>
      <c r="D563" s="291">
        <v>42800</v>
      </c>
      <c r="E563" s="103" t="s">
        <v>1753</v>
      </c>
      <c r="F563" s="103"/>
      <c r="G563" s="106" t="s">
        <v>2009</v>
      </c>
      <c r="H563" s="228">
        <v>45720</v>
      </c>
      <c r="I563" s="103">
        <v>30</v>
      </c>
      <c r="J563" s="103">
        <v>133</v>
      </c>
      <c r="K563" s="105" t="str" cm="1">
        <f t="array" ref="K563">LOOKUP(2,1/(J563&gt;=INDEX(IF(F563="x",CCTT!$F$3:$I$170,CCTT!$B$3:$E$170),MATCH(DATEDIF(D563,DATE(2024,7,11),"m"),CCTT!$A$3:$A$170,0),0)),CCTT!$F$2:$I$2)</f>
        <v>bt</v>
      </c>
      <c r="L563" s="111">
        <f t="shared" si="69"/>
        <v>16.959692464243314</v>
      </c>
      <c r="M563" s="105" t="str" cm="1">
        <f t="array" ref="M563">LOOKUP(2,1/(L563&gt;=INDEX(IF(F563="x",BMI!$G$3:$K$170,BMI!$B$3:$F$170),MATCH(DATEDIF(D563,DATE(2024,7,11),"m"),BMI!$A$3:$A$170,0),0)),BMI!$G$2:$K$2)</f>
        <v>bt</v>
      </c>
      <c r="N563" s="103" t="s">
        <v>3396</v>
      </c>
      <c r="O563" s="103">
        <v>82</v>
      </c>
      <c r="P563" s="106" t="s">
        <v>3380</v>
      </c>
      <c r="Q563" s="103" t="s">
        <v>5</v>
      </c>
      <c r="R563" s="103" t="s">
        <v>5</v>
      </c>
      <c r="S563" s="103" t="s">
        <v>5</v>
      </c>
      <c r="T563" s="103" t="s">
        <v>5</v>
      </c>
      <c r="U563" s="104" t="str">
        <f t="shared" si="70"/>
        <v>bt; bt; bt; bt</v>
      </c>
      <c r="V563" s="112" t="s">
        <v>5</v>
      </c>
      <c r="W563" s="191" t="str">
        <f t="shared" si="71"/>
        <v>I</v>
      </c>
    </row>
    <row r="564" spans="1:23" x14ac:dyDescent="0.25">
      <c r="A564" s="103">
        <f t="shared" si="68"/>
        <v>555</v>
      </c>
      <c r="B564" s="226" t="s">
        <v>1270</v>
      </c>
      <c r="C564" s="227" t="s">
        <v>1296</v>
      </c>
      <c r="D564" s="290">
        <v>42769</v>
      </c>
      <c r="E564" s="103" t="s">
        <v>1753</v>
      </c>
      <c r="F564" s="103"/>
      <c r="G564" s="106" t="s">
        <v>2009</v>
      </c>
      <c r="H564" s="228">
        <v>45720</v>
      </c>
      <c r="I564" s="103">
        <v>25</v>
      </c>
      <c r="J564" s="103">
        <v>126</v>
      </c>
      <c r="K564" s="105" t="str" cm="1">
        <f t="array" ref="K564">LOOKUP(2,1/(J564&gt;=INDEX(IF(F564="x",CCTT!$F$3:$I$170,CCTT!$B$3:$E$170),MATCH(DATEDIF(D564,DATE(2024,7,11),"m"),CCTT!$A$3:$A$170,0),0)),CCTT!$F$2:$I$2)</f>
        <v>bt</v>
      </c>
      <c r="L564" s="111">
        <f t="shared" si="69"/>
        <v>15.747039556563367</v>
      </c>
      <c r="M564" s="105" t="str" cm="1">
        <f t="array" ref="M564">LOOKUP(2,1/(L564&gt;=INDEX(IF(F564="x",BMI!$G$3:$K$170,BMI!$B$3:$F$170),MATCH(DATEDIF(D564,DATE(2024,7,11),"m"),BMI!$A$3:$A$170,0),0)),BMI!$G$2:$K$2)</f>
        <v>bt</v>
      </c>
      <c r="N564" s="103" t="s">
        <v>3381</v>
      </c>
      <c r="O564" s="103">
        <v>81</v>
      </c>
      <c r="P564" s="106" t="s">
        <v>3380</v>
      </c>
      <c r="Q564" s="103" t="s">
        <v>5</v>
      </c>
      <c r="R564" s="103" t="s">
        <v>5</v>
      </c>
      <c r="S564" s="103" t="s">
        <v>5</v>
      </c>
      <c r="T564" s="103" t="s">
        <v>5</v>
      </c>
      <c r="U564" s="104" t="str">
        <f t="shared" si="70"/>
        <v>bt; bt; bt; bt</v>
      </c>
      <c r="V564" s="112" t="s">
        <v>5</v>
      </c>
      <c r="W564" s="191" t="str">
        <f t="shared" si="71"/>
        <v>I</v>
      </c>
    </row>
    <row r="565" spans="1:23" x14ac:dyDescent="0.25">
      <c r="A565" s="103">
        <f t="shared" si="68"/>
        <v>556</v>
      </c>
      <c r="B565" s="226" t="s">
        <v>2405</v>
      </c>
      <c r="C565" s="227" t="s">
        <v>1347</v>
      </c>
      <c r="D565" s="290">
        <v>42913</v>
      </c>
      <c r="E565" s="103" t="s">
        <v>1753</v>
      </c>
      <c r="F565" s="103"/>
      <c r="G565" s="106" t="s">
        <v>2009</v>
      </c>
      <c r="H565" s="228">
        <v>45720</v>
      </c>
      <c r="I565" s="103">
        <v>22</v>
      </c>
      <c r="J565" s="103">
        <v>123</v>
      </c>
      <c r="K565" s="105" t="str" cm="1">
        <f t="array" ref="K565">LOOKUP(2,1/(J565&gt;=INDEX(IF(F565="x",CCTT!$F$3:$I$170,CCTT!$B$3:$E$170),MATCH(DATEDIF(D565,DATE(2024,7,11),"m"),CCTT!$A$3:$A$170,0),0)),CCTT!$F$2:$I$2)</f>
        <v>bt</v>
      </c>
      <c r="L565" s="111">
        <f t="shared" si="69"/>
        <v>14.541608830722454</v>
      </c>
      <c r="M565" s="105" t="str" cm="1">
        <f t="array" ref="M565">LOOKUP(2,1/(L565&gt;=INDEX(IF(F565="x",BMI!$G$3:$K$170,BMI!$B$3:$F$170),MATCH(DATEDIF(D565,DATE(2024,7,11),"m"),BMI!$A$3:$A$170,0),0)),BMI!$G$2:$K$2)</f>
        <v>bt</v>
      </c>
      <c r="N565" s="103" t="s">
        <v>3401</v>
      </c>
      <c r="O565" s="103">
        <v>84</v>
      </c>
      <c r="P565" s="106" t="s">
        <v>3380</v>
      </c>
      <c r="Q565" s="103" t="s">
        <v>5</v>
      </c>
      <c r="R565" s="103" t="s">
        <v>5</v>
      </c>
      <c r="S565" s="103" t="s">
        <v>5</v>
      </c>
      <c r="T565" s="103" t="s">
        <v>5</v>
      </c>
      <c r="U565" s="104" t="str">
        <f t="shared" si="70"/>
        <v>bt; bt; bt; bt</v>
      </c>
      <c r="V565" s="112" t="s">
        <v>5</v>
      </c>
      <c r="W565" s="191" t="str">
        <f t="shared" si="71"/>
        <v>I</v>
      </c>
    </row>
    <row r="566" spans="1:23" x14ac:dyDescent="0.25">
      <c r="A566" s="103">
        <f t="shared" si="68"/>
        <v>557</v>
      </c>
      <c r="B566" s="226" t="s">
        <v>1660</v>
      </c>
      <c r="C566" s="227" t="s">
        <v>1321</v>
      </c>
      <c r="D566" s="292">
        <v>43047</v>
      </c>
      <c r="E566" s="103" t="s">
        <v>1753</v>
      </c>
      <c r="F566" s="103"/>
      <c r="G566" s="106" t="s">
        <v>2009</v>
      </c>
      <c r="H566" s="228">
        <v>45720</v>
      </c>
      <c r="I566" s="103">
        <v>31</v>
      </c>
      <c r="J566" s="103">
        <v>131</v>
      </c>
      <c r="K566" s="105" t="str" cm="1">
        <f t="array" ref="K566">LOOKUP(2,1/(J566&gt;=INDEX(IF(F566="x",CCTT!$F$3:$I$170,CCTT!$B$3:$E$170),MATCH(DATEDIF(D566,DATE(2024,7,11),"m"),CCTT!$A$3:$A$170,0),0)),CCTT!$F$2:$I$2)</f>
        <v>CHT</v>
      </c>
      <c r="L566" s="111">
        <f t="shared" si="69"/>
        <v>18.064215372064567</v>
      </c>
      <c r="M566" s="105" t="str" cm="1">
        <f t="array" ref="M566">LOOKUP(2,1/(L566&gt;=INDEX(IF(F566="x",BMI!$G$3:$K$170,BMI!$B$3:$F$170),MATCH(DATEDIF(D566,DATE(2024,7,11),"m"),BMI!$A$3:$A$170,0),0)),BMI!$G$2:$K$2)</f>
        <v>TC</v>
      </c>
      <c r="N566" s="103" t="s">
        <v>3381</v>
      </c>
      <c r="O566" s="103">
        <v>84</v>
      </c>
      <c r="P566" s="106" t="s">
        <v>3391</v>
      </c>
      <c r="Q566" s="103" t="s">
        <v>1326</v>
      </c>
      <c r="R566" s="103" t="s">
        <v>5</v>
      </c>
      <c r="S566" s="103" t="s">
        <v>5</v>
      </c>
      <c r="T566" s="103" t="s">
        <v>5</v>
      </c>
      <c r="U566" s="104" t="str">
        <f t="shared" si="70"/>
        <v>2 mắt giảm thị lực; bt; bt; bt</v>
      </c>
      <c r="V566" s="112" t="s">
        <v>1326</v>
      </c>
      <c r="W566" s="191" t="str">
        <f t="shared" si="71"/>
        <v>II</v>
      </c>
    </row>
    <row r="567" spans="1:23" x14ac:dyDescent="0.25">
      <c r="A567" s="103">
        <f t="shared" si="68"/>
        <v>558</v>
      </c>
      <c r="B567" s="226" t="s">
        <v>2406</v>
      </c>
      <c r="C567" s="227" t="s">
        <v>1300</v>
      </c>
      <c r="D567" s="290">
        <v>42938</v>
      </c>
      <c r="E567" s="103"/>
      <c r="F567" s="103" t="s">
        <v>1753</v>
      </c>
      <c r="G567" s="106" t="s">
        <v>2009</v>
      </c>
      <c r="H567" s="228">
        <v>45720</v>
      </c>
      <c r="I567" s="103">
        <v>18</v>
      </c>
      <c r="J567" s="103">
        <v>122</v>
      </c>
      <c r="K567" s="105" t="str" cm="1">
        <f t="array" ref="K567">LOOKUP(2,1/(J567&gt;=INDEX(IF(F567="x",CCTT!$F$3:$I$170,CCTT!$B$3:$E$170),MATCH(DATEDIF(D567,DATE(2024,7,11),"m"),CCTT!$A$3:$A$170,0),0)),CCTT!$F$2:$I$2)</f>
        <v>bt</v>
      </c>
      <c r="L567" s="111">
        <f t="shared" si="69"/>
        <v>12.09352324643913</v>
      </c>
      <c r="M567" s="105" t="str" cm="1">
        <f t="array" ref="M567">LOOKUP(2,1/(L567&gt;=INDEX(IF(F567="x",BMI!$G$3:$K$170,BMI!$B$3:$F$170),MATCH(DATEDIF(D567,DATE(2024,7,11),"m"),BMI!$A$3:$A$170,0),0)),BMI!$G$2:$K$2)</f>
        <v>SDDTGC</v>
      </c>
      <c r="N567" s="103" t="s">
        <v>3381</v>
      </c>
      <c r="O567" s="103">
        <v>81</v>
      </c>
      <c r="P567" s="106" t="s">
        <v>3380</v>
      </c>
      <c r="Q567" s="103" t="s">
        <v>5</v>
      </c>
      <c r="R567" s="103" t="s">
        <v>5</v>
      </c>
      <c r="S567" s="103" t="s">
        <v>5</v>
      </c>
      <c r="T567" s="103" t="s">
        <v>5</v>
      </c>
      <c r="U567" s="104" t="str">
        <f t="shared" si="70"/>
        <v>bt; bt; bt; bt</v>
      </c>
      <c r="V567" s="112" t="s">
        <v>5</v>
      </c>
      <c r="W567" s="191" t="str">
        <f t="shared" si="71"/>
        <v>II</v>
      </c>
    </row>
    <row r="568" spans="1:23" ht="31.5" x14ac:dyDescent="0.25">
      <c r="A568" s="103">
        <f t="shared" si="68"/>
        <v>559</v>
      </c>
      <c r="B568" s="226" t="s">
        <v>2252</v>
      </c>
      <c r="C568" s="227" t="s">
        <v>1302</v>
      </c>
      <c r="D568" s="290">
        <v>43029</v>
      </c>
      <c r="E568" s="103"/>
      <c r="F568" s="103" t="s">
        <v>1753</v>
      </c>
      <c r="G568" s="106" t="s">
        <v>2009</v>
      </c>
      <c r="H568" s="228">
        <v>45720</v>
      </c>
      <c r="I568" s="103">
        <v>33</v>
      </c>
      <c r="J568" s="103">
        <v>130</v>
      </c>
      <c r="K568" s="105" t="str" cm="1">
        <f t="array" ref="K568">LOOKUP(2,1/(J568&gt;=INDEX(IF(F568="x",CCTT!$F$3:$I$170,CCTT!$B$3:$E$170),MATCH(DATEDIF(D568,DATE(2024,7,11),"m"),CCTT!$A$3:$A$170,0),0)),CCTT!$F$2:$I$2)</f>
        <v>CHT</v>
      </c>
      <c r="L568" s="111">
        <f t="shared" si="69"/>
        <v>19.526627218934912</v>
      </c>
      <c r="M568" s="105" t="str" cm="1">
        <f t="array" ref="M568">LOOKUP(2,1/(L568&gt;=INDEX(IF(F568="x",BMI!$G$3:$K$170,BMI!$B$3:$F$170),MATCH(DATEDIF(D568,DATE(2024,7,11),"m"),BMI!$A$3:$A$170,0),0)),BMI!$G$2:$K$2)</f>
        <v>TC</v>
      </c>
      <c r="N568" s="103" t="s">
        <v>3396</v>
      </c>
      <c r="O568" s="103">
        <v>84</v>
      </c>
      <c r="P568" s="106" t="s">
        <v>3412</v>
      </c>
      <c r="Q568" s="103" t="s">
        <v>1326</v>
      </c>
      <c r="R568" s="103" t="s">
        <v>5</v>
      </c>
      <c r="S568" s="103" t="s">
        <v>1370</v>
      </c>
      <c r="T568" s="103" t="s">
        <v>5</v>
      </c>
      <c r="U568" s="104" t="str">
        <f t="shared" si="70"/>
        <v>2 mắt giảm thị lực; bt; Đa sâu răng; bt</v>
      </c>
      <c r="V568" s="112" t="s">
        <v>3389</v>
      </c>
      <c r="W568" s="191" t="str">
        <f t="shared" si="71"/>
        <v>II</v>
      </c>
    </row>
    <row r="569" spans="1:23" x14ac:dyDescent="0.25">
      <c r="A569" s="103">
        <f t="shared" si="68"/>
        <v>560</v>
      </c>
      <c r="B569" s="226" t="s">
        <v>2407</v>
      </c>
      <c r="C569" s="227" t="s">
        <v>1337</v>
      </c>
      <c r="D569" s="292">
        <v>43035</v>
      </c>
      <c r="E569" s="103"/>
      <c r="F569" s="103" t="s">
        <v>1753</v>
      </c>
      <c r="G569" s="106" t="s">
        <v>2009</v>
      </c>
      <c r="H569" s="228">
        <v>45720</v>
      </c>
      <c r="I569" s="103">
        <v>19</v>
      </c>
      <c r="J569" s="103">
        <v>123</v>
      </c>
      <c r="K569" s="105" t="str" cm="1">
        <f t="array" ref="K569">LOOKUP(2,1/(J569&gt;=INDEX(IF(F569="x",CCTT!$F$3:$I$170,CCTT!$B$3:$E$170),MATCH(DATEDIF(D569,DATE(2024,7,11),"m"),CCTT!$A$3:$A$170,0),0)),CCTT!$F$2:$I$2)</f>
        <v>bt</v>
      </c>
      <c r="L569" s="111">
        <f t="shared" si="69"/>
        <v>12.558662171987573</v>
      </c>
      <c r="M569" s="105" t="str" cm="1">
        <f t="array" ref="M569">LOOKUP(2,1/(L569&gt;=INDEX(IF(F569="x",BMI!$G$3:$K$170,BMI!$B$3:$F$170),MATCH(DATEDIF(D569,DATE(2024,7,11),"m"),BMI!$A$3:$A$170,0),0)),BMI!$G$2:$K$2)</f>
        <v>SDDTGC</v>
      </c>
      <c r="N569" s="103" t="s">
        <v>3401</v>
      </c>
      <c r="O569" s="103">
        <v>83</v>
      </c>
      <c r="P569" s="106" t="s">
        <v>3380</v>
      </c>
      <c r="Q569" s="103" t="s">
        <v>5</v>
      </c>
      <c r="R569" s="103" t="s">
        <v>5</v>
      </c>
      <c r="S569" s="103" t="s">
        <v>5</v>
      </c>
      <c r="T569" s="103" t="s">
        <v>5</v>
      </c>
      <c r="U569" s="104" t="str">
        <f t="shared" si="70"/>
        <v>bt; bt; bt; bt</v>
      </c>
      <c r="V569" s="112" t="s">
        <v>5</v>
      </c>
      <c r="W569" s="191" t="str">
        <f t="shared" si="71"/>
        <v>II</v>
      </c>
    </row>
    <row r="570" spans="1:23" x14ac:dyDescent="0.25">
      <c r="A570" s="103">
        <f t="shared" si="68"/>
        <v>561</v>
      </c>
      <c r="B570" s="226" t="s">
        <v>1656</v>
      </c>
      <c r="C570" s="227" t="s">
        <v>1358</v>
      </c>
      <c r="D570" s="292">
        <v>42737</v>
      </c>
      <c r="E570" s="103" t="s">
        <v>1753</v>
      </c>
      <c r="F570" s="103"/>
      <c r="G570" s="106" t="s">
        <v>2009</v>
      </c>
      <c r="H570" s="228">
        <v>45720</v>
      </c>
      <c r="I570" s="103">
        <v>23</v>
      </c>
      <c r="J570" s="103">
        <v>126</v>
      </c>
      <c r="K570" s="105" t="str" cm="1">
        <f t="array" ref="K570">LOOKUP(2,1/(J570&gt;=INDEX(IF(F570="x",CCTT!$F$3:$I$170,CCTT!$B$3:$E$170),MATCH(DATEDIF(D570,DATE(2024,7,11),"m"),CCTT!$A$3:$A$170,0),0)),CCTT!$F$2:$I$2)</f>
        <v>bt</v>
      </c>
      <c r="L570" s="111">
        <f t="shared" si="69"/>
        <v>14.487276392038298</v>
      </c>
      <c r="M570" s="105" t="str" cm="1">
        <f t="array" ref="M570">LOOKUP(2,1/(L570&gt;=INDEX(IF(F570="x",BMI!$G$3:$K$170,BMI!$B$3:$F$170),MATCH(DATEDIF(D570,DATE(2024,7,11),"m"),BMI!$A$3:$A$170,0),0)),BMI!$G$2:$K$2)</f>
        <v>bt</v>
      </c>
      <c r="N570" s="103" t="s">
        <v>3381</v>
      </c>
      <c r="O570" s="103">
        <v>87</v>
      </c>
      <c r="P570" s="106" t="s">
        <v>3380</v>
      </c>
      <c r="Q570" s="103" t="s">
        <v>5</v>
      </c>
      <c r="R570" s="103" t="s">
        <v>5</v>
      </c>
      <c r="S570" s="103" t="s">
        <v>5</v>
      </c>
      <c r="T570" s="103" t="s">
        <v>5</v>
      </c>
      <c r="U570" s="104" t="str">
        <f t="shared" si="70"/>
        <v>bt; bt; bt; bt</v>
      </c>
      <c r="V570" s="112" t="s">
        <v>5</v>
      </c>
      <c r="W570" s="191" t="str">
        <f t="shared" si="71"/>
        <v>I</v>
      </c>
    </row>
    <row r="571" spans="1:23" x14ac:dyDescent="0.25">
      <c r="A571" s="103">
        <f t="shared" si="68"/>
        <v>562</v>
      </c>
      <c r="B571" s="226" t="s">
        <v>2408</v>
      </c>
      <c r="C571" s="227" t="s">
        <v>1364</v>
      </c>
      <c r="D571" s="292">
        <v>42506</v>
      </c>
      <c r="E571" s="103"/>
      <c r="F571" s="103" t="s">
        <v>1753</v>
      </c>
      <c r="G571" s="106" t="s">
        <v>2009</v>
      </c>
      <c r="H571" s="228">
        <v>45720</v>
      </c>
      <c r="I571" s="103">
        <v>20</v>
      </c>
      <c r="J571" s="103">
        <v>127</v>
      </c>
      <c r="K571" s="105" t="str" cm="1">
        <f t="array" ref="K571">LOOKUP(2,1/(J571&gt;=INDEX(IF(F571="x",CCTT!$F$3:$I$170,CCTT!$B$3:$E$170),MATCH(DATEDIF(D571,DATE(2024,7,11),"m"),CCTT!$A$3:$A$170,0),0)),CCTT!$F$2:$I$2)</f>
        <v>bt</v>
      </c>
      <c r="L571" s="111">
        <f t="shared" si="69"/>
        <v>12.4000248000496</v>
      </c>
      <c r="M571" s="105" t="str" cm="1">
        <f t="array" ref="M571">LOOKUP(2,1/(L571&gt;=INDEX(IF(F571="x",BMI!$G$3:$K$170,BMI!$B$3:$F$170),MATCH(DATEDIF(D571,DATE(2024,7,11),"m"),BMI!$A$3:$A$170,0),0)),BMI!$G$2:$K$2)</f>
        <v>SDDTGC</v>
      </c>
      <c r="N571" s="103" t="s">
        <v>3396</v>
      </c>
      <c r="O571" s="103">
        <v>81</v>
      </c>
      <c r="P571" s="106" t="s">
        <v>3380</v>
      </c>
      <c r="Q571" s="103" t="s">
        <v>5</v>
      </c>
      <c r="R571" s="103" t="s">
        <v>5</v>
      </c>
      <c r="S571" s="103" t="s">
        <v>5</v>
      </c>
      <c r="T571" s="103" t="s">
        <v>5</v>
      </c>
      <c r="U571" s="104" t="str">
        <f t="shared" si="70"/>
        <v>bt; bt; bt; bt</v>
      </c>
      <c r="V571" s="112" t="s">
        <v>5</v>
      </c>
      <c r="W571" s="191" t="str">
        <f t="shared" si="71"/>
        <v>II</v>
      </c>
    </row>
    <row r="572" spans="1:23" x14ac:dyDescent="0.25">
      <c r="A572" s="103">
        <f t="shared" si="68"/>
        <v>563</v>
      </c>
      <c r="B572" s="226" t="s">
        <v>2409</v>
      </c>
      <c r="C572" s="227" t="s">
        <v>1261</v>
      </c>
      <c r="D572" s="290">
        <v>42991</v>
      </c>
      <c r="E572" s="103"/>
      <c r="F572" s="103" t="s">
        <v>1753</v>
      </c>
      <c r="G572" s="106" t="s">
        <v>2009</v>
      </c>
      <c r="H572" s="228">
        <v>45720</v>
      </c>
      <c r="I572" s="103">
        <v>19</v>
      </c>
      <c r="J572" s="103">
        <v>124</v>
      </c>
      <c r="K572" s="105" t="str" cm="1">
        <f t="array" ref="K572">LOOKUP(2,1/(J572&gt;=INDEX(IF(F572="x",CCTT!$F$3:$I$170,CCTT!$B$3:$E$170),MATCH(DATEDIF(D572,DATE(2024,7,11),"m"),CCTT!$A$3:$A$170,0),0)),CCTT!$F$2:$I$2)</f>
        <v>bt</v>
      </c>
      <c r="L572" s="111">
        <f t="shared" si="69"/>
        <v>12.356919875130073</v>
      </c>
      <c r="M572" s="105" t="str" cm="1">
        <f t="array" ref="M572">LOOKUP(2,1/(L572&gt;=INDEX(IF(F572="x",BMI!$G$3:$K$170,BMI!$B$3:$F$170),MATCH(DATEDIF(D572,DATE(2024,7,11),"m"),BMI!$A$3:$A$170,0),0)),BMI!$G$2:$K$2)</f>
        <v>SDDTGC</v>
      </c>
      <c r="N572" s="103" t="s">
        <v>3386</v>
      </c>
      <c r="O572" s="103">
        <v>84</v>
      </c>
      <c r="P572" s="106" t="s">
        <v>3380</v>
      </c>
      <c r="Q572" s="103" t="s">
        <v>5</v>
      </c>
      <c r="R572" s="103" t="s">
        <v>5</v>
      </c>
      <c r="S572" s="103" t="s">
        <v>5</v>
      </c>
      <c r="T572" s="103" t="s">
        <v>5</v>
      </c>
      <c r="U572" s="104" t="str">
        <f t="shared" si="70"/>
        <v>bt; bt; bt; bt</v>
      </c>
      <c r="V572" s="112" t="s">
        <v>5</v>
      </c>
      <c r="W572" s="191" t="str">
        <f t="shared" si="71"/>
        <v>II</v>
      </c>
    </row>
    <row r="573" spans="1:23" x14ac:dyDescent="0.25">
      <c r="A573" s="103">
        <f t="shared" si="68"/>
        <v>564</v>
      </c>
      <c r="B573" s="226" t="s">
        <v>2410</v>
      </c>
      <c r="C573" s="227" t="s">
        <v>1291</v>
      </c>
      <c r="D573" s="290">
        <v>43039</v>
      </c>
      <c r="E573" s="103"/>
      <c r="F573" s="103" t="s">
        <v>1753</v>
      </c>
      <c r="G573" s="106" t="s">
        <v>2009</v>
      </c>
      <c r="H573" s="228">
        <v>45720</v>
      </c>
      <c r="I573" s="103">
        <v>22</v>
      </c>
      <c r="J573" s="103">
        <v>126</v>
      </c>
      <c r="K573" s="105" t="str" cm="1">
        <f t="array" ref="K573">LOOKUP(2,1/(J573&gt;=INDEX(IF(F573="x",CCTT!$F$3:$I$170,CCTT!$B$3:$E$170),MATCH(DATEDIF(D573,DATE(2024,7,11),"m"),CCTT!$A$3:$A$170,0),0)),CCTT!$F$2:$I$2)</f>
        <v>bt</v>
      </c>
      <c r="L573" s="111">
        <f t="shared" si="69"/>
        <v>13.85739480977576</v>
      </c>
      <c r="M573" s="105" t="str" cm="1">
        <f t="array" ref="M573">LOOKUP(2,1/(L573&gt;=INDEX(IF(F573="x",BMI!$G$3:$K$170,BMI!$B$3:$F$170),MATCH(DATEDIF(D573,DATE(2024,7,11),"m"),BMI!$A$3:$A$170,0),0)),BMI!$G$2:$K$2)</f>
        <v>bt</v>
      </c>
      <c r="N573" s="103" t="s">
        <v>3401</v>
      </c>
      <c r="O573" s="103">
        <v>86</v>
      </c>
      <c r="P573" s="106" t="s">
        <v>3380</v>
      </c>
      <c r="Q573" s="103" t="s">
        <v>5</v>
      </c>
      <c r="R573" s="103" t="s">
        <v>5</v>
      </c>
      <c r="S573" s="103" t="s">
        <v>5</v>
      </c>
      <c r="T573" s="103" t="s">
        <v>5</v>
      </c>
      <c r="U573" s="104" t="str">
        <f t="shared" si="70"/>
        <v>bt; bt; bt; bt</v>
      </c>
      <c r="V573" s="112" t="s">
        <v>5</v>
      </c>
      <c r="W573" s="191" t="str">
        <f t="shared" si="71"/>
        <v>I</v>
      </c>
    </row>
    <row r="574" spans="1:23" x14ac:dyDescent="0.25">
      <c r="A574" s="103">
        <f t="shared" si="68"/>
        <v>565</v>
      </c>
      <c r="B574" s="226" t="s">
        <v>2411</v>
      </c>
      <c r="C574" s="227" t="s">
        <v>1262</v>
      </c>
      <c r="D574" s="292">
        <v>42760</v>
      </c>
      <c r="E574" s="103"/>
      <c r="F574" s="103" t="s">
        <v>1753</v>
      </c>
      <c r="G574" s="106" t="s">
        <v>2009</v>
      </c>
      <c r="H574" s="228">
        <v>45720</v>
      </c>
      <c r="I574" s="103">
        <v>28</v>
      </c>
      <c r="J574" s="103">
        <v>127</v>
      </c>
      <c r="K574" s="105" t="str" cm="1">
        <f t="array" ref="K574">LOOKUP(2,1/(J574&gt;=INDEX(IF(F574="x",CCTT!$F$3:$I$170,CCTT!$B$3:$E$170),MATCH(DATEDIF(D574,DATE(2024,7,11),"m"),CCTT!$A$3:$A$170,0),0)),CCTT!$F$2:$I$2)</f>
        <v>bt</v>
      </c>
      <c r="L574" s="111">
        <f t="shared" si="69"/>
        <v>17.360034720069439</v>
      </c>
      <c r="M574" s="105" t="str" cm="1">
        <f t="array" ref="M574">LOOKUP(2,1/(L574&gt;=INDEX(IF(F574="x",BMI!$G$3:$K$170,BMI!$B$3:$F$170),MATCH(DATEDIF(D574,DATE(2024,7,11),"m"),BMI!$A$3:$A$170,0),0)),BMI!$G$2:$K$2)</f>
        <v>bt</v>
      </c>
      <c r="N574" s="103" t="s">
        <v>3381</v>
      </c>
      <c r="O574" s="103">
        <v>81</v>
      </c>
      <c r="P574" s="106" t="s">
        <v>3380</v>
      </c>
      <c r="Q574" s="103" t="s">
        <v>5</v>
      </c>
      <c r="R574" s="103" t="s">
        <v>5</v>
      </c>
      <c r="S574" s="103" t="s">
        <v>5</v>
      </c>
      <c r="T574" s="103" t="s">
        <v>5</v>
      </c>
      <c r="U574" s="104" t="str">
        <f t="shared" si="70"/>
        <v>bt; bt; bt; bt</v>
      </c>
      <c r="V574" s="112" t="s">
        <v>5</v>
      </c>
      <c r="W574" s="191" t="str">
        <f t="shared" si="71"/>
        <v>I</v>
      </c>
    </row>
    <row r="575" spans="1:23" x14ac:dyDescent="0.25">
      <c r="A575" s="103">
        <f t="shared" si="68"/>
        <v>566</v>
      </c>
      <c r="B575" s="226" t="s">
        <v>1550</v>
      </c>
      <c r="C575" s="227" t="s">
        <v>1351</v>
      </c>
      <c r="D575" s="290">
        <v>43025</v>
      </c>
      <c r="E575" s="103"/>
      <c r="F575" s="103" t="s">
        <v>1753</v>
      </c>
      <c r="G575" s="106" t="s">
        <v>2009</v>
      </c>
      <c r="H575" s="228">
        <v>45720</v>
      </c>
      <c r="I575" s="103">
        <v>18</v>
      </c>
      <c r="J575" s="103">
        <v>122</v>
      </c>
      <c r="K575" s="105" t="str" cm="1">
        <f t="array" ref="K575">LOOKUP(2,1/(J575&gt;=INDEX(IF(F575="x",CCTT!$F$3:$I$170,CCTT!$B$3:$E$170),MATCH(DATEDIF(D575,DATE(2024,7,11),"m"),CCTT!$A$3:$A$170,0),0)),CCTT!$F$2:$I$2)</f>
        <v>bt</v>
      </c>
      <c r="L575" s="111">
        <f t="shared" si="69"/>
        <v>12.09352324643913</v>
      </c>
      <c r="M575" s="105" t="str" cm="1">
        <f t="array" ref="M575">LOOKUP(2,1/(L575&gt;=INDEX(IF(F575="x",BMI!$G$3:$K$170,BMI!$B$3:$F$170),MATCH(DATEDIF(D575,DATE(2024,7,11),"m"),BMI!$A$3:$A$170,0),0)),BMI!$G$2:$K$2)</f>
        <v>SDDTGC</v>
      </c>
      <c r="N575" s="103" t="s">
        <v>3381</v>
      </c>
      <c r="O575" s="103">
        <v>87</v>
      </c>
      <c r="P575" s="106" t="s">
        <v>3380</v>
      </c>
      <c r="Q575" s="103" t="s">
        <v>5</v>
      </c>
      <c r="R575" s="103" t="s">
        <v>5</v>
      </c>
      <c r="S575" s="103" t="s">
        <v>5</v>
      </c>
      <c r="T575" s="103" t="s">
        <v>5</v>
      </c>
      <c r="U575" s="104" t="str">
        <f t="shared" si="70"/>
        <v>bt; bt; bt; bt</v>
      </c>
      <c r="V575" s="112" t="s">
        <v>5</v>
      </c>
      <c r="W575" s="191" t="str">
        <f t="shared" si="71"/>
        <v>II</v>
      </c>
    </row>
    <row r="576" spans="1:23" x14ac:dyDescent="0.25">
      <c r="A576" s="103">
        <f t="shared" si="68"/>
        <v>567</v>
      </c>
      <c r="B576" s="226" t="s">
        <v>2412</v>
      </c>
      <c r="C576" s="227" t="s">
        <v>2413</v>
      </c>
      <c r="D576" s="290">
        <v>42987</v>
      </c>
      <c r="E576" s="103"/>
      <c r="F576" s="103" t="s">
        <v>1753</v>
      </c>
      <c r="G576" s="106" t="s">
        <v>1881</v>
      </c>
      <c r="H576" s="228">
        <v>45720</v>
      </c>
      <c r="I576" s="103">
        <v>19</v>
      </c>
      <c r="J576" s="103">
        <v>120</v>
      </c>
      <c r="K576" s="105" t="str" cm="1">
        <f t="array" ref="K576">LOOKUP(2,1/(J576&gt;=INDEX(IF(F576="x",CCTT!$F$3:$I$170,CCTT!$B$3:$E$170),MATCH(DATEDIF(D576,DATE(2024,7,11),"m"),CCTT!$A$3:$A$170,0),0)),CCTT!$F$2:$I$2)</f>
        <v>bt</v>
      </c>
      <c r="L576" s="111">
        <f t="shared" si="69"/>
        <v>13.194444444444445</v>
      </c>
      <c r="M576" s="105" t="str" cm="1">
        <f t="array" ref="M576">LOOKUP(2,1/(L576&gt;=INDEX(IF(F576="x",BMI!$G$3:$K$170,BMI!$B$3:$F$170),MATCH(DATEDIF(D576,DATE(2024,7,11),"m"),BMI!$A$3:$A$170,0),0)),BMI!$G$2:$K$2)</f>
        <v>bt</v>
      </c>
      <c r="N576" s="103" t="s">
        <v>3381</v>
      </c>
      <c r="O576" s="103">
        <v>83</v>
      </c>
      <c r="P576" s="106" t="s">
        <v>3380</v>
      </c>
      <c r="Q576" s="103" t="s">
        <v>5</v>
      </c>
      <c r="R576" s="103" t="s">
        <v>5</v>
      </c>
      <c r="S576" s="103" t="s">
        <v>5</v>
      </c>
      <c r="T576" s="103" t="s">
        <v>5</v>
      </c>
      <c r="U576" s="104" t="str">
        <f t="shared" si="70"/>
        <v>bt; bt; bt; bt</v>
      </c>
      <c r="V576" s="112" t="s">
        <v>5</v>
      </c>
      <c r="W576" s="191" t="str">
        <f t="shared" si="71"/>
        <v>I</v>
      </c>
    </row>
    <row r="577" spans="1:23" x14ac:dyDescent="0.25">
      <c r="A577" s="103">
        <f t="shared" si="68"/>
        <v>568</v>
      </c>
      <c r="B577" s="226" t="s">
        <v>886</v>
      </c>
      <c r="C577" s="227" t="s">
        <v>2414</v>
      </c>
      <c r="D577" s="290">
        <v>42884</v>
      </c>
      <c r="E577" s="103"/>
      <c r="F577" s="103" t="s">
        <v>1753</v>
      </c>
      <c r="G577" s="106" t="s">
        <v>1881</v>
      </c>
      <c r="H577" s="228">
        <v>45720</v>
      </c>
      <c r="I577" s="103">
        <v>18</v>
      </c>
      <c r="J577" s="103">
        <v>118</v>
      </c>
      <c r="K577" s="105" t="str" cm="1">
        <f t="array" ref="K577">LOOKUP(2,1/(J577&gt;=INDEX(IF(F577="x",CCTT!$F$3:$I$170,CCTT!$B$3:$E$170),MATCH(DATEDIF(D577,DATE(2024,7,11),"m"),CCTT!$A$3:$A$170,0),0)),CCTT!$F$2:$I$2)</f>
        <v>bt</v>
      </c>
      <c r="L577" s="111">
        <f t="shared" si="69"/>
        <v>12.92731973570813</v>
      </c>
      <c r="M577" s="105" t="str" cm="1">
        <f t="array" ref="M577">LOOKUP(2,1/(L577&gt;=INDEX(IF(F577="x",BMI!$G$3:$K$170,BMI!$B$3:$F$170),MATCH(DATEDIF(D577,DATE(2024,7,11),"m"),BMI!$A$3:$A$170,0),0)),BMI!$G$2:$K$2)</f>
        <v>bt</v>
      </c>
      <c r="N577" s="103" t="s">
        <v>3385</v>
      </c>
      <c r="O577" s="103">
        <v>88</v>
      </c>
      <c r="P577" s="106" t="s">
        <v>3380</v>
      </c>
      <c r="Q577" s="103" t="s">
        <v>5</v>
      </c>
      <c r="R577" s="103" t="s">
        <v>5</v>
      </c>
      <c r="S577" s="103" t="s">
        <v>5</v>
      </c>
      <c r="T577" s="103" t="s">
        <v>5</v>
      </c>
      <c r="U577" s="104" t="str">
        <f t="shared" si="70"/>
        <v>bt; bt; bt; bt</v>
      </c>
      <c r="V577" s="112" t="s">
        <v>5</v>
      </c>
      <c r="W577" s="191" t="str">
        <f t="shared" si="71"/>
        <v>I</v>
      </c>
    </row>
    <row r="578" spans="1:23" x14ac:dyDescent="0.25">
      <c r="A578" s="103">
        <f t="shared" si="68"/>
        <v>569</v>
      </c>
      <c r="B578" s="226" t="s">
        <v>1482</v>
      </c>
      <c r="C578" s="227" t="s">
        <v>1264</v>
      </c>
      <c r="D578" s="292">
        <v>42975</v>
      </c>
      <c r="E578" s="103" t="s">
        <v>1753</v>
      </c>
      <c r="F578" s="103"/>
      <c r="G578" s="106" t="s">
        <v>1881</v>
      </c>
      <c r="H578" s="228">
        <v>45720</v>
      </c>
      <c r="I578" s="103">
        <v>26</v>
      </c>
      <c r="J578" s="103">
        <v>137</v>
      </c>
      <c r="K578" s="105" t="str" cm="1">
        <f t="array" ref="K578">LOOKUP(2,1/(J578&gt;=INDEX(IF(F578="x",CCTT!$F$3:$I$170,CCTT!$B$3:$E$170),MATCH(DATEDIF(D578,DATE(2024,7,11),"m"),CCTT!$A$3:$A$170,0),0)),CCTT!$F$2:$I$2)</f>
        <v>CHT</v>
      </c>
      <c r="L578" s="111">
        <f t="shared" si="69"/>
        <v>13.852629335606586</v>
      </c>
      <c r="M578" s="105" t="str" cm="1">
        <f t="array" ref="M578">LOOKUP(2,1/(L578&gt;=INDEX(IF(F578="x",BMI!$G$3:$K$170,BMI!$B$3:$F$170),MATCH(DATEDIF(D578,DATE(2024,7,11),"m"),BMI!$A$3:$A$170,0),0)),BMI!$G$2:$K$2)</f>
        <v>bt</v>
      </c>
      <c r="N578" s="103" t="s">
        <v>3381</v>
      </c>
      <c r="O578" s="103">
        <v>78</v>
      </c>
      <c r="P578" s="106" t="s">
        <v>3380</v>
      </c>
      <c r="Q578" s="103" t="s">
        <v>1269</v>
      </c>
      <c r="R578" s="103" t="s">
        <v>5</v>
      </c>
      <c r="S578" s="103" t="s">
        <v>1370</v>
      </c>
      <c r="T578" s="103" t="s">
        <v>5</v>
      </c>
      <c r="U578" s="104" t="str">
        <f t="shared" si="70"/>
        <v>Cận thị; bt; Đa sâu răng; bt</v>
      </c>
      <c r="V578" s="112" t="s">
        <v>3383</v>
      </c>
      <c r="W578" s="191" t="str">
        <f t="shared" si="71"/>
        <v>II</v>
      </c>
    </row>
    <row r="579" spans="1:23" x14ac:dyDescent="0.25">
      <c r="A579" s="103">
        <f t="shared" si="68"/>
        <v>570</v>
      </c>
      <c r="B579" s="226" t="s">
        <v>2415</v>
      </c>
      <c r="C579" s="227" t="s">
        <v>1271</v>
      </c>
      <c r="D579" s="290">
        <v>43063</v>
      </c>
      <c r="E579" s="103" t="s">
        <v>1753</v>
      </c>
      <c r="F579" s="103"/>
      <c r="G579" s="106" t="s">
        <v>1881</v>
      </c>
      <c r="H579" s="228">
        <v>45720</v>
      </c>
      <c r="I579" s="103">
        <v>21</v>
      </c>
      <c r="J579" s="103">
        <v>119</v>
      </c>
      <c r="K579" s="105" t="str" cm="1">
        <f t="array" ref="K579">LOOKUP(2,1/(J579&gt;=INDEX(IF(F579="x",CCTT!$F$3:$I$170,CCTT!$B$3:$E$170),MATCH(DATEDIF(D579,DATE(2024,7,11),"m"),CCTT!$A$3:$A$170,0),0)),CCTT!$F$2:$I$2)</f>
        <v>bt</v>
      </c>
      <c r="L579" s="111">
        <f t="shared" si="69"/>
        <v>14.829461196243203</v>
      </c>
      <c r="M579" s="105" t="str" cm="1">
        <f t="array" ref="M579">LOOKUP(2,1/(L579&gt;=INDEX(IF(F579="x",BMI!$G$3:$K$170,BMI!$B$3:$F$170),MATCH(DATEDIF(D579,DATE(2024,7,11),"m"),BMI!$A$3:$A$170,0),0)),BMI!$G$2:$K$2)</f>
        <v>bt</v>
      </c>
      <c r="N579" s="103" t="s">
        <v>3396</v>
      </c>
      <c r="O579" s="103">
        <v>83</v>
      </c>
      <c r="P579" s="106" t="s">
        <v>3380</v>
      </c>
      <c r="Q579" s="103" t="s">
        <v>5</v>
      </c>
      <c r="R579" s="103" t="s">
        <v>5</v>
      </c>
      <c r="S579" s="103" t="s">
        <v>5</v>
      </c>
      <c r="T579" s="103" t="s">
        <v>5</v>
      </c>
      <c r="U579" s="104" t="str">
        <f t="shared" si="70"/>
        <v>bt; bt; bt; bt</v>
      </c>
      <c r="V579" s="112" t="s">
        <v>5</v>
      </c>
      <c r="W579" s="191" t="str">
        <f t="shared" si="71"/>
        <v>I</v>
      </c>
    </row>
    <row r="580" spans="1:23" x14ac:dyDescent="0.25">
      <c r="A580" s="103">
        <f t="shared" si="68"/>
        <v>571</v>
      </c>
      <c r="B580" s="226" t="s">
        <v>1488</v>
      </c>
      <c r="C580" s="227" t="s">
        <v>2416</v>
      </c>
      <c r="D580" s="293">
        <v>42788</v>
      </c>
      <c r="E580" s="103"/>
      <c r="F580" s="103" t="s">
        <v>1753</v>
      </c>
      <c r="G580" s="106" t="s">
        <v>1881</v>
      </c>
      <c r="H580" s="228">
        <v>45720</v>
      </c>
      <c r="I580" s="103">
        <v>19</v>
      </c>
      <c r="J580" s="103">
        <v>122</v>
      </c>
      <c r="K580" s="105" t="str" cm="1">
        <f t="array" ref="K580">LOOKUP(2,1/(J580&gt;=INDEX(IF(F580="x",CCTT!$F$3:$I$170,CCTT!$B$3:$E$170),MATCH(DATEDIF(D580,DATE(2024,7,11),"m"),CCTT!$A$3:$A$170,0),0)),CCTT!$F$2:$I$2)</f>
        <v>bt</v>
      </c>
      <c r="L580" s="111">
        <f t="shared" si="69"/>
        <v>12.76538564901908</v>
      </c>
      <c r="M580" s="105" t="str" cm="1">
        <f t="array" ref="M580">LOOKUP(2,1/(L580&gt;=INDEX(IF(F580="x",BMI!$G$3:$K$170,BMI!$B$3:$F$170),MATCH(DATEDIF(D580,DATE(2024,7,11),"m"),BMI!$A$3:$A$170,0),0)),BMI!$G$2:$K$2)</f>
        <v>SDDTGC</v>
      </c>
      <c r="N580" s="118" t="s">
        <v>3385</v>
      </c>
      <c r="O580" s="103">
        <v>83</v>
      </c>
      <c r="P580" s="106" t="s">
        <v>3380</v>
      </c>
      <c r="Q580" s="103" t="s">
        <v>5</v>
      </c>
      <c r="R580" s="103" t="s">
        <v>5</v>
      </c>
      <c r="S580" s="103" t="s">
        <v>1370</v>
      </c>
      <c r="T580" s="103" t="s">
        <v>5</v>
      </c>
      <c r="U580" s="104" t="str">
        <f t="shared" si="70"/>
        <v>bt; bt; Đa sâu răng; bt</v>
      </c>
      <c r="V580" s="112" t="s">
        <v>1370</v>
      </c>
      <c r="W580" s="191" t="str">
        <f t="shared" si="71"/>
        <v>II</v>
      </c>
    </row>
    <row r="581" spans="1:23" x14ac:dyDescent="0.25">
      <c r="A581" s="103">
        <f t="shared" si="68"/>
        <v>572</v>
      </c>
      <c r="B581" s="226" t="s">
        <v>2417</v>
      </c>
      <c r="C581" s="227" t="s">
        <v>2418</v>
      </c>
      <c r="D581" s="290">
        <v>42878</v>
      </c>
      <c r="E581" s="103" t="s">
        <v>1753</v>
      </c>
      <c r="F581" s="103"/>
      <c r="G581" s="106" t="s">
        <v>1881</v>
      </c>
      <c r="H581" s="228">
        <v>45720</v>
      </c>
      <c r="I581" s="103">
        <v>20</v>
      </c>
      <c r="J581" s="103">
        <v>121</v>
      </c>
      <c r="K581" s="105" t="str" cm="1">
        <f t="array" ref="K581">LOOKUP(2,1/(J581&gt;=INDEX(IF(F581="x",CCTT!$F$3:$I$170,CCTT!$B$3:$E$170),MATCH(DATEDIF(D581,DATE(2024,7,11),"m"),CCTT!$A$3:$A$170,0),0)),CCTT!$F$2:$I$2)</f>
        <v>bt</v>
      </c>
      <c r="L581" s="111">
        <f t="shared" si="69"/>
        <v>13.660269107301415</v>
      </c>
      <c r="M581" s="105" t="str" cm="1">
        <f t="array" ref="M581">LOOKUP(2,1/(L581&gt;=INDEX(IF(F581="x",BMI!$G$3:$K$170,BMI!$B$3:$F$170),MATCH(DATEDIF(D581,DATE(2024,7,11),"m"),BMI!$A$3:$A$170,0),0)),BMI!$G$2:$K$2)</f>
        <v>bt</v>
      </c>
      <c r="N581" s="103" t="s">
        <v>3381</v>
      </c>
      <c r="O581" s="103">
        <v>83</v>
      </c>
      <c r="P581" s="106" t="s">
        <v>3382</v>
      </c>
      <c r="Q581" s="103" t="s">
        <v>1269</v>
      </c>
      <c r="R581" s="103" t="s">
        <v>5</v>
      </c>
      <c r="S581" s="103" t="s">
        <v>5</v>
      </c>
      <c r="T581" s="103" t="s">
        <v>5</v>
      </c>
      <c r="U581" s="104" t="str">
        <f t="shared" si="70"/>
        <v>Cận thị; bt; bt; bt</v>
      </c>
      <c r="V581" s="112" t="s">
        <v>1269</v>
      </c>
      <c r="W581" s="191" t="str">
        <f t="shared" si="71"/>
        <v>II</v>
      </c>
    </row>
    <row r="582" spans="1:23" x14ac:dyDescent="0.25">
      <c r="A582" s="103">
        <f t="shared" si="68"/>
        <v>573</v>
      </c>
      <c r="B582" s="226" t="s">
        <v>2419</v>
      </c>
      <c r="C582" s="227" t="s">
        <v>2420</v>
      </c>
      <c r="D582" s="290">
        <v>42718</v>
      </c>
      <c r="E582" s="103"/>
      <c r="F582" s="103" t="s">
        <v>3393</v>
      </c>
      <c r="G582" s="106" t="s">
        <v>1881</v>
      </c>
      <c r="H582" s="228">
        <v>45720</v>
      </c>
      <c r="I582" s="103">
        <v>23</v>
      </c>
      <c r="J582" s="103">
        <v>126</v>
      </c>
      <c r="K582" s="105" t="str" cm="1">
        <f t="array" ref="K582">LOOKUP(2,1/(J582&gt;=INDEX(IF(F582="x",CCTT!$F$3:$I$170,CCTT!$B$3:$E$170),MATCH(DATEDIF(D582,DATE(2024,7,11),"m"),CCTT!$A$3:$A$170,0),0)),CCTT!$F$2:$I$2)</f>
        <v>bt</v>
      </c>
      <c r="L582" s="111">
        <f t="shared" si="69"/>
        <v>14.487276392038298</v>
      </c>
      <c r="M582" s="105" t="str" cm="1">
        <f t="array" ref="M582">LOOKUP(2,1/(L582&gt;=INDEX(IF(F582="x",BMI!$G$3:$K$170,BMI!$B$3:$F$170),MATCH(DATEDIF(D582,DATE(2024,7,11),"m"),BMI!$A$3:$A$170,0),0)),BMI!$G$2:$K$2)</f>
        <v>bt</v>
      </c>
      <c r="N582" s="103" t="s">
        <v>3381</v>
      </c>
      <c r="O582" s="103">
        <v>82</v>
      </c>
      <c r="P582" s="106" t="s">
        <v>3380</v>
      </c>
      <c r="Q582" s="103" t="s">
        <v>5</v>
      </c>
      <c r="R582" s="103" t="s">
        <v>5</v>
      </c>
      <c r="S582" s="103" t="s">
        <v>5</v>
      </c>
      <c r="T582" s="103" t="s">
        <v>5</v>
      </c>
      <c r="U582" s="104" t="str">
        <f t="shared" si="70"/>
        <v>bt; bt; bt; bt</v>
      </c>
      <c r="V582" s="112" t="s">
        <v>5</v>
      </c>
      <c r="W582" s="191" t="str">
        <f t="shared" si="71"/>
        <v>I</v>
      </c>
    </row>
    <row r="583" spans="1:23" x14ac:dyDescent="0.25">
      <c r="A583" s="103">
        <f t="shared" si="68"/>
        <v>574</v>
      </c>
      <c r="B583" s="226" t="s">
        <v>2421</v>
      </c>
      <c r="C583" s="227" t="s">
        <v>2422</v>
      </c>
      <c r="D583" s="317">
        <v>42837</v>
      </c>
      <c r="E583" s="103" t="s">
        <v>1753</v>
      </c>
      <c r="F583" s="103"/>
      <c r="G583" s="106" t="s">
        <v>1881</v>
      </c>
      <c r="H583" s="228">
        <v>45720</v>
      </c>
      <c r="I583" s="103">
        <v>23</v>
      </c>
      <c r="J583" s="103">
        <v>127</v>
      </c>
      <c r="K583" s="105" t="str" cm="1">
        <f t="array" ref="K583">LOOKUP(2,1/(J583&gt;=INDEX(IF(F583="x",CCTT!$F$3:$I$170,CCTT!$B$3:$E$170),MATCH(DATEDIF(D583,DATE(2024,7,11),"m"),CCTT!$A$3:$A$170,0),0)),CCTT!$F$2:$I$2)</f>
        <v>bt</v>
      </c>
      <c r="L583" s="111">
        <f t="shared" si="69"/>
        <v>14.260028520057041</v>
      </c>
      <c r="M583" s="105" t="str" cm="1">
        <f t="array" ref="M583">LOOKUP(2,1/(L583&gt;=INDEX(IF(F583="x",BMI!$G$3:$K$170,BMI!$B$3:$F$170),MATCH(DATEDIF(D583,DATE(2024,7,11),"m"),BMI!$A$3:$A$170,0),0)),BMI!$G$2:$K$2)</f>
        <v>bt</v>
      </c>
      <c r="N583" s="103" t="s">
        <v>3384</v>
      </c>
      <c r="O583" s="103">
        <v>83</v>
      </c>
      <c r="P583" s="106" t="s">
        <v>3380</v>
      </c>
      <c r="Q583" s="103" t="s">
        <v>5</v>
      </c>
      <c r="R583" s="103" t="s">
        <v>5</v>
      </c>
      <c r="S583" s="103" t="s">
        <v>5</v>
      </c>
      <c r="T583" s="103" t="s">
        <v>5</v>
      </c>
      <c r="U583" s="104" t="str">
        <f t="shared" si="70"/>
        <v>bt; bt; bt; bt</v>
      </c>
      <c r="V583" s="112" t="s">
        <v>5</v>
      </c>
      <c r="W583" s="191" t="str">
        <f t="shared" si="71"/>
        <v>I</v>
      </c>
    </row>
    <row r="584" spans="1:23" x14ac:dyDescent="0.25">
      <c r="A584" s="103">
        <f t="shared" si="68"/>
        <v>575</v>
      </c>
      <c r="B584" s="226" t="s">
        <v>2423</v>
      </c>
      <c r="C584" s="227" t="s">
        <v>2424</v>
      </c>
      <c r="D584" s="312">
        <v>43036</v>
      </c>
      <c r="E584" s="103"/>
      <c r="F584" s="103" t="s">
        <v>1753</v>
      </c>
      <c r="G584" s="106" t="s">
        <v>1881</v>
      </c>
      <c r="H584" s="228">
        <v>45720</v>
      </c>
      <c r="I584" s="103">
        <v>24</v>
      </c>
      <c r="J584" s="103">
        <v>124</v>
      </c>
      <c r="K584" s="105" t="str" cm="1">
        <f t="array" ref="K584">LOOKUP(2,1/(J584&gt;=INDEX(IF(F584="x",CCTT!$F$3:$I$170,CCTT!$B$3:$E$170),MATCH(DATEDIF(D584,DATE(2024,7,11),"m"),CCTT!$A$3:$A$170,0),0)),CCTT!$F$2:$I$2)</f>
        <v>bt</v>
      </c>
      <c r="L584" s="111">
        <f t="shared" si="69"/>
        <v>15.608740894901144</v>
      </c>
      <c r="M584" s="105" t="str" cm="1">
        <f t="array" ref="M584">LOOKUP(2,1/(L584&gt;=INDEX(IF(F584="x",BMI!$G$3:$K$170,BMI!$B$3:$F$170),MATCH(DATEDIF(D584,DATE(2024,7,11),"m"),BMI!$A$3:$A$170,0),0)),BMI!$G$2:$K$2)</f>
        <v>bt</v>
      </c>
      <c r="N584" s="103" t="s">
        <v>3381</v>
      </c>
      <c r="O584" s="103">
        <v>83</v>
      </c>
      <c r="P584" s="106" t="s">
        <v>3380</v>
      </c>
      <c r="Q584" s="103" t="s">
        <v>5</v>
      </c>
      <c r="R584" s="103" t="s">
        <v>5</v>
      </c>
      <c r="S584" s="103" t="s">
        <v>5</v>
      </c>
      <c r="T584" s="103" t="s">
        <v>5</v>
      </c>
      <c r="U584" s="104" t="str">
        <f t="shared" si="70"/>
        <v>bt; bt; bt; bt</v>
      </c>
      <c r="V584" s="112" t="s">
        <v>5</v>
      </c>
      <c r="W584" s="191" t="str">
        <f t="shared" si="71"/>
        <v>I</v>
      </c>
    </row>
    <row r="585" spans="1:23" x14ac:dyDescent="0.25">
      <c r="A585" s="103">
        <f t="shared" si="68"/>
        <v>576</v>
      </c>
      <c r="B585" s="226" t="s">
        <v>2425</v>
      </c>
      <c r="C585" s="227" t="s">
        <v>2426</v>
      </c>
      <c r="D585" s="312">
        <v>42843</v>
      </c>
      <c r="E585" s="103" t="s">
        <v>1753</v>
      </c>
      <c r="F585" s="103"/>
      <c r="G585" s="106" t="s">
        <v>1881</v>
      </c>
      <c r="H585" s="228">
        <v>45720</v>
      </c>
      <c r="I585" s="103">
        <v>23</v>
      </c>
      <c r="J585" s="103">
        <v>126</v>
      </c>
      <c r="K585" s="105" t="str" cm="1">
        <f t="array" ref="K585">LOOKUP(2,1/(J585&gt;=INDEX(IF(F585="x",CCTT!$F$3:$I$170,CCTT!$B$3:$E$170),MATCH(DATEDIF(D585,DATE(2024,7,11),"m"),CCTT!$A$3:$A$170,0),0)),CCTT!$F$2:$I$2)</f>
        <v>bt</v>
      </c>
      <c r="L585" s="111">
        <f t="shared" si="69"/>
        <v>14.487276392038298</v>
      </c>
      <c r="M585" s="105" t="str" cm="1">
        <f t="array" ref="M585">LOOKUP(2,1/(L585&gt;=INDEX(IF(F585="x",BMI!$G$3:$K$170,BMI!$B$3:$F$170),MATCH(DATEDIF(D585,DATE(2024,7,11),"m"),BMI!$A$3:$A$170,0),0)),BMI!$G$2:$K$2)</f>
        <v>bt</v>
      </c>
      <c r="N585" s="103" t="s">
        <v>3381</v>
      </c>
      <c r="O585" s="103">
        <v>79</v>
      </c>
      <c r="P585" s="106" t="s">
        <v>3380</v>
      </c>
      <c r="Q585" s="103" t="s">
        <v>5</v>
      </c>
      <c r="R585" s="103" t="s">
        <v>5</v>
      </c>
      <c r="S585" s="103" t="s">
        <v>5</v>
      </c>
      <c r="T585" s="103" t="s">
        <v>5</v>
      </c>
      <c r="U585" s="104" t="str">
        <f t="shared" si="70"/>
        <v>bt; bt; bt; bt</v>
      </c>
      <c r="V585" s="112" t="s">
        <v>5</v>
      </c>
      <c r="W585" s="191" t="str">
        <f t="shared" si="71"/>
        <v>I</v>
      </c>
    </row>
    <row r="586" spans="1:23" x14ac:dyDescent="0.25">
      <c r="A586" s="103">
        <f t="shared" si="68"/>
        <v>577</v>
      </c>
      <c r="B586" s="226" t="s">
        <v>2427</v>
      </c>
      <c r="C586" s="227" t="s">
        <v>2428</v>
      </c>
      <c r="D586" s="312">
        <v>42990</v>
      </c>
      <c r="E586" s="103" t="s">
        <v>1753</v>
      </c>
      <c r="F586" s="103"/>
      <c r="G586" s="106" t="s">
        <v>1881</v>
      </c>
      <c r="H586" s="228">
        <v>45720</v>
      </c>
      <c r="I586" s="103">
        <v>20</v>
      </c>
      <c r="J586" s="103">
        <v>121</v>
      </c>
      <c r="K586" s="105" t="str" cm="1">
        <f t="array" ref="K586">LOOKUP(2,1/(J586&gt;=INDEX(IF(F586="x",CCTT!$F$3:$I$170,CCTT!$B$3:$E$170),MATCH(DATEDIF(D586,DATE(2024,7,11),"m"),CCTT!$A$3:$A$170,0),0)),CCTT!$F$2:$I$2)</f>
        <v>bt</v>
      </c>
      <c r="L586" s="111">
        <f t="shared" si="69"/>
        <v>13.660269107301415</v>
      </c>
      <c r="M586" s="105" t="str" cm="1">
        <f t="array" ref="M586">LOOKUP(2,1/(L586&gt;=INDEX(IF(F586="x",BMI!$G$3:$K$170,BMI!$B$3:$F$170),MATCH(DATEDIF(D586,DATE(2024,7,11),"m"),BMI!$A$3:$A$170,0),0)),BMI!$G$2:$K$2)</f>
        <v>bt</v>
      </c>
      <c r="N586" s="103" t="s">
        <v>3381</v>
      </c>
      <c r="O586" s="103">
        <v>85</v>
      </c>
      <c r="P586" s="106" t="s">
        <v>3380</v>
      </c>
      <c r="Q586" s="103" t="s">
        <v>5</v>
      </c>
      <c r="R586" s="103" t="s">
        <v>5</v>
      </c>
      <c r="S586" s="103" t="s">
        <v>5</v>
      </c>
      <c r="T586" s="103" t="s">
        <v>5</v>
      </c>
      <c r="U586" s="104" t="str">
        <f t="shared" si="70"/>
        <v>bt; bt; bt; bt</v>
      </c>
      <c r="V586" s="112" t="s">
        <v>5</v>
      </c>
      <c r="W586" s="191" t="str">
        <f t="shared" si="71"/>
        <v>I</v>
      </c>
    </row>
    <row r="587" spans="1:23" x14ac:dyDescent="0.25">
      <c r="A587" s="103">
        <f t="shared" si="68"/>
        <v>578</v>
      </c>
      <c r="B587" s="226" t="s">
        <v>2429</v>
      </c>
      <c r="C587" s="227" t="s">
        <v>2430</v>
      </c>
      <c r="D587" s="312">
        <v>43050</v>
      </c>
      <c r="E587" s="103" t="s">
        <v>1753</v>
      </c>
      <c r="F587" s="103"/>
      <c r="G587" s="106" t="s">
        <v>1881</v>
      </c>
      <c r="H587" s="228">
        <v>45720</v>
      </c>
      <c r="I587" s="103">
        <v>20</v>
      </c>
      <c r="J587" s="103">
        <v>118</v>
      </c>
      <c r="K587" s="105" t="str" cm="1">
        <f t="array" ref="K587">LOOKUP(2,1/(J587&gt;=INDEX(IF(F587="x",CCTT!$F$3:$I$170,CCTT!$B$3:$E$170),MATCH(DATEDIF(D587,DATE(2024,7,11),"m"),CCTT!$A$3:$A$170,0),0)),CCTT!$F$2:$I$2)</f>
        <v>bt</v>
      </c>
      <c r="L587" s="111">
        <f t="shared" si="69"/>
        <v>14.363688595231256</v>
      </c>
      <c r="M587" s="105" t="str" cm="1">
        <f t="array" ref="M587">LOOKUP(2,1/(L587&gt;=INDEX(IF(F587="x",BMI!$G$3:$K$170,BMI!$B$3:$F$170),MATCH(DATEDIF(D587,DATE(2024,7,11),"m"),BMI!$A$3:$A$170,0),0)),BMI!$G$2:$K$2)</f>
        <v>bt</v>
      </c>
      <c r="N587" s="103" t="s">
        <v>3381</v>
      </c>
      <c r="O587" s="103">
        <v>83</v>
      </c>
      <c r="P587" s="106" t="s">
        <v>3380</v>
      </c>
      <c r="Q587" s="103" t="s">
        <v>5</v>
      </c>
      <c r="R587" s="103" t="s">
        <v>5</v>
      </c>
      <c r="S587" s="103" t="s">
        <v>5</v>
      </c>
      <c r="T587" s="103" t="s">
        <v>5</v>
      </c>
      <c r="U587" s="104" t="str">
        <f t="shared" si="70"/>
        <v>bt; bt; bt; bt</v>
      </c>
      <c r="V587" s="112" t="s">
        <v>5</v>
      </c>
      <c r="W587" s="191" t="str">
        <f t="shared" si="71"/>
        <v>I</v>
      </c>
    </row>
    <row r="588" spans="1:23" x14ac:dyDescent="0.25">
      <c r="A588" s="103">
        <f t="shared" ref="A588:A651" si="72">A587+1</f>
        <v>579</v>
      </c>
      <c r="B588" s="226" t="s">
        <v>2431</v>
      </c>
      <c r="C588" s="227" t="s">
        <v>2432</v>
      </c>
      <c r="D588" s="312">
        <v>42738</v>
      </c>
      <c r="E588" s="103"/>
      <c r="F588" s="103" t="s">
        <v>1753</v>
      </c>
      <c r="G588" s="106" t="s">
        <v>1881</v>
      </c>
      <c r="H588" s="228">
        <v>45720</v>
      </c>
      <c r="I588" s="103">
        <v>26</v>
      </c>
      <c r="J588" s="103">
        <v>129</v>
      </c>
      <c r="K588" s="105" t="str" cm="1">
        <f t="array" ref="K588">LOOKUP(2,1/(J588&gt;=INDEX(IF(F588="x",CCTT!$F$3:$I$170,CCTT!$B$3:$E$170),MATCH(DATEDIF(D588,DATE(2024,7,11),"m"),CCTT!$A$3:$A$170,0),0)),CCTT!$F$2:$I$2)</f>
        <v>bt</v>
      </c>
      <c r="L588" s="111">
        <f t="shared" si="69"/>
        <v>15.624061054023196</v>
      </c>
      <c r="M588" s="105" t="str" cm="1">
        <f t="array" ref="M588">LOOKUP(2,1/(L588&gt;=INDEX(IF(F588="x",BMI!$G$3:$K$170,BMI!$B$3:$F$170),MATCH(DATEDIF(D588,DATE(2024,7,11),"m"),BMI!$A$3:$A$170,0),0)),BMI!$G$2:$K$2)</f>
        <v>bt</v>
      </c>
      <c r="N588" s="103" t="s">
        <v>3385</v>
      </c>
      <c r="O588" s="103">
        <v>86</v>
      </c>
      <c r="P588" s="106" t="s">
        <v>3380</v>
      </c>
      <c r="Q588" s="103" t="s">
        <v>5</v>
      </c>
      <c r="R588" s="103" t="s">
        <v>5</v>
      </c>
      <c r="S588" s="103" t="s">
        <v>5</v>
      </c>
      <c r="T588" s="103" t="s">
        <v>5</v>
      </c>
      <c r="U588" s="104" t="str">
        <f t="shared" si="70"/>
        <v>bt; bt; bt; bt</v>
      </c>
      <c r="V588" s="112" t="s">
        <v>5</v>
      </c>
      <c r="W588" s="191" t="str">
        <f t="shared" si="71"/>
        <v>I</v>
      </c>
    </row>
    <row r="589" spans="1:23" x14ac:dyDescent="0.25">
      <c r="A589" s="103">
        <f t="shared" si="72"/>
        <v>580</v>
      </c>
      <c r="B589" s="226" t="s">
        <v>2433</v>
      </c>
      <c r="C589" s="227" t="s">
        <v>1283</v>
      </c>
      <c r="D589" s="312">
        <v>42993</v>
      </c>
      <c r="E589" s="103" t="s">
        <v>1753</v>
      </c>
      <c r="F589" s="103"/>
      <c r="G589" s="106" t="s">
        <v>1881</v>
      </c>
      <c r="H589" s="228">
        <v>45720</v>
      </c>
      <c r="I589" s="103">
        <v>29</v>
      </c>
      <c r="J589" s="103">
        <v>132</v>
      </c>
      <c r="K589" s="105" t="str" cm="1">
        <f t="array" ref="K589">LOOKUP(2,1/(J589&gt;=INDEX(IF(F589="x",CCTT!$F$3:$I$170,CCTT!$B$3:$E$170),MATCH(DATEDIF(D589,DATE(2024,7,11),"m"),CCTT!$A$3:$A$170,0),0)),CCTT!$F$2:$I$2)</f>
        <v>CHT</v>
      </c>
      <c r="L589" s="111">
        <f t="shared" si="69"/>
        <v>16.643709825528006</v>
      </c>
      <c r="M589" s="105" t="str" cm="1">
        <f t="array" ref="M589">LOOKUP(2,1/(L589&gt;=INDEX(IF(F589="x",BMI!$G$3:$K$170,BMI!$B$3:$F$170),MATCH(DATEDIF(D589,DATE(2024,7,11),"m"),BMI!$A$3:$A$170,0),0)),BMI!$G$2:$K$2)</f>
        <v>bt</v>
      </c>
      <c r="N589" s="103" t="s">
        <v>3381</v>
      </c>
      <c r="O589" s="103">
        <v>83</v>
      </c>
      <c r="P589" s="106" t="s">
        <v>3380</v>
      </c>
      <c r="Q589" s="103" t="s">
        <v>5</v>
      </c>
      <c r="R589" s="103" t="s">
        <v>5</v>
      </c>
      <c r="S589" s="103" t="s">
        <v>1370</v>
      </c>
      <c r="T589" s="103" t="s">
        <v>5</v>
      </c>
      <c r="U589" s="104" t="str">
        <f t="shared" si="70"/>
        <v>bt; bt; Đa sâu răng; bt</v>
      </c>
      <c r="V589" s="112" t="s">
        <v>1370</v>
      </c>
      <c r="W589" s="191" t="str">
        <f t="shared" si="71"/>
        <v>II</v>
      </c>
    </row>
    <row r="590" spans="1:23" x14ac:dyDescent="0.25">
      <c r="A590" s="103">
        <f t="shared" si="72"/>
        <v>581</v>
      </c>
      <c r="B590" s="226" t="s">
        <v>2434</v>
      </c>
      <c r="C590" s="227" t="s">
        <v>1354</v>
      </c>
      <c r="D590" s="312">
        <v>42827</v>
      </c>
      <c r="E590" s="103"/>
      <c r="F590" s="103" t="s">
        <v>1753</v>
      </c>
      <c r="G590" s="106" t="s">
        <v>1881</v>
      </c>
      <c r="H590" s="228">
        <v>45720</v>
      </c>
      <c r="I590" s="103">
        <v>30</v>
      </c>
      <c r="J590" s="103">
        <v>124</v>
      </c>
      <c r="K590" s="105" t="str" cm="1">
        <f t="array" ref="K590">LOOKUP(2,1/(J590&gt;=INDEX(IF(F590="x",CCTT!$F$3:$I$170,CCTT!$B$3:$E$170),MATCH(DATEDIF(D590,DATE(2024,7,11),"m"),CCTT!$A$3:$A$170,0),0)),CCTT!$F$2:$I$2)</f>
        <v>bt</v>
      </c>
      <c r="L590" s="111">
        <f t="shared" si="69"/>
        <v>19.510926118626429</v>
      </c>
      <c r="M590" s="105" t="str" cm="1">
        <f t="array" ref="M590">LOOKUP(2,1/(L590&gt;=INDEX(IF(F590="x",BMI!$G$3:$K$170,BMI!$B$3:$F$170),MATCH(DATEDIF(D590,DATE(2024,7,11),"m"),BMI!$A$3:$A$170,0),0)),BMI!$G$2:$K$2)</f>
        <v>TC</v>
      </c>
      <c r="N590" s="103" t="s">
        <v>3381</v>
      </c>
      <c r="O590" s="103">
        <v>79</v>
      </c>
      <c r="P590" s="106" t="s">
        <v>3380</v>
      </c>
      <c r="Q590" s="103" t="s">
        <v>5</v>
      </c>
      <c r="R590" s="103" t="s">
        <v>5</v>
      </c>
      <c r="S590" s="103" t="s">
        <v>5</v>
      </c>
      <c r="T590" s="103" t="s">
        <v>5</v>
      </c>
      <c r="U590" s="104" t="str">
        <f t="shared" si="70"/>
        <v>bt; bt; bt; bt</v>
      </c>
      <c r="V590" s="112" t="s">
        <v>5</v>
      </c>
      <c r="W590" s="191" t="str">
        <f t="shared" si="71"/>
        <v>II</v>
      </c>
    </row>
    <row r="591" spans="1:23" x14ac:dyDescent="0.25">
      <c r="A591" s="103">
        <f t="shared" si="72"/>
        <v>582</v>
      </c>
      <c r="B591" s="226" t="s">
        <v>2435</v>
      </c>
      <c r="C591" s="227" t="s">
        <v>1313</v>
      </c>
      <c r="D591" s="312">
        <v>43092</v>
      </c>
      <c r="E591" s="103"/>
      <c r="F591" s="103" t="s">
        <v>1753</v>
      </c>
      <c r="G591" s="106" t="s">
        <v>1881</v>
      </c>
      <c r="H591" s="228">
        <v>45720</v>
      </c>
      <c r="I591" s="103">
        <v>18</v>
      </c>
      <c r="J591" s="103">
        <v>116</v>
      </c>
      <c r="K591" s="105" t="str" cm="1">
        <f t="array" ref="K591">LOOKUP(2,1/(J591&gt;=INDEX(IF(F591="x",CCTT!$F$3:$I$170,CCTT!$B$3:$E$170),MATCH(DATEDIF(D591,DATE(2024,7,11),"m"),CCTT!$A$3:$A$170,0),0)),CCTT!$F$2:$I$2)</f>
        <v>bt</v>
      </c>
      <c r="L591" s="111">
        <f t="shared" si="69"/>
        <v>13.376932223543401</v>
      </c>
      <c r="M591" s="105" t="str" cm="1">
        <f t="array" ref="M591">LOOKUP(2,1/(L591&gt;=INDEX(IF(F591="x",BMI!$G$3:$K$170,BMI!$B$3:$F$170),MATCH(DATEDIF(D591,DATE(2024,7,11),"m"),BMI!$A$3:$A$170,0),0)),BMI!$G$2:$K$2)</f>
        <v>bt</v>
      </c>
      <c r="N591" s="103" t="s">
        <v>3396</v>
      </c>
      <c r="O591" s="103">
        <v>83</v>
      </c>
      <c r="P591" s="106" t="s">
        <v>3380</v>
      </c>
      <c r="Q591" s="103" t="s">
        <v>5</v>
      </c>
      <c r="R591" s="103" t="s">
        <v>5</v>
      </c>
      <c r="S591" s="103" t="s">
        <v>5</v>
      </c>
      <c r="T591" s="103" t="s">
        <v>5</v>
      </c>
      <c r="U591" s="104" t="str">
        <f t="shared" si="70"/>
        <v>bt; bt; bt; bt</v>
      </c>
      <c r="V591" s="112" t="s">
        <v>5</v>
      </c>
      <c r="W591" s="191" t="str">
        <f t="shared" si="71"/>
        <v>I</v>
      </c>
    </row>
    <row r="592" spans="1:23" x14ac:dyDescent="0.25">
      <c r="A592" s="103">
        <f t="shared" si="72"/>
        <v>583</v>
      </c>
      <c r="B592" s="226" t="s">
        <v>2436</v>
      </c>
      <c r="C592" s="227" t="s">
        <v>2437</v>
      </c>
      <c r="D592" s="312">
        <v>43085</v>
      </c>
      <c r="E592" s="103"/>
      <c r="F592" s="103" t="s">
        <v>1753</v>
      </c>
      <c r="G592" s="106" t="s">
        <v>1881</v>
      </c>
      <c r="H592" s="228">
        <v>45720</v>
      </c>
      <c r="I592" s="103">
        <v>19</v>
      </c>
      <c r="J592" s="103">
        <v>114</v>
      </c>
      <c r="K592" s="105" t="str" cm="1">
        <f t="array" ref="K592">LOOKUP(2,1/(J592&gt;=INDEX(IF(F592="x",CCTT!$F$3:$I$170,CCTT!$B$3:$E$170),MATCH(DATEDIF(D592,DATE(2024,7,11),"m"),CCTT!$A$3:$A$170,0),0)),CCTT!$F$2:$I$2)</f>
        <v>bt</v>
      </c>
      <c r="L592" s="111">
        <f t="shared" si="69"/>
        <v>14.619883040935672</v>
      </c>
      <c r="M592" s="105" t="str" cm="1">
        <f t="array" ref="M592">LOOKUP(2,1/(L592&gt;=INDEX(IF(F592="x",BMI!$G$3:$K$170,BMI!$B$3:$F$170),MATCH(DATEDIF(D592,DATE(2024,7,11),"m"),BMI!$A$3:$A$170,0),0)),BMI!$G$2:$K$2)</f>
        <v>bt</v>
      </c>
      <c r="N592" s="103" t="s">
        <v>3385</v>
      </c>
      <c r="O592" s="103">
        <v>82</v>
      </c>
      <c r="P592" s="106" t="s">
        <v>3380</v>
      </c>
      <c r="Q592" s="103" t="s">
        <v>5</v>
      </c>
      <c r="R592" s="103" t="s">
        <v>5</v>
      </c>
      <c r="S592" s="103" t="s">
        <v>1370</v>
      </c>
      <c r="T592" s="103" t="s">
        <v>5</v>
      </c>
      <c r="U592" s="104" t="str">
        <f t="shared" si="70"/>
        <v>bt; bt; Đa sâu răng; bt</v>
      </c>
      <c r="V592" s="112" t="s">
        <v>1370</v>
      </c>
      <c r="W592" s="191" t="str">
        <f t="shared" si="71"/>
        <v>II</v>
      </c>
    </row>
    <row r="593" spans="1:23" x14ac:dyDescent="0.25">
      <c r="A593" s="103">
        <f t="shared" si="72"/>
        <v>584</v>
      </c>
      <c r="B593" s="226" t="s">
        <v>2438</v>
      </c>
      <c r="C593" s="227" t="s">
        <v>2439</v>
      </c>
      <c r="D593" s="312">
        <v>42842</v>
      </c>
      <c r="E593" s="103"/>
      <c r="F593" s="103" t="s">
        <v>1753</v>
      </c>
      <c r="G593" s="106" t="s">
        <v>1881</v>
      </c>
      <c r="H593" s="228">
        <v>45720</v>
      </c>
      <c r="I593" s="103">
        <v>20</v>
      </c>
      <c r="J593" s="103">
        <v>121</v>
      </c>
      <c r="K593" s="105" t="str" cm="1">
        <f t="array" ref="K593">LOOKUP(2,1/(J593&gt;=INDEX(IF(F593="x",CCTT!$F$3:$I$170,CCTT!$B$3:$E$170),MATCH(DATEDIF(D593,DATE(2024,7,11),"m"),CCTT!$A$3:$A$170,0),0)),CCTT!$F$2:$I$2)</f>
        <v>bt</v>
      </c>
      <c r="L593" s="111">
        <f t="shared" si="69"/>
        <v>13.660269107301415</v>
      </c>
      <c r="M593" s="105" t="str" cm="1">
        <f t="array" ref="M593">LOOKUP(2,1/(L593&gt;=INDEX(IF(F593="x",BMI!$G$3:$K$170,BMI!$B$3:$F$170),MATCH(DATEDIF(D593,DATE(2024,7,11),"m"),BMI!$A$3:$A$170,0),0)),BMI!$G$2:$K$2)</f>
        <v>bt</v>
      </c>
      <c r="N593" s="103" t="s">
        <v>3381</v>
      </c>
      <c r="O593" s="103">
        <v>82</v>
      </c>
      <c r="P593" s="106" t="s">
        <v>3380</v>
      </c>
      <c r="Q593" s="103" t="s">
        <v>5</v>
      </c>
      <c r="R593" s="103" t="s">
        <v>5</v>
      </c>
      <c r="S593" s="103" t="s">
        <v>5</v>
      </c>
      <c r="T593" s="103" t="s">
        <v>5</v>
      </c>
      <c r="U593" s="104" t="str">
        <f t="shared" si="70"/>
        <v>bt; bt; bt; bt</v>
      </c>
      <c r="V593" s="112" t="s">
        <v>5</v>
      </c>
      <c r="W593" s="191" t="str">
        <f t="shared" si="71"/>
        <v>I</v>
      </c>
    </row>
    <row r="594" spans="1:23" x14ac:dyDescent="0.25">
      <c r="A594" s="103">
        <f t="shared" si="72"/>
        <v>585</v>
      </c>
      <c r="B594" s="226" t="s">
        <v>2440</v>
      </c>
      <c r="C594" s="227" t="s">
        <v>2441</v>
      </c>
      <c r="D594" s="312">
        <v>42945</v>
      </c>
      <c r="E594" s="103" t="s">
        <v>1753</v>
      </c>
      <c r="F594" s="103"/>
      <c r="G594" s="106" t="s">
        <v>1881</v>
      </c>
      <c r="H594" s="228">
        <v>45720</v>
      </c>
      <c r="I594" s="103">
        <v>22</v>
      </c>
      <c r="J594" s="103">
        <v>125</v>
      </c>
      <c r="K594" s="105" t="str" cm="1">
        <f t="array" ref="K594">LOOKUP(2,1/(J594&gt;=INDEX(IF(F594="x",CCTT!$F$3:$I$170,CCTT!$B$3:$E$170),MATCH(DATEDIF(D594,DATE(2024,7,11),"m"),CCTT!$A$3:$A$170,0),0)),CCTT!$F$2:$I$2)</f>
        <v>bt</v>
      </c>
      <c r="L594" s="111">
        <f t="shared" si="69"/>
        <v>14.08</v>
      </c>
      <c r="M594" s="105" t="str" cm="1">
        <f t="array" ref="M594">LOOKUP(2,1/(L594&gt;=INDEX(IF(F594="x",BMI!$G$3:$K$170,BMI!$B$3:$F$170),MATCH(DATEDIF(D594,DATE(2024,7,11),"m"),BMI!$A$3:$A$170,0),0)),BMI!$G$2:$K$2)</f>
        <v>bt</v>
      </c>
      <c r="N594" s="103" t="s">
        <v>3381</v>
      </c>
      <c r="O594" s="103">
        <v>87</v>
      </c>
      <c r="P594" s="106" t="s">
        <v>3380</v>
      </c>
      <c r="Q594" s="103" t="s">
        <v>5</v>
      </c>
      <c r="R594" s="103" t="s">
        <v>5</v>
      </c>
      <c r="S594" s="103" t="s">
        <v>5</v>
      </c>
      <c r="T594" s="103" t="s">
        <v>5</v>
      </c>
      <c r="U594" s="104" t="str">
        <f t="shared" si="70"/>
        <v>bt; bt; bt; bt</v>
      </c>
      <c r="V594" s="112" t="s">
        <v>5</v>
      </c>
      <c r="W594" s="191" t="str">
        <f t="shared" si="71"/>
        <v>I</v>
      </c>
    </row>
    <row r="595" spans="1:23" x14ac:dyDescent="0.25">
      <c r="A595" s="103">
        <f t="shared" si="72"/>
        <v>586</v>
      </c>
      <c r="B595" s="226" t="s">
        <v>2442</v>
      </c>
      <c r="C595" s="227" t="s">
        <v>2443</v>
      </c>
      <c r="D595" s="312">
        <v>42850</v>
      </c>
      <c r="E595" s="103"/>
      <c r="F595" s="103" t="s">
        <v>1753</v>
      </c>
      <c r="G595" s="106" t="s">
        <v>1881</v>
      </c>
      <c r="H595" s="228">
        <v>45720</v>
      </c>
      <c r="I595" s="103">
        <v>39</v>
      </c>
      <c r="J595" s="103">
        <v>129</v>
      </c>
      <c r="K595" s="105" t="str" cm="1">
        <f t="array" ref="K595">LOOKUP(2,1/(J595&gt;=INDEX(IF(F595="x",CCTT!$F$3:$I$170,CCTT!$B$3:$E$170),MATCH(DATEDIF(D595,DATE(2024,7,11),"m"),CCTT!$A$3:$A$170,0),0)),CCTT!$F$2:$I$2)</f>
        <v>bt</v>
      </c>
      <c r="L595" s="111">
        <f t="shared" si="69"/>
        <v>23.436091581034795</v>
      </c>
      <c r="M595" s="105" t="str" cm="1">
        <f t="array" ref="M595">LOOKUP(2,1/(L595&gt;=INDEX(IF(F595="x",BMI!$G$3:$K$170,BMI!$B$3:$F$170),MATCH(DATEDIF(D595,DATE(2024,7,11),"m"),BMI!$A$3:$A$170,0),0)),BMI!$G$2:$K$2)</f>
        <v>BP</v>
      </c>
      <c r="N595" s="103" t="s">
        <v>3386</v>
      </c>
      <c r="O595" s="103">
        <v>87</v>
      </c>
      <c r="P595" s="106" t="s">
        <v>3415</v>
      </c>
      <c r="Q595" s="103" t="s">
        <v>1326</v>
      </c>
      <c r="R595" s="103" t="s">
        <v>5</v>
      </c>
      <c r="S595" s="103" t="s">
        <v>5</v>
      </c>
      <c r="T595" s="103" t="s">
        <v>5</v>
      </c>
      <c r="U595" s="104" t="str">
        <f t="shared" si="70"/>
        <v>2 mắt giảm thị lực; bt; bt; bt</v>
      </c>
      <c r="V595" s="112" t="s">
        <v>1326</v>
      </c>
      <c r="W595" s="191" t="str">
        <f t="shared" si="71"/>
        <v>III</v>
      </c>
    </row>
    <row r="596" spans="1:23" x14ac:dyDescent="0.25">
      <c r="A596" s="103">
        <f t="shared" si="72"/>
        <v>587</v>
      </c>
      <c r="B596" s="226" t="s">
        <v>2444</v>
      </c>
      <c r="C596" s="227" t="s">
        <v>2445</v>
      </c>
      <c r="D596" s="312">
        <v>42884</v>
      </c>
      <c r="E596" s="103"/>
      <c r="F596" s="103" t="s">
        <v>1753</v>
      </c>
      <c r="G596" s="106" t="s">
        <v>1881</v>
      </c>
      <c r="H596" s="228">
        <v>45720</v>
      </c>
      <c r="I596" s="103">
        <v>24</v>
      </c>
      <c r="J596" s="103">
        <v>121</v>
      </c>
      <c r="K596" s="105" t="str" cm="1">
        <f t="array" ref="K596">LOOKUP(2,1/(J596&gt;=INDEX(IF(F596="x",CCTT!$F$3:$I$170,CCTT!$B$3:$E$170),MATCH(DATEDIF(D596,DATE(2024,7,11),"m"),CCTT!$A$3:$A$170,0),0)),CCTT!$F$2:$I$2)</f>
        <v>bt</v>
      </c>
      <c r="L596" s="111">
        <f t="shared" si="69"/>
        <v>16.392322928761697</v>
      </c>
      <c r="M596" s="105" t="str" cm="1">
        <f t="array" ref="M596">LOOKUP(2,1/(L596&gt;=INDEX(IF(F596="x",BMI!$G$3:$K$170,BMI!$B$3:$F$170),MATCH(DATEDIF(D596,DATE(2024,7,11),"m"),BMI!$A$3:$A$170,0),0)),BMI!$G$2:$K$2)</f>
        <v>bt</v>
      </c>
      <c r="N596" s="103" t="s">
        <v>3381</v>
      </c>
      <c r="O596" s="103">
        <v>82</v>
      </c>
      <c r="P596" s="106" t="s">
        <v>3380</v>
      </c>
      <c r="Q596" s="103" t="s">
        <v>5</v>
      </c>
      <c r="R596" s="103" t="s">
        <v>5</v>
      </c>
      <c r="S596" s="103" t="s">
        <v>5</v>
      </c>
      <c r="T596" s="103" t="s">
        <v>5</v>
      </c>
      <c r="U596" s="104" t="str">
        <f t="shared" si="70"/>
        <v>bt; bt; bt; bt</v>
      </c>
      <c r="V596" s="112" t="s">
        <v>5</v>
      </c>
      <c r="W596" s="191" t="str">
        <f t="shared" si="71"/>
        <v>I</v>
      </c>
    </row>
    <row r="597" spans="1:23" ht="31.5" x14ac:dyDescent="0.25">
      <c r="A597" s="103">
        <f t="shared" si="72"/>
        <v>588</v>
      </c>
      <c r="B597" s="226" t="s">
        <v>2446</v>
      </c>
      <c r="C597" s="227" t="s">
        <v>2447</v>
      </c>
      <c r="D597" s="312">
        <v>43015</v>
      </c>
      <c r="E597" s="103"/>
      <c r="F597" s="103" t="s">
        <v>1753</v>
      </c>
      <c r="G597" s="106" t="s">
        <v>1881</v>
      </c>
      <c r="H597" s="228">
        <v>45720</v>
      </c>
      <c r="I597" s="103">
        <v>25</v>
      </c>
      <c r="J597" s="103">
        <v>123</v>
      </c>
      <c r="K597" s="105" t="str" cm="1">
        <f t="array" ref="K597">LOOKUP(2,1/(J597&gt;=INDEX(IF(F597="x",CCTT!$F$3:$I$170,CCTT!$B$3:$E$170),MATCH(DATEDIF(D597,DATE(2024,7,11),"m"),CCTT!$A$3:$A$170,0),0)),CCTT!$F$2:$I$2)</f>
        <v>bt</v>
      </c>
      <c r="L597" s="111">
        <f t="shared" si="69"/>
        <v>16.524555489457335</v>
      </c>
      <c r="M597" s="105" t="str" cm="1">
        <f t="array" ref="M597">LOOKUP(2,1/(L597&gt;=INDEX(IF(F597="x",BMI!$G$3:$K$170,BMI!$B$3:$F$170),MATCH(DATEDIF(D597,DATE(2024,7,11),"m"),BMI!$A$3:$A$170,0),0)),BMI!$G$2:$K$2)</f>
        <v>bt</v>
      </c>
      <c r="N597" s="103" t="s">
        <v>3385</v>
      </c>
      <c r="O597" s="103">
        <v>84</v>
      </c>
      <c r="P597" s="106" t="s">
        <v>3392</v>
      </c>
      <c r="Q597" s="103" t="s">
        <v>1326</v>
      </c>
      <c r="R597" s="103" t="s">
        <v>5</v>
      </c>
      <c r="S597" s="103" t="s">
        <v>1370</v>
      </c>
      <c r="T597" s="103" t="s">
        <v>5</v>
      </c>
      <c r="U597" s="104" t="str">
        <f>Q597&amp;"; "&amp;R597&amp;"; "&amp;S597&amp;"; "&amp;T597</f>
        <v>2 mắt giảm thị lực; bt; Đa sâu răng; bt</v>
      </c>
      <c r="V597" s="112" t="s">
        <v>3389</v>
      </c>
      <c r="W597" s="191" t="str">
        <f t="shared" si="71"/>
        <v>II</v>
      </c>
    </row>
    <row r="598" spans="1:23" x14ac:dyDescent="0.25">
      <c r="A598" s="103">
        <f t="shared" si="72"/>
        <v>589</v>
      </c>
      <c r="B598" s="226" t="s">
        <v>2448</v>
      </c>
      <c r="C598" s="227" t="s">
        <v>2449</v>
      </c>
      <c r="D598" s="312">
        <v>42837</v>
      </c>
      <c r="E598" s="103"/>
      <c r="F598" s="103" t="s">
        <v>1753</v>
      </c>
      <c r="G598" s="106" t="s">
        <v>1881</v>
      </c>
      <c r="H598" s="228">
        <v>45720</v>
      </c>
      <c r="I598" s="103">
        <v>33</v>
      </c>
      <c r="J598" s="103">
        <v>130</v>
      </c>
      <c r="K598" s="105" t="str" cm="1">
        <f t="array" ref="K598">LOOKUP(2,1/(J598&gt;=INDEX(IF(F598="x",CCTT!$F$3:$I$170,CCTT!$B$3:$E$170),MATCH(DATEDIF(D598,DATE(2024,7,11),"m"),CCTT!$A$3:$A$170,0),0)),CCTT!$F$2:$I$2)</f>
        <v>bt</v>
      </c>
      <c r="L598" s="111">
        <f t="shared" si="69"/>
        <v>19.526627218934912</v>
      </c>
      <c r="M598" s="105" t="str" cm="1">
        <f t="array" ref="M598">LOOKUP(2,1/(L598&gt;=INDEX(IF(F598="x",BMI!$G$3:$K$170,BMI!$B$3:$F$170),MATCH(DATEDIF(D598,DATE(2024,7,11),"m"),BMI!$A$3:$A$170,0),0)),BMI!$G$2:$K$2)</f>
        <v>BP</v>
      </c>
      <c r="N598" s="103" t="s">
        <v>3381</v>
      </c>
      <c r="O598" s="103">
        <v>83</v>
      </c>
      <c r="P598" s="106" t="s">
        <v>3382</v>
      </c>
      <c r="Q598" s="103" t="s">
        <v>1267</v>
      </c>
      <c r="R598" s="103" t="s">
        <v>5</v>
      </c>
      <c r="S598" s="103" t="s">
        <v>5</v>
      </c>
      <c r="T598" s="103" t="s">
        <v>5</v>
      </c>
      <c r="U598" s="104" t="str">
        <f t="shared" si="70"/>
        <v>Loạn thị; bt; bt; bt</v>
      </c>
      <c r="V598" s="112" t="s">
        <v>1267</v>
      </c>
      <c r="W598" s="191" t="str">
        <f t="shared" si="71"/>
        <v>III</v>
      </c>
    </row>
    <row r="599" spans="1:23" x14ac:dyDescent="0.25">
      <c r="A599" s="103">
        <f t="shared" si="72"/>
        <v>590</v>
      </c>
      <c r="B599" s="226" t="s">
        <v>1583</v>
      </c>
      <c r="C599" s="227" t="s">
        <v>2450</v>
      </c>
      <c r="D599" s="318">
        <v>43007</v>
      </c>
      <c r="E599" s="103" t="s">
        <v>1753</v>
      </c>
      <c r="F599" s="103"/>
      <c r="G599" s="106" t="s">
        <v>1881</v>
      </c>
      <c r="H599" s="228">
        <v>45720</v>
      </c>
      <c r="I599" s="103">
        <v>25</v>
      </c>
      <c r="J599" s="103">
        <v>126</v>
      </c>
      <c r="K599" s="105" t="str" cm="1">
        <f t="array" ref="K599">LOOKUP(2,1/(J599&gt;=INDEX(IF(F599="x",CCTT!$F$3:$I$170,CCTT!$B$3:$E$170),MATCH(DATEDIF(D599,DATE(2024,7,11),"m"),CCTT!$A$3:$A$170,0),0)),CCTT!$F$2:$I$2)</f>
        <v>bt</v>
      </c>
      <c r="L599" s="111">
        <f t="shared" si="69"/>
        <v>15.747039556563367</v>
      </c>
      <c r="M599" s="105" t="str" cm="1">
        <f t="array" ref="M599">LOOKUP(2,1/(L599&gt;=INDEX(IF(F599="x",BMI!$G$3:$K$170,BMI!$B$3:$F$170),MATCH(DATEDIF(D599,DATE(2024,7,11),"m"),BMI!$A$3:$A$170,0),0)),BMI!$G$2:$K$2)</f>
        <v>bt</v>
      </c>
      <c r="N599" s="103" t="s">
        <v>3381</v>
      </c>
      <c r="O599" s="103">
        <v>82</v>
      </c>
      <c r="P599" s="106" t="s">
        <v>3380</v>
      </c>
      <c r="Q599" s="103" t="s">
        <v>5</v>
      </c>
      <c r="R599" s="103" t="s">
        <v>5</v>
      </c>
      <c r="S599" s="103" t="s">
        <v>5</v>
      </c>
      <c r="T599" s="103" t="s">
        <v>5</v>
      </c>
      <c r="U599" s="104" t="str">
        <f t="shared" si="70"/>
        <v>bt; bt; bt; bt</v>
      </c>
      <c r="V599" s="112" t="s">
        <v>5</v>
      </c>
      <c r="W599" s="191" t="str">
        <f t="shared" si="71"/>
        <v>I</v>
      </c>
    </row>
    <row r="600" spans="1:23" x14ac:dyDescent="0.25">
      <c r="A600" s="103">
        <f t="shared" si="72"/>
        <v>591</v>
      </c>
      <c r="B600" s="226" t="s">
        <v>2451</v>
      </c>
      <c r="C600" s="227" t="s">
        <v>2452</v>
      </c>
      <c r="D600" s="312">
        <v>42791</v>
      </c>
      <c r="E600" s="103"/>
      <c r="F600" s="103" t="s">
        <v>1753</v>
      </c>
      <c r="G600" s="106" t="s">
        <v>1881</v>
      </c>
      <c r="H600" s="228">
        <v>45720</v>
      </c>
      <c r="I600" s="103">
        <v>25</v>
      </c>
      <c r="J600" s="103">
        <v>130</v>
      </c>
      <c r="K600" s="105" t="str" cm="1">
        <f t="array" ref="K600">LOOKUP(2,1/(J600&gt;=INDEX(IF(F600="x",CCTT!$F$3:$I$170,CCTT!$B$3:$E$170),MATCH(DATEDIF(D600,DATE(2024,7,11),"m"),CCTT!$A$3:$A$170,0),0)),CCTT!$F$2:$I$2)</f>
        <v>bt</v>
      </c>
      <c r="L600" s="111">
        <f t="shared" si="69"/>
        <v>14.792899408284024</v>
      </c>
      <c r="M600" s="105" t="str" cm="1">
        <f t="array" ref="M600">LOOKUP(2,1/(L600&gt;=INDEX(IF(F600="x",BMI!$G$3:$K$170,BMI!$B$3:$F$170),MATCH(DATEDIF(D600,DATE(2024,7,11),"m"),BMI!$A$3:$A$170,0),0)),BMI!$G$2:$K$2)</f>
        <v>bt</v>
      </c>
      <c r="N600" s="103" t="s">
        <v>3396</v>
      </c>
      <c r="O600" s="103">
        <v>87</v>
      </c>
      <c r="P600" s="106" t="s">
        <v>3380</v>
      </c>
      <c r="Q600" s="103" t="s">
        <v>5</v>
      </c>
      <c r="R600" s="103" t="s">
        <v>5</v>
      </c>
      <c r="S600" s="103" t="s">
        <v>5</v>
      </c>
      <c r="T600" s="103" t="s">
        <v>5</v>
      </c>
      <c r="U600" s="104" t="str">
        <f t="shared" si="70"/>
        <v>bt; bt; bt; bt</v>
      </c>
      <c r="V600" s="112" t="s">
        <v>5</v>
      </c>
      <c r="W600" s="191" t="str">
        <f t="shared" si="71"/>
        <v>I</v>
      </c>
    </row>
    <row r="601" spans="1:23" x14ac:dyDescent="0.25">
      <c r="A601" s="103">
        <f t="shared" si="72"/>
        <v>592</v>
      </c>
      <c r="B601" s="226" t="s">
        <v>2453</v>
      </c>
      <c r="C601" s="227" t="s">
        <v>2454</v>
      </c>
      <c r="D601" s="312">
        <v>42889</v>
      </c>
      <c r="E601" s="103" t="s">
        <v>1753</v>
      </c>
      <c r="F601" s="103"/>
      <c r="G601" s="106" t="s">
        <v>1881</v>
      </c>
      <c r="H601" s="228">
        <v>45720</v>
      </c>
      <c r="I601" s="103">
        <v>32</v>
      </c>
      <c r="J601" s="103">
        <v>127</v>
      </c>
      <c r="K601" s="105" t="str" cm="1">
        <f t="array" ref="K601">LOOKUP(2,1/(J601&gt;=INDEX(IF(F601="x",CCTT!$F$3:$I$170,CCTT!$B$3:$E$170),MATCH(DATEDIF(D601,DATE(2024,7,11),"m"),CCTT!$A$3:$A$170,0),0)),CCTT!$F$2:$I$2)</f>
        <v>bt</v>
      </c>
      <c r="L601" s="111">
        <f t="shared" si="69"/>
        <v>19.840039680079361</v>
      </c>
      <c r="M601" s="105" t="str" cm="1">
        <f t="array" ref="M601">LOOKUP(2,1/(L601&gt;=INDEX(IF(F601="x",BMI!$G$3:$K$170,BMI!$B$3:$F$170),MATCH(DATEDIF(D601,DATE(2024,7,11),"m"),BMI!$A$3:$A$170,0),0)),BMI!$G$2:$K$2)</f>
        <v>BP</v>
      </c>
      <c r="N601" s="103" t="s">
        <v>3381</v>
      </c>
      <c r="O601" s="103">
        <v>82</v>
      </c>
      <c r="P601" s="106" t="s">
        <v>3380</v>
      </c>
      <c r="Q601" s="103" t="s">
        <v>5</v>
      </c>
      <c r="R601" s="103" t="s">
        <v>5</v>
      </c>
      <c r="S601" s="103" t="s">
        <v>5</v>
      </c>
      <c r="T601" s="103" t="s">
        <v>5</v>
      </c>
      <c r="U601" s="104" t="str">
        <f t="shared" si="70"/>
        <v>bt; bt; bt; bt</v>
      </c>
      <c r="V601" s="112" t="s">
        <v>5</v>
      </c>
      <c r="W601" s="191" t="str">
        <f t="shared" si="71"/>
        <v>III</v>
      </c>
    </row>
    <row r="602" spans="1:23" x14ac:dyDescent="0.25">
      <c r="A602" s="103">
        <f t="shared" si="72"/>
        <v>593</v>
      </c>
      <c r="B602" s="226" t="s">
        <v>428</v>
      </c>
      <c r="C602" s="227" t="s">
        <v>2454</v>
      </c>
      <c r="D602" s="312">
        <v>42947</v>
      </c>
      <c r="E602" s="103" t="s">
        <v>1753</v>
      </c>
      <c r="F602" s="103"/>
      <c r="G602" s="106" t="s">
        <v>1881</v>
      </c>
      <c r="H602" s="228">
        <v>45720</v>
      </c>
      <c r="I602" s="103">
        <v>27</v>
      </c>
      <c r="J602" s="103">
        <v>131</v>
      </c>
      <c r="K602" s="105" t="str" cm="1">
        <f t="array" ref="K602">LOOKUP(2,1/(J602&gt;=INDEX(IF(F602="x",CCTT!$F$3:$I$170,CCTT!$B$3:$E$170),MATCH(DATEDIF(D602,DATE(2024,7,11),"m"),CCTT!$A$3:$A$170,0),0)),CCTT!$F$2:$I$2)</f>
        <v>bt</v>
      </c>
      <c r="L602" s="111">
        <f t="shared" si="69"/>
        <v>15.733348872443331</v>
      </c>
      <c r="M602" s="105" t="str" cm="1">
        <f t="array" ref="M602">LOOKUP(2,1/(L602&gt;=INDEX(IF(F602="x",BMI!$G$3:$K$170,BMI!$B$3:$F$170),MATCH(DATEDIF(D602,DATE(2024,7,11),"m"),BMI!$A$3:$A$170,0),0)),BMI!$G$2:$K$2)</f>
        <v>bt</v>
      </c>
      <c r="N602" s="103" t="s">
        <v>3385</v>
      </c>
      <c r="O602" s="103">
        <v>87</v>
      </c>
      <c r="P602" s="106" t="s">
        <v>3380</v>
      </c>
      <c r="Q602" s="103" t="s">
        <v>5</v>
      </c>
      <c r="R602" s="103" t="s">
        <v>1532</v>
      </c>
      <c r="S602" s="103" t="s">
        <v>5</v>
      </c>
      <c r="T602" s="103" t="s">
        <v>5</v>
      </c>
      <c r="U602" s="104" t="str">
        <f t="shared" si="70"/>
        <v>bt; Viêm mũi họng; bt; bt</v>
      </c>
      <c r="V602" s="112" t="s">
        <v>1532</v>
      </c>
      <c r="W602" s="191" t="str">
        <f t="shared" si="71"/>
        <v>II</v>
      </c>
    </row>
    <row r="603" spans="1:23" x14ac:dyDescent="0.25">
      <c r="A603" s="103">
        <f t="shared" si="72"/>
        <v>594</v>
      </c>
      <c r="B603" s="226" t="s">
        <v>2455</v>
      </c>
      <c r="C603" s="227" t="s">
        <v>1368</v>
      </c>
      <c r="D603" s="312">
        <v>43018</v>
      </c>
      <c r="E603" s="103"/>
      <c r="F603" s="103" t="s">
        <v>1753</v>
      </c>
      <c r="G603" s="106" t="s">
        <v>1881</v>
      </c>
      <c r="H603" s="228">
        <v>45720</v>
      </c>
      <c r="I603" s="103">
        <v>25</v>
      </c>
      <c r="J603" s="103">
        <v>120</v>
      </c>
      <c r="K603" s="105" t="str" cm="1">
        <f t="array" ref="K603">LOOKUP(2,1/(J603&gt;=INDEX(IF(F603="x",CCTT!$F$3:$I$170,CCTT!$B$3:$E$170),MATCH(DATEDIF(D603,DATE(2024,7,11),"m"),CCTT!$A$3:$A$170,0),0)),CCTT!$F$2:$I$2)</f>
        <v>bt</v>
      </c>
      <c r="L603" s="111">
        <f t="shared" si="69"/>
        <v>17.361111111111111</v>
      </c>
      <c r="M603" s="105" t="str" cm="1">
        <f t="array" ref="M603">LOOKUP(2,1/(L603&gt;=INDEX(IF(F603="x",BMI!$G$3:$K$170,BMI!$B$3:$F$170),MATCH(DATEDIF(D603,DATE(2024,7,11),"m"),BMI!$A$3:$A$170,0),0)),BMI!$G$2:$K$2)</f>
        <v>TC</v>
      </c>
      <c r="N603" s="103" t="s">
        <v>3396</v>
      </c>
      <c r="O603" s="103">
        <v>84</v>
      </c>
      <c r="P603" s="106" t="s">
        <v>3380</v>
      </c>
      <c r="Q603" s="103" t="s">
        <v>5</v>
      </c>
      <c r="R603" s="103" t="s">
        <v>5</v>
      </c>
      <c r="S603" s="103" t="s">
        <v>5</v>
      </c>
      <c r="T603" s="103" t="s">
        <v>5</v>
      </c>
      <c r="U603" s="104" t="str">
        <f t="shared" si="70"/>
        <v>bt; bt; bt; bt</v>
      </c>
      <c r="V603" s="112" t="s">
        <v>5</v>
      </c>
      <c r="W603" s="191" t="str">
        <f t="shared" si="71"/>
        <v>II</v>
      </c>
    </row>
    <row r="604" spans="1:23" x14ac:dyDescent="0.25">
      <c r="A604" s="103">
        <f t="shared" si="72"/>
        <v>595</v>
      </c>
      <c r="B604" s="226" t="s">
        <v>2456</v>
      </c>
      <c r="C604" s="227" t="s">
        <v>2457</v>
      </c>
      <c r="D604" s="312">
        <v>42781</v>
      </c>
      <c r="E604" s="103"/>
      <c r="F604" s="103" t="s">
        <v>1753</v>
      </c>
      <c r="G604" s="106" t="s">
        <v>1881</v>
      </c>
      <c r="H604" s="228">
        <v>45720</v>
      </c>
      <c r="I604" s="103">
        <v>22</v>
      </c>
      <c r="J604" s="103">
        <v>125</v>
      </c>
      <c r="K604" s="105" t="str" cm="1">
        <f t="array" ref="K604">LOOKUP(2,1/(J604&gt;=INDEX(IF(F604="x",CCTT!$F$3:$I$170,CCTT!$B$3:$E$170),MATCH(DATEDIF(D604,DATE(2024,7,11),"m"),CCTT!$A$3:$A$170,0),0)),CCTT!$F$2:$I$2)</f>
        <v>bt</v>
      </c>
      <c r="L604" s="111">
        <f t="shared" si="69"/>
        <v>14.08</v>
      </c>
      <c r="M604" s="105" t="str" cm="1">
        <f t="array" ref="M604">LOOKUP(2,1/(L604&gt;=INDEX(IF(F604="x",BMI!$G$3:$K$170,BMI!$B$3:$F$170),MATCH(DATEDIF(D604,DATE(2024,7,11),"m"),BMI!$A$3:$A$170,0),0)),BMI!$G$2:$K$2)</f>
        <v>bt</v>
      </c>
      <c r="N604" s="103" t="s">
        <v>3385</v>
      </c>
      <c r="O604" s="103">
        <v>80</v>
      </c>
      <c r="P604" s="106" t="s">
        <v>3380</v>
      </c>
      <c r="Q604" s="103" t="s">
        <v>5</v>
      </c>
      <c r="R604" s="103" t="s">
        <v>5</v>
      </c>
      <c r="S604" s="103" t="s">
        <v>1370</v>
      </c>
      <c r="T604" s="103" t="s">
        <v>5</v>
      </c>
      <c r="U604" s="104" t="str">
        <f t="shared" si="70"/>
        <v>bt; bt; Đa sâu răng; bt</v>
      </c>
      <c r="V604" s="112" t="s">
        <v>1370</v>
      </c>
      <c r="W604" s="191" t="str">
        <f t="shared" si="71"/>
        <v>II</v>
      </c>
    </row>
    <row r="605" spans="1:23" x14ac:dyDescent="0.25">
      <c r="A605" s="103">
        <f t="shared" si="72"/>
        <v>596</v>
      </c>
      <c r="B605" s="226" t="s">
        <v>2458</v>
      </c>
      <c r="C605" s="227" t="s">
        <v>2459</v>
      </c>
      <c r="D605" s="312">
        <v>42953</v>
      </c>
      <c r="E605" s="103"/>
      <c r="F605" s="103" t="s">
        <v>1753</v>
      </c>
      <c r="G605" s="106" t="s">
        <v>1881</v>
      </c>
      <c r="H605" s="228">
        <v>45720</v>
      </c>
      <c r="I605" s="103">
        <v>18</v>
      </c>
      <c r="J605" s="103">
        <v>113</v>
      </c>
      <c r="K605" s="105" t="str" cm="1">
        <f t="array" ref="K605">LOOKUP(2,1/(J605&gt;=INDEX(IF(F605="x",CCTT!$F$3:$I$170,CCTT!$B$3:$E$170),MATCH(DATEDIF(D605,DATE(2024,7,11),"m"),CCTT!$A$3:$A$170,0),0)),CCTT!$F$2:$I$2)</f>
        <v>bt</v>
      </c>
      <c r="L605" s="111">
        <f t="shared" si="69"/>
        <v>14.096640300728327</v>
      </c>
      <c r="M605" s="105" t="str" cm="1">
        <f t="array" ref="M605">LOOKUP(2,1/(L605&gt;=INDEX(IF(F605="x",BMI!$G$3:$K$170,BMI!$B$3:$F$170),MATCH(DATEDIF(D605,DATE(2024,7,11),"m"),BMI!$A$3:$A$170,0),0)),BMI!$G$2:$K$2)</f>
        <v>bt</v>
      </c>
      <c r="N605" s="103" t="s">
        <v>3381</v>
      </c>
      <c r="O605" s="103">
        <v>83</v>
      </c>
      <c r="P605" s="106" t="s">
        <v>3380</v>
      </c>
      <c r="Q605" s="103" t="s">
        <v>5</v>
      </c>
      <c r="R605" s="103" t="s">
        <v>5</v>
      </c>
      <c r="S605" s="103" t="s">
        <v>1370</v>
      </c>
      <c r="T605" s="103" t="s">
        <v>5</v>
      </c>
      <c r="U605" s="104" t="str">
        <f t="shared" si="70"/>
        <v>bt; bt; Đa sâu răng; bt</v>
      </c>
      <c r="V605" s="112" t="s">
        <v>1370</v>
      </c>
      <c r="W605" s="191" t="str">
        <f t="shared" si="71"/>
        <v>II</v>
      </c>
    </row>
    <row r="606" spans="1:23" x14ac:dyDescent="0.25">
      <c r="A606" s="103">
        <f t="shared" si="72"/>
        <v>597</v>
      </c>
      <c r="B606" s="226" t="s">
        <v>2460</v>
      </c>
      <c r="C606" s="227" t="s">
        <v>1303</v>
      </c>
      <c r="D606" s="312">
        <v>42701</v>
      </c>
      <c r="E606" s="103" t="s">
        <v>1753</v>
      </c>
      <c r="F606" s="103"/>
      <c r="G606" s="106" t="s">
        <v>1881</v>
      </c>
      <c r="H606" s="228">
        <v>45720</v>
      </c>
      <c r="I606" s="103">
        <v>42</v>
      </c>
      <c r="J606" s="103">
        <v>143</v>
      </c>
      <c r="K606" s="105" t="str" cm="1">
        <f t="array" ref="K606">LOOKUP(2,1/(J606&gt;=INDEX(IF(F606="x",CCTT!$F$3:$I$170,CCTT!$B$3:$E$170),MATCH(DATEDIF(D606,DATE(2024,7,11),"m"),CCTT!$A$3:$A$170,0),0)),CCTT!$F$2:$I$2)</f>
        <v>CHT</v>
      </c>
      <c r="L606" s="111">
        <f t="shared" si="69"/>
        <v>20.53890165778278</v>
      </c>
      <c r="M606" s="105" t="str" cm="1">
        <f t="array" ref="M606">LOOKUP(2,1/(L606&gt;=INDEX(IF(F606="x",BMI!$G$3:$K$170,BMI!$B$3:$F$170),MATCH(DATEDIF(D606,DATE(2024,7,11),"m"),BMI!$A$3:$A$170,0),0)),BMI!$G$2:$K$2)</f>
        <v>BP</v>
      </c>
      <c r="N606" s="103" t="s">
        <v>3386</v>
      </c>
      <c r="O606" s="103">
        <v>80</v>
      </c>
      <c r="P606" s="106" t="s">
        <v>3380</v>
      </c>
      <c r="Q606" s="103" t="s">
        <v>5</v>
      </c>
      <c r="R606" s="103" t="s">
        <v>1532</v>
      </c>
      <c r="S606" s="103" t="s">
        <v>1370</v>
      </c>
      <c r="T606" s="103" t="s">
        <v>5</v>
      </c>
      <c r="U606" s="104" t="str">
        <f t="shared" si="70"/>
        <v>bt; Viêm mũi họng; Đa sâu răng; bt</v>
      </c>
      <c r="V606" s="112" t="s">
        <v>3425</v>
      </c>
      <c r="W606" s="191" t="str">
        <f t="shared" si="71"/>
        <v>III</v>
      </c>
    </row>
    <row r="607" spans="1:23" x14ac:dyDescent="0.25">
      <c r="A607" s="103">
        <f t="shared" si="72"/>
        <v>598</v>
      </c>
      <c r="B607" s="226" t="s">
        <v>1878</v>
      </c>
      <c r="C607" s="227" t="s">
        <v>2461</v>
      </c>
      <c r="D607" s="312">
        <v>43034</v>
      </c>
      <c r="E607" s="103" t="s">
        <v>1753</v>
      </c>
      <c r="F607" s="103"/>
      <c r="G607" s="106" t="s">
        <v>1881</v>
      </c>
      <c r="H607" s="228">
        <v>45720</v>
      </c>
      <c r="I607" s="103">
        <v>22</v>
      </c>
      <c r="J607" s="103">
        <v>124</v>
      </c>
      <c r="K607" s="105" t="str" cm="1">
        <f t="array" ref="K607">LOOKUP(2,1/(J607&gt;=INDEX(IF(F607="x",CCTT!$F$3:$I$170,CCTT!$B$3:$E$170),MATCH(DATEDIF(D607,DATE(2024,7,11),"m"),CCTT!$A$3:$A$170,0),0)),CCTT!$F$2:$I$2)</f>
        <v>bt</v>
      </c>
      <c r="L607" s="111">
        <f t="shared" si="69"/>
        <v>14.308012486992716</v>
      </c>
      <c r="M607" s="105" t="str" cm="1">
        <f t="array" ref="M607">LOOKUP(2,1/(L607&gt;=INDEX(IF(F607="x",BMI!$G$3:$K$170,BMI!$B$3:$F$170),MATCH(DATEDIF(D607,DATE(2024,7,11),"m"),BMI!$A$3:$A$170,0),0)),BMI!$G$2:$K$2)</f>
        <v>bt</v>
      </c>
      <c r="N607" s="103" t="s">
        <v>3385</v>
      </c>
      <c r="O607" s="103">
        <v>87</v>
      </c>
      <c r="P607" s="106" t="s">
        <v>3380</v>
      </c>
      <c r="Q607" s="103" t="s">
        <v>5</v>
      </c>
      <c r="R607" s="103" t="s">
        <v>5</v>
      </c>
      <c r="S607" s="103" t="s">
        <v>1370</v>
      </c>
      <c r="T607" s="103" t="s">
        <v>5</v>
      </c>
      <c r="U607" s="104" t="str">
        <f t="shared" si="70"/>
        <v>bt; bt; Đa sâu răng; bt</v>
      </c>
      <c r="V607" s="112" t="s">
        <v>1370</v>
      </c>
      <c r="W607" s="191" t="str">
        <f t="shared" si="71"/>
        <v>II</v>
      </c>
    </row>
    <row r="608" spans="1:23" x14ac:dyDescent="0.25">
      <c r="A608" s="103">
        <f t="shared" si="72"/>
        <v>599</v>
      </c>
      <c r="B608" s="322" t="s">
        <v>1585</v>
      </c>
      <c r="C608" s="323" t="s">
        <v>1715</v>
      </c>
      <c r="D608" s="312">
        <v>42840</v>
      </c>
      <c r="E608" s="321"/>
      <c r="F608" s="321" t="s">
        <v>1753</v>
      </c>
      <c r="G608" s="106" t="s">
        <v>1881</v>
      </c>
      <c r="H608" s="228">
        <v>45720</v>
      </c>
      <c r="I608" s="321">
        <v>23</v>
      </c>
      <c r="J608" s="321">
        <v>129</v>
      </c>
      <c r="K608" s="296" t="str" cm="1">
        <f t="array" ref="K608">LOOKUP(2,1/(J608&gt;=INDEX(IF(F608="x",CCTT!$F$3:$I$170,CCTT!$B$3:$E$170),MATCH(DATEDIF(D608,DATE(2024,7,11),"m"),CCTT!$A$3:$A$170,0),0)),CCTT!$F$2:$I$2)</f>
        <v>bt</v>
      </c>
      <c r="L608" s="324">
        <f t="shared" si="69"/>
        <v>13.821284778558981</v>
      </c>
      <c r="M608" s="296" t="str" cm="1">
        <f t="array" ref="M608">LOOKUP(2,1/(L608&gt;=INDEX(IF(F608="x",BMI!$G$3:$K$170,BMI!$B$3:$F$170),MATCH(DATEDIF(D608,DATE(2024,7,11),"m"),BMI!$A$3:$A$170,0),0)),BMI!$G$2:$K$2)</f>
        <v>bt</v>
      </c>
      <c r="N608" s="321" t="s">
        <v>3381</v>
      </c>
      <c r="O608" s="321">
        <v>82</v>
      </c>
      <c r="P608" s="106" t="s">
        <v>3380</v>
      </c>
      <c r="Q608" s="103" t="s">
        <v>5</v>
      </c>
      <c r="R608" s="103" t="s">
        <v>5</v>
      </c>
      <c r="S608" s="321" t="s">
        <v>5</v>
      </c>
      <c r="T608" s="103" t="s">
        <v>5</v>
      </c>
      <c r="U608" s="325" t="str">
        <f t="shared" si="70"/>
        <v>bt; bt; bt; bt</v>
      </c>
      <c r="V608" s="326" t="s">
        <v>5</v>
      </c>
      <c r="W608" s="327" t="str">
        <f t="shared" si="71"/>
        <v>I</v>
      </c>
    </row>
    <row r="609" spans="1:23" x14ac:dyDescent="0.25">
      <c r="A609" s="103">
        <f t="shared" si="72"/>
        <v>600</v>
      </c>
      <c r="B609" s="226" t="s">
        <v>2462</v>
      </c>
      <c r="C609" s="227" t="s">
        <v>2463</v>
      </c>
      <c r="D609" s="312">
        <v>42847</v>
      </c>
      <c r="E609" s="103"/>
      <c r="F609" s="103" t="s">
        <v>1753</v>
      </c>
      <c r="G609" s="106" t="s">
        <v>1881</v>
      </c>
      <c r="H609" s="228">
        <v>45720</v>
      </c>
      <c r="I609" s="103">
        <v>38</v>
      </c>
      <c r="J609" s="103">
        <v>130</v>
      </c>
      <c r="K609" s="105" t="str" cm="1">
        <f t="array" ref="K609">LOOKUP(2,1/(J609&gt;=INDEX(IF(F609="x",CCTT!$F$3:$I$170,CCTT!$B$3:$E$170),MATCH(DATEDIF(D609,DATE(2024,7,11),"m"),CCTT!$A$3:$A$170,0),0)),CCTT!$F$2:$I$2)</f>
        <v>bt</v>
      </c>
      <c r="L609" s="111">
        <f t="shared" si="69"/>
        <v>22.485207100591715</v>
      </c>
      <c r="M609" s="105" t="str" cm="1">
        <f t="array" ref="M609">LOOKUP(2,1/(L609&gt;=INDEX(IF(F609="x",BMI!$G$3:$K$170,BMI!$B$3:$F$170),MATCH(DATEDIF(D609,DATE(2024,7,11),"m"),BMI!$A$3:$A$170,0),0)),BMI!$G$2:$K$2)</f>
        <v>BP</v>
      </c>
      <c r="N609" s="103" t="s">
        <v>3385</v>
      </c>
      <c r="O609" s="103">
        <v>83</v>
      </c>
      <c r="P609" s="106" t="s">
        <v>3380</v>
      </c>
      <c r="Q609" s="103" t="s">
        <v>5</v>
      </c>
      <c r="R609" s="103" t="s">
        <v>5</v>
      </c>
      <c r="S609" s="103" t="s">
        <v>1370</v>
      </c>
      <c r="T609" s="103" t="s">
        <v>5</v>
      </c>
      <c r="U609" s="104" t="str">
        <f t="shared" si="70"/>
        <v>bt; bt; Đa sâu răng; bt</v>
      </c>
      <c r="V609" s="112" t="s">
        <v>1370</v>
      </c>
      <c r="W609" s="191" t="str">
        <f t="shared" si="71"/>
        <v>III</v>
      </c>
    </row>
    <row r="610" spans="1:23" x14ac:dyDescent="0.25">
      <c r="A610" s="103">
        <f t="shared" si="72"/>
        <v>601</v>
      </c>
      <c r="B610" s="226" t="s">
        <v>2464</v>
      </c>
      <c r="C610" s="227" t="s">
        <v>2463</v>
      </c>
      <c r="D610" s="312">
        <v>42865</v>
      </c>
      <c r="E610" s="103"/>
      <c r="F610" s="103" t="s">
        <v>1753</v>
      </c>
      <c r="G610" s="106" t="s">
        <v>1881</v>
      </c>
      <c r="H610" s="228">
        <v>45720</v>
      </c>
      <c r="I610" s="103">
        <v>25</v>
      </c>
      <c r="J610" s="103">
        <v>125</v>
      </c>
      <c r="K610" s="105" t="str" cm="1">
        <f t="array" ref="K610">LOOKUP(2,1/(J610&gt;=INDEX(IF(F610="x",CCTT!$F$3:$I$170,CCTT!$B$3:$E$170),MATCH(DATEDIF(D610,DATE(2024,7,11),"m"),CCTT!$A$3:$A$170,0),0)),CCTT!$F$2:$I$2)</f>
        <v>bt</v>
      </c>
      <c r="L610" s="111">
        <f t="shared" si="69"/>
        <v>16</v>
      </c>
      <c r="M610" s="105" t="str" cm="1">
        <f t="array" ref="M610">LOOKUP(2,1/(L610&gt;=INDEX(IF(F610="x",BMI!$G$3:$K$170,BMI!$B$3:$F$170),MATCH(DATEDIF(D610,DATE(2024,7,11),"m"),BMI!$A$3:$A$170,0),0)),BMI!$G$2:$K$2)</f>
        <v>bt</v>
      </c>
      <c r="N610" s="103" t="s">
        <v>3385</v>
      </c>
      <c r="O610" s="103">
        <v>87</v>
      </c>
      <c r="P610" s="106" t="s">
        <v>3380</v>
      </c>
      <c r="Q610" s="103" t="s">
        <v>5</v>
      </c>
      <c r="R610" s="103" t="s">
        <v>5</v>
      </c>
      <c r="S610" s="103" t="s">
        <v>5</v>
      </c>
      <c r="T610" s="103" t="s">
        <v>5</v>
      </c>
      <c r="U610" s="104" t="str">
        <f>Q610&amp;"; "&amp;R610&amp;"; "&amp;S610&amp;"; "&amp;T610</f>
        <v>bt; bt; bt; bt</v>
      </c>
      <c r="V610" s="112" t="s">
        <v>5</v>
      </c>
      <c r="W610" s="191" t="str">
        <f t="shared" si="71"/>
        <v>I</v>
      </c>
    </row>
    <row r="611" spans="1:23" ht="31.5" x14ac:dyDescent="0.25">
      <c r="A611" s="103">
        <f t="shared" si="72"/>
        <v>602</v>
      </c>
      <c r="B611" s="226" t="s">
        <v>2465</v>
      </c>
      <c r="C611" s="227" t="s">
        <v>1308</v>
      </c>
      <c r="D611" s="312">
        <v>42971</v>
      </c>
      <c r="E611" s="103"/>
      <c r="F611" s="103" t="s">
        <v>1753</v>
      </c>
      <c r="G611" s="106" t="s">
        <v>1881</v>
      </c>
      <c r="H611" s="228">
        <v>45720</v>
      </c>
      <c r="I611" s="103">
        <v>17</v>
      </c>
      <c r="J611" s="103">
        <v>122</v>
      </c>
      <c r="K611" s="105" t="str" cm="1">
        <f t="array" ref="K611">LOOKUP(2,1/(J611&gt;=INDEX(IF(F611="x",CCTT!$F$3:$I$170,CCTT!$B$3:$E$170),MATCH(DATEDIF(D611,DATE(2024,7,11),"m"),CCTT!$A$3:$A$170,0),0)),CCTT!$F$2:$I$2)</f>
        <v>bt</v>
      </c>
      <c r="L611" s="111">
        <f t="shared" ref="L611:L671" si="73">(I611/J611^2)*10^4</f>
        <v>11.421660843859177</v>
      </c>
      <c r="M611" s="105" t="str" cm="1">
        <f t="array" ref="M611">LOOKUP(2,1/(L611&gt;=INDEX(IF(F611="x",BMI!$G$3:$K$170,BMI!$B$3:$F$170),MATCH(DATEDIF(D611,DATE(2024,7,11),"m"),BMI!$A$3:$A$170,0),0)),BMI!$G$2:$K$2)</f>
        <v>SDDTGC
MĐN</v>
      </c>
      <c r="N611" s="103" t="s">
        <v>3396</v>
      </c>
      <c r="O611" s="103">
        <v>83</v>
      </c>
      <c r="P611" s="106" t="s">
        <v>3380</v>
      </c>
      <c r="Q611" s="103" t="s">
        <v>5</v>
      </c>
      <c r="R611" s="103" t="s">
        <v>5</v>
      </c>
      <c r="S611" s="103" t="s">
        <v>5</v>
      </c>
      <c r="T611" s="103" t="s">
        <v>5</v>
      </c>
      <c r="U611" s="104" t="str">
        <f>Q611&amp;"; "&amp;R611&amp;"; "&amp;S611&amp;"; "&amp;T611</f>
        <v>bt; bt; bt; bt</v>
      </c>
      <c r="V611" s="112" t="s">
        <v>5</v>
      </c>
      <c r="W611" s="191" t="str">
        <f t="shared" ref="W611:W671" si="74">ROMAN(MAX(IF(OR(K611=$Z$8,M611=$AD$8,M611=$AH$8),3,IF(OR(K611=$AA$8,M611=$AE$8,M611=$AG$8),2,1)),IF(V611="bt",1,2)),0)</f>
        <v>III</v>
      </c>
    </row>
    <row r="612" spans="1:23" x14ac:dyDescent="0.25">
      <c r="A612" s="103">
        <f t="shared" si="72"/>
        <v>603</v>
      </c>
      <c r="B612" s="226" t="s">
        <v>2466</v>
      </c>
      <c r="C612" s="227" t="s">
        <v>1497</v>
      </c>
      <c r="D612" s="312">
        <v>42470</v>
      </c>
      <c r="E612" s="103" t="s">
        <v>1753</v>
      </c>
      <c r="F612" s="103"/>
      <c r="G612" s="106" t="s">
        <v>1881</v>
      </c>
      <c r="H612" s="228">
        <v>45720</v>
      </c>
      <c r="I612" s="103">
        <v>31</v>
      </c>
      <c r="J612" s="103">
        <v>133</v>
      </c>
      <c r="K612" s="105" t="str" cm="1">
        <f t="array" ref="K612">LOOKUP(2,1/(J612&gt;=INDEX(IF(F612="x",CCTT!$F$3:$I$170,CCTT!$B$3:$E$170),MATCH(DATEDIF(D612,DATE(2024,7,11),"m"),CCTT!$A$3:$A$170,0),0)),CCTT!$F$2:$I$2)</f>
        <v>bt</v>
      </c>
      <c r="L612" s="111">
        <f t="shared" si="73"/>
        <v>17.525015546384758</v>
      </c>
      <c r="M612" s="105" t="str" cm="1">
        <f t="array" ref="M612">LOOKUP(2,1/(L612&gt;=INDEX(IF(F612="x",BMI!$G$3:$K$170,BMI!$B$3:$F$170),MATCH(DATEDIF(D612,DATE(2024,7,11),"m"),BMI!$A$3:$A$170,0),0)),BMI!$G$2:$K$2)</f>
        <v>TC</v>
      </c>
      <c r="N612" s="103" t="s">
        <v>3386</v>
      </c>
      <c r="O612" s="103">
        <v>83</v>
      </c>
      <c r="P612" s="106" t="s">
        <v>3380</v>
      </c>
      <c r="Q612" s="103" t="s">
        <v>5</v>
      </c>
      <c r="R612" s="103" t="s">
        <v>5</v>
      </c>
      <c r="S612" s="103" t="s">
        <v>1370</v>
      </c>
      <c r="T612" s="103" t="s">
        <v>5</v>
      </c>
      <c r="U612" s="104" t="str">
        <f t="shared" ref="U612:U671" si="75">Q612&amp;"; "&amp;R612&amp;"; "&amp;S612&amp;"; "&amp;T612</f>
        <v>bt; bt; Đa sâu răng; bt</v>
      </c>
      <c r="V612" s="112" t="s">
        <v>1370</v>
      </c>
      <c r="W612" s="191" t="str">
        <f t="shared" si="74"/>
        <v>II</v>
      </c>
    </row>
    <row r="613" spans="1:23" x14ac:dyDescent="0.25">
      <c r="A613" s="103">
        <f t="shared" si="72"/>
        <v>604</v>
      </c>
      <c r="B613" s="226" t="s">
        <v>2467</v>
      </c>
      <c r="C613" s="227" t="s">
        <v>1264</v>
      </c>
      <c r="D613" s="312">
        <v>43075</v>
      </c>
      <c r="E613" s="103" t="s">
        <v>1753</v>
      </c>
      <c r="F613" s="103"/>
      <c r="G613" s="106" t="s">
        <v>1881</v>
      </c>
      <c r="H613" s="228">
        <v>45720</v>
      </c>
      <c r="I613" s="103">
        <v>25</v>
      </c>
      <c r="J613" s="103">
        <v>122</v>
      </c>
      <c r="K613" s="105" t="str" cm="1">
        <f t="array" ref="K613">LOOKUP(2,1/(J613&gt;=INDEX(IF(F613="x",CCTT!$F$3:$I$170,CCTT!$B$3:$E$170),MATCH(DATEDIF(D613,DATE(2024,7,11),"m"),CCTT!$A$3:$A$170,0),0)),CCTT!$F$2:$I$2)</f>
        <v>bt</v>
      </c>
      <c r="L613" s="111">
        <f t="shared" si="73"/>
        <v>16.796560064498792</v>
      </c>
      <c r="M613" s="105" t="str" cm="1">
        <f t="array" ref="M613">LOOKUP(2,1/(L613&gt;=INDEX(IF(F613="x",BMI!$G$3:$K$170,BMI!$B$3:$F$170),MATCH(DATEDIF(D613,DATE(2024,7,11),"m"),BMI!$A$3:$A$170,0),0)),BMI!$G$2:$K$2)</f>
        <v>bt</v>
      </c>
      <c r="N613" s="103" t="s">
        <v>3385</v>
      </c>
      <c r="O613" s="103">
        <v>86</v>
      </c>
      <c r="P613" s="106" t="s">
        <v>3380</v>
      </c>
      <c r="Q613" s="103" t="s">
        <v>5</v>
      </c>
      <c r="R613" s="103" t="s">
        <v>5</v>
      </c>
      <c r="S613" s="103" t="s">
        <v>5</v>
      </c>
      <c r="T613" s="103" t="s">
        <v>5</v>
      </c>
      <c r="U613" s="104" t="str">
        <f t="shared" si="75"/>
        <v>bt; bt; bt; bt</v>
      </c>
      <c r="V613" s="112" t="s">
        <v>5</v>
      </c>
      <c r="W613" s="191" t="str">
        <f t="shared" si="74"/>
        <v>I</v>
      </c>
    </row>
    <row r="614" spans="1:23" x14ac:dyDescent="0.25">
      <c r="A614" s="103">
        <f t="shared" si="72"/>
        <v>605</v>
      </c>
      <c r="B614" s="226" t="s">
        <v>2468</v>
      </c>
      <c r="C614" s="227" t="s">
        <v>1486</v>
      </c>
      <c r="D614" s="312">
        <v>43065</v>
      </c>
      <c r="E614" s="103"/>
      <c r="F614" s="103" t="s">
        <v>1753</v>
      </c>
      <c r="G614" s="106" t="s">
        <v>1881</v>
      </c>
      <c r="H614" s="228">
        <v>45720</v>
      </c>
      <c r="I614" s="103">
        <v>22</v>
      </c>
      <c r="J614" s="103">
        <v>121</v>
      </c>
      <c r="K614" s="105" t="s">
        <v>5</v>
      </c>
      <c r="L614" s="111">
        <v>15.026296018031555</v>
      </c>
      <c r="M614" s="105" t="s">
        <v>5</v>
      </c>
      <c r="N614" s="103" t="s">
        <v>3385</v>
      </c>
      <c r="O614" s="103">
        <v>80</v>
      </c>
      <c r="P614" s="106" t="s">
        <v>3380</v>
      </c>
      <c r="Q614" s="103" t="s">
        <v>5</v>
      </c>
      <c r="R614" s="103" t="s">
        <v>5</v>
      </c>
      <c r="S614" s="103" t="s">
        <v>1370</v>
      </c>
      <c r="T614" s="103" t="s">
        <v>5</v>
      </c>
      <c r="U614" s="104" t="str">
        <f t="shared" si="75"/>
        <v>bt; bt; Đa sâu răng; bt</v>
      </c>
      <c r="V614" s="112" t="s">
        <v>1370</v>
      </c>
      <c r="W614" s="191" t="str">
        <f t="shared" si="74"/>
        <v>II</v>
      </c>
    </row>
    <row r="615" spans="1:23" x14ac:dyDescent="0.25">
      <c r="A615" s="103">
        <f t="shared" si="72"/>
        <v>606</v>
      </c>
      <c r="B615" s="226" t="s">
        <v>1728</v>
      </c>
      <c r="C615" s="227" t="s">
        <v>1291</v>
      </c>
      <c r="D615" s="312">
        <v>42769</v>
      </c>
      <c r="E615" s="103"/>
      <c r="F615" s="103" t="s">
        <v>1753</v>
      </c>
      <c r="G615" s="106" t="s">
        <v>1881</v>
      </c>
      <c r="H615" s="228">
        <v>45720</v>
      </c>
      <c r="I615" s="103">
        <v>31</v>
      </c>
      <c r="J615" s="103">
        <v>129</v>
      </c>
      <c r="K615" s="105" t="str" cm="1">
        <f t="array" ref="K615">LOOKUP(2,1/(J615&gt;=INDEX(IF(F615="x",CCTT!$F$3:$I$170,CCTT!$B$3:$E$170),MATCH(DATEDIF(D615,DATE(2024,7,11),"m"),CCTT!$A$3:$A$170,0),0)),CCTT!$F$2:$I$2)</f>
        <v>bt</v>
      </c>
      <c r="L615" s="111">
        <f t="shared" si="73"/>
        <v>18.628688179796885</v>
      </c>
      <c r="M615" s="105" t="str" cm="1">
        <f t="array" ref="M615">LOOKUP(2,1/(L615&gt;=INDEX(IF(F615="x",BMI!$G$3:$K$170,BMI!$B$3:$F$170),MATCH(DATEDIF(D615,DATE(2024,7,11),"m"),BMI!$A$3:$A$170,0),0)),BMI!$G$2:$K$2)</f>
        <v>TC</v>
      </c>
      <c r="N615" s="103" t="s">
        <v>3385</v>
      </c>
      <c r="O615" s="103">
        <v>84</v>
      </c>
      <c r="P615" s="106" t="s">
        <v>3380</v>
      </c>
      <c r="Q615" s="103" t="s">
        <v>5</v>
      </c>
      <c r="R615" s="103" t="s">
        <v>5</v>
      </c>
      <c r="S615" s="103" t="s">
        <v>5</v>
      </c>
      <c r="T615" s="103" t="s">
        <v>5</v>
      </c>
      <c r="U615" s="104" t="str">
        <f t="shared" si="75"/>
        <v>bt; bt; bt; bt</v>
      </c>
      <c r="V615" s="112" t="s">
        <v>5</v>
      </c>
      <c r="W615" s="191" t="str">
        <f t="shared" si="74"/>
        <v>II</v>
      </c>
    </row>
    <row r="616" spans="1:23" x14ac:dyDescent="0.25">
      <c r="A616" s="103">
        <f t="shared" si="72"/>
        <v>607</v>
      </c>
      <c r="B616" s="226" t="s">
        <v>2469</v>
      </c>
      <c r="C616" s="227" t="s">
        <v>1368</v>
      </c>
      <c r="D616" s="319">
        <v>43001</v>
      </c>
      <c r="E616" s="103"/>
      <c r="F616" s="103" t="s">
        <v>1753</v>
      </c>
      <c r="G616" s="106" t="s">
        <v>1881</v>
      </c>
      <c r="H616" s="228">
        <v>45720</v>
      </c>
      <c r="I616" s="103">
        <v>33</v>
      </c>
      <c r="J616" s="103">
        <v>130</v>
      </c>
      <c r="K616" s="105" t="str" cm="1">
        <f t="array" ref="K616">LOOKUP(2,1/(J616&gt;=INDEX(IF(F616="x",CCTT!$F$3:$I$170,CCTT!$B$3:$E$170),MATCH(DATEDIF(D616,DATE(2024,7,11),"m"),CCTT!$A$3:$A$170,0),0)),CCTT!$F$2:$I$2)</f>
        <v>bt</v>
      </c>
      <c r="L616" s="111">
        <f t="shared" si="73"/>
        <v>19.526627218934912</v>
      </c>
      <c r="M616" s="105" t="str" cm="1">
        <f t="array" ref="M616">LOOKUP(2,1/(L616&gt;=INDEX(IF(F616="x",BMI!$G$3:$K$170,BMI!$B$3:$F$170),MATCH(DATEDIF(D616,DATE(2024,7,11),"m"),BMI!$A$3:$A$170,0),0)),BMI!$G$2:$K$2)</f>
        <v>TC</v>
      </c>
      <c r="N616" s="103" t="s">
        <v>3384</v>
      </c>
      <c r="O616" s="103">
        <v>83</v>
      </c>
      <c r="P616" s="106" t="s">
        <v>3380</v>
      </c>
      <c r="Q616" s="103" t="s">
        <v>5</v>
      </c>
      <c r="R616" s="103" t="s">
        <v>5</v>
      </c>
      <c r="S616" s="103" t="s">
        <v>1370</v>
      </c>
      <c r="T616" s="103" t="s">
        <v>5</v>
      </c>
      <c r="U616" s="104" t="str">
        <f t="shared" si="75"/>
        <v>bt; bt; Đa sâu răng; bt</v>
      </c>
      <c r="V616" s="112" t="s">
        <v>1370</v>
      </c>
      <c r="W616" s="191" t="str">
        <f t="shared" si="74"/>
        <v>II</v>
      </c>
    </row>
    <row r="617" spans="1:23" x14ac:dyDescent="0.25">
      <c r="A617" s="103">
        <f t="shared" si="72"/>
        <v>608</v>
      </c>
      <c r="B617" s="226" t="s">
        <v>2470</v>
      </c>
      <c r="C617" s="227" t="s">
        <v>1261</v>
      </c>
      <c r="D617" s="312"/>
      <c r="E617" s="103"/>
      <c r="F617" s="103" t="s">
        <v>1753</v>
      </c>
      <c r="G617" s="106" t="s">
        <v>1881</v>
      </c>
      <c r="H617" s="228">
        <v>45720</v>
      </c>
      <c r="I617" s="103">
        <v>22</v>
      </c>
      <c r="J617" s="103">
        <v>127</v>
      </c>
      <c r="K617" s="105" t="e" cm="1">
        <f t="array" ref="K617">LOOKUP(2,1/(J617&gt;=INDEX(IF(F617="x",CCTT!$F$3:$I$170,CCTT!$B$3:$E$170),MATCH(DATEDIF(D617,DATE(2024,7,11),"m"),CCTT!$A$3:$A$170,0),0)),CCTT!$F$2:$I$2)</f>
        <v>#N/A</v>
      </c>
      <c r="L617" s="111">
        <f t="shared" si="73"/>
        <v>13.640027280054561</v>
      </c>
      <c r="M617" s="105" t="e" cm="1">
        <f t="array" ref="M617">LOOKUP(2,1/(L617&gt;=INDEX(IF(F617="x",BMI!$G$3:$K$170,BMI!$B$3:$F$170),MATCH(DATEDIF(D617,DATE(2024,7,11),"m"),BMI!$A$3:$A$170,0),0)),BMI!$G$2:$K$2)</f>
        <v>#N/A</v>
      </c>
      <c r="N617" s="103" t="s">
        <v>3396</v>
      </c>
      <c r="O617" s="103">
        <v>89</v>
      </c>
      <c r="P617" s="106" t="s">
        <v>3380</v>
      </c>
      <c r="Q617" s="103" t="s">
        <v>1269</v>
      </c>
      <c r="R617" s="103" t="s">
        <v>5</v>
      </c>
      <c r="S617" s="103" t="s">
        <v>5</v>
      </c>
      <c r="T617" s="103" t="s">
        <v>5</v>
      </c>
      <c r="U617" s="104" t="str">
        <f t="shared" si="75"/>
        <v>Cận thị; bt; bt; bt</v>
      </c>
      <c r="V617" s="112" t="s">
        <v>1269</v>
      </c>
      <c r="W617" s="191" t="e">
        <f t="shared" si="74"/>
        <v>#N/A</v>
      </c>
    </row>
    <row r="618" spans="1:23" x14ac:dyDescent="0.25">
      <c r="A618" s="103">
        <f t="shared" si="72"/>
        <v>609</v>
      </c>
      <c r="B618" s="226" t="s">
        <v>2471</v>
      </c>
      <c r="C618" s="227" t="s">
        <v>1289</v>
      </c>
      <c r="D618" s="312"/>
      <c r="E618" s="103"/>
      <c r="F618" s="103" t="s">
        <v>1753</v>
      </c>
      <c r="G618" s="106" t="s">
        <v>1881</v>
      </c>
      <c r="H618" s="228">
        <v>45720</v>
      </c>
      <c r="I618" s="103">
        <v>26</v>
      </c>
      <c r="J618" s="103">
        <v>126</v>
      </c>
      <c r="K618" s="105" t="e" cm="1">
        <f t="array" ref="K618">LOOKUP(2,1/(J618&gt;=INDEX(IF(F618="x",CCTT!$F$3:$I$170,CCTT!$B$3:$E$170),MATCH(DATEDIF(D618,DATE(2024,7,11),"m"),CCTT!$A$3:$A$170,0),0)),CCTT!$F$2:$I$2)</f>
        <v>#N/A</v>
      </c>
      <c r="L618" s="111">
        <f t="shared" si="73"/>
        <v>16.3769211388259</v>
      </c>
      <c r="M618" s="105" t="e" cm="1">
        <f t="array" ref="M618">LOOKUP(2,1/(L618&gt;=INDEX(IF(F618="x",BMI!$G$3:$K$170,BMI!$B$3:$F$170),MATCH(DATEDIF(D618,DATE(2024,7,11),"m"),BMI!$A$3:$A$170,0),0)),BMI!$G$2:$K$2)</f>
        <v>#N/A</v>
      </c>
      <c r="N618" s="103" t="s">
        <v>3385</v>
      </c>
      <c r="O618" s="103">
        <v>84</v>
      </c>
      <c r="P618" s="106" t="s">
        <v>3380</v>
      </c>
      <c r="Q618" s="103" t="s">
        <v>5</v>
      </c>
      <c r="R618" s="103" t="s">
        <v>5</v>
      </c>
      <c r="S618" s="103" t="s">
        <v>1370</v>
      </c>
      <c r="T618" s="103" t="s">
        <v>5</v>
      </c>
      <c r="U618" s="104" t="str">
        <f t="shared" si="75"/>
        <v>bt; bt; Đa sâu răng; bt</v>
      </c>
      <c r="V618" s="112" t="s">
        <v>1370</v>
      </c>
      <c r="W618" s="191" t="e">
        <f t="shared" si="74"/>
        <v>#N/A</v>
      </c>
    </row>
    <row r="619" spans="1:23" x14ac:dyDescent="0.25">
      <c r="A619" s="103">
        <f t="shared" si="72"/>
        <v>610</v>
      </c>
      <c r="B619" s="226" t="s">
        <v>2472</v>
      </c>
      <c r="C619" s="227" t="s">
        <v>1274</v>
      </c>
      <c r="D619" s="310"/>
      <c r="E619" s="103"/>
      <c r="F619" s="103" t="s">
        <v>1753</v>
      </c>
      <c r="G619" s="106" t="s">
        <v>1881</v>
      </c>
      <c r="H619" s="228">
        <v>45720</v>
      </c>
      <c r="I619" s="103">
        <v>22</v>
      </c>
      <c r="J619" s="103">
        <v>124</v>
      </c>
      <c r="K619" s="105" t="e" cm="1">
        <f t="array" ref="K619">LOOKUP(2,1/(J619&gt;=INDEX(IF(F619="x",CCTT!$F$3:$I$170,CCTT!$B$3:$E$170),MATCH(DATEDIF(D619,DATE(2024,7,11),"m"),CCTT!$A$3:$A$170,0),0)),CCTT!$F$2:$I$2)</f>
        <v>#N/A</v>
      </c>
      <c r="L619" s="111">
        <f t="shared" si="73"/>
        <v>14.308012486992716</v>
      </c>
      <c r="M619" s="105" t="e" cm="1">
        <f t="array" ref="M619">LOOKUP(2,1/(L619&gt;=INDEX(IF(F619="x",BMI!$G$3:$K$170,BMI!$B$3:$F$170),MATCH(DATEDIF(D619,DATE(2024,7,11),"m"),BMI!$A$3:$A$170,0),0)),BMI!$G$2:$K$2)</f>
        <v>#N/A</v>
      </c>
      <c r="N619" s="103" t="s">
        <v>3396</v>
      </c>
      <c r="O619" s="103">
        <v>78</v>
      </c>
      <c r="P619" s="106" t="s">
        <v>3380</v>
      </c>
      <c r="Q619" s="103" t="s">
        <v>5</v>
      </c>
      <c r="R619" s="103" t="s">
        <v>5</v>
      </c>
      <c r="S619" s="103" t="s">
        <v>5</v>
      </c>
      <c r="T619" s="103" t="s">
        <v>5</v>
      </c>
      <c r="U619" s="104" t="str">
        <f t="shared" si="75"/>
        <v>bt; bt; bt; bt</v>
      </c>
      <c r="V619" s="112" t="s">
        <v>5</v>
      </c>
      <c r="W619" s="191" t="e">
        <f t="shared" si="74"/>
        <v>#N/A</v>
      </c>
    </row>
    <row r="620" spans="1:23" x14ac:dyDescent="0.25">
      <c r="A620" s="103">
        <f t="shared" si="72"/>
        <v>611</v>
      </c>
      <c r="B620" s="226" t="s">
        <v>2473</v>
      </c>
      <c r="C620" s="227" t="s">
        <v>1366</v>
      </c>
      <c r="D620" s="312"/>
      <c r="E620" s="103" t="s">
        <v>1753</v>
      </c>
      <c r="F620" s="103"/>
      <c r="G620" s="106" t="s">
        <v>1881</v>
      </c>
      <c r="H620" s="228">
        <v>45720</v>
      </c>
      <c r="I620" s="103">
        <v>28</v>
      </c>
      <c r="J620" s="103">
        <v>124</v>
      </c>
      <c r="K620" s="105" t="e" cm="1">
        <f t="array" ref="K620">LOOKUP(2,1/(J620&gt;=INDEX(IF(F620="x",CCTT!$F$3:$I$170,CCTT!$B$3:$E$170),MATCH(DATEDIF(D620,DATE(2024,7,11),"m"),CCTT!$A$3:$A$170,0),0)),CCTT!$F$2:$I$2)</f>
        <v>#N/A</v>
      </c>
      <c r="L620" s="111">
        <f t="shared" si="73"/>
        <v>18.210197710718003</v>
      </c>
      <c r="M620" s="105" t="e" cm="1">
        <f t="array" ref="M620">LOOKUP(2,1/(L620&gt;=INDEX(IF(F620="x",BMI!$G$3:$K$170,BMI!$B$3:$F$170),MATCH(DATEDIF(D620,DATE(2024,7,11),"m"),BMI!$A$3:$A$170,0),0)),BMI!$G$2:$K$2)</f>
        <v>#N/A</v>
      </c>
      <c r="N620" s="103" t="s">
        <v>3385</v>
      </c>
      <c r="O620" s="103">
        <v>86</v>
      </c>
      <c r="P620" s="106" t="s">
        <v>3380</v>
      </c>
      <c r="Q620" s="103" t="s">
        <v>5</v>
      </c>
      <c r="R620" s="103" t="s">
        <v>5</v>
      </c>
      <c r="S620" s="103" t="s">
        <v>1370</v>
      </c>
      <c r="T620" s="103" t="s">
        <v>5</v>
      </c>
      <c r="U620" s="104" t="str">
        <f>Q620&amp;"; "&amp;R620&amp;"; "&amp;S620&amp;"; "&amp;T620</f>
        <v>bt; bt; Đa sâu răng; bt</v>
      </c>
      <c r="V620" s="112" t="s">
        <v>1370</v>
      </c>
      <c r="W620" s="191" t="e">
        <f t="shared" si="74"/>
        <v>#N/A</v>
      </c>
    </row>
    <row r="621" spans="1:23" x14ac:dyDescent="0.25">
      <c r="A621" s="103">
        <f t="shared" si="72"/>
        <v>612</v>
      </c>
      <c r="B621" s="226" t="s">
        <v>2475</v>
      </c>
      <c r="C621" s="227" t="s">
        <v>1262</v>
      </c>
      <c r="D621" s="312">
        <v>43081</v>
      </c>
      <c r="E621" s="103"/>
      <c r="F621" s="103" t="s">
        <v>1753</v>
      </c>
      <c r="G621" s="106" t="s">
        <v>2130</v>
      </c>
      <c r="H621" s="228">
        <v>45720</v>
      </c>
      <c r="I621" s="103">
        <v>29</v>
      </c>
      <c r="J621" s="103">
        <v>121</v>
      </c>
      <c r="K621" s="105" t="str" cm="1">
        <f t="array" ref="K621">LOOKUP(2,1/(J621&gt;=INDEX(IF(F621="x",CCTT!$F$3:$I$170,CCTT!$B$3:$E$170),MATCH(DATEDIF(D621,DATE(2024,7,11),"m"),CCTT!$A$3:$A$170,0),0)),CCTT!$F$2:$I$2)</f>
        <v>bt</v>
      </c>
      <c r="L621" s="111">
        <f t="shared" si="73"/>
        <v>19.807390205587048</v>
      </c>
      <c r="M621" s="105" t="str" cm="1">
        <f t="array" ref="M621">LOOKUP(2,1/(L621&gt;=INDEX(IF(F621="x",BMI!$G$3:$K$170,BMI!$B$3:$F$170),MATCH(DATEDIF(D621,DATE(2024,7,11),"m"),BMI!$A$3:$A$170,0),0)),BMI!$G$2:$K$2)</f>
        <v>BP</v>
      </c>
      <c r="N621" s="103" t="s">
        <v>3396</v>
      </c>
      <c r="O621" s="103">
        <v>87</v>
      </c>
      <c r="P621" s="106" t="s">
        <v>3380</v>
      </c>
      <c r="Q621" s="103" t="s">
        <v>5</v>
      </c>
      <c r="R621" s="103" t="s">
        <v>5</v>
      </c>
      <c r="S621" s="103" t="s">
        <v>1370</v>
      </c>
      <c r="T621" s="103" t="s">
        <v>5</v>
      </c>
      <c r="U621" s="104" t="str">
        <f t="shared" si="75"/>
        <v>bt; bt; Đa sâu răng; bt</v>
      </c>
      <c r="V621" s="112" t="s">
        <v>1370</v>
      </c>
      <c r="W621" s="191" t="str">
        <f t="shared" si="74"/>
        <v>III</v>
      </c>
    </row>
    <row r="622" spans="1:23" ht="31.5" x14ac:dyDescent="0.25">
      <c r="A622" s="103">
        <f t="shared" si="72"/>
        <v>613</v>
      </c>
      <c r="B622" s="226" t="s">
        <v>2476</v>
      </c>
      <c r="C622" s="227" t="s">
        <v>1262</v>
      </c>
      <c r="D622" s="320">
        <v>42855</v>
      </c>
      <c r="E622" s="103" t="s">
        <v>1753</v>
      </c>
      <c r="F622" s="103"/>
      <c r="G622" s="106" t="s">
        <v>2130</v>
      </c>
      <c r="H622" s="228">
        <v>45720</v>
      </c>
      <c r="I622" s="103">
        <v>32</v>
      </c>
      <c r="J622" s="103">
        <v>125</v>
      </c>
      <c r="K622" s="105" t="str" cm="1">
        <f t="array" ref="K622">LOOKUP(2,1/(J622&gt;=INDEX(IF(F622="x",CCTT!$F$3:$I$170,CCTT!$B$3:$E$170),MATCH(DATEDIF(D622,DATE(2024,7,11),"m"),CCTT!$A$3:$A$170,0),0)),CCTT!$F$2:$I$2)</f>
        <v>bt</v>
      </c>
      <c r="L622" s="111">
        <f t="shared" si="73"/>
        <v>20.48</v>
      </c>
      <c r="M622" s="105" t="str" cm="1">
        <f t="array" ref="M622">LOOKUP(2,1/(L622&gt;=INDEX(IF(F622="x",BMI!$G$3:$K$170,BMI!$B$3:$F$170),MATCH(DATEDIF(D622,DATE(2024,7,11),"m"),BMI!$A$3:$A$170,0),0)),BMI!$G$2:$K$2)</f>
        <v>BP</v>
      </c>
      <c r="N622" s="103" t="s">
        <v>3401</v>
      </c>
      <c r="O622" s="103">
        <v>87</v>
      </c>
      <c r="P622" s="106" t="s">
        <v>3382</v>
      </c>
      <c r="Q622" s="103" t="s">
        <v>1269</v>
      </c>
      <c r="R622" s="103" t="s">
        <v>1532</v>
      </c>
      <c r="S622" s="103" t="s">
        <v>1370</v>
      </c>
      <c r="T622" s="103" t="s">
        <v>5</v>
      </c>
      <c r="U622" s="104" t="str">
        <f t="shared" si="75"/>
        <v>Cận thị; Viêm mũi họng; Đa sâu răng; bt</v>
      </c>
      <c r="V622" s="112" t="s">
        <v>3440</v>
      </c>
      <c r="W622" s="191" t="str">
        <f t="shared" si="74"/>
        <v>III</v>
      </c>
    </row>
    <row r="623" spans="1:23" x14ac:dyDescent="0.25">
      <c r="A623" s="103">
        <f t="shared" si="72"/>
        <v>614</v>
      </c>
      <c r="B623" s="226" t="s">
        <v>2477</v>
      </c>
      <c r="C623" s="227" t="s">
        <v>1262</v>
      </c>
      <c r="D623" s="312">
        <v>42928</v>
      </c>
      <c r="E623" s="103"/>
      <c r="F623" s="103" t="s">
        <v>1753</v>
      </c>
      <c r="G623" s="106" t="s">
        <v>2130</v>
      </c>
      <c r="H623" s="228">
        <v>45720</v>
      </c>
      <c r="I623" s="103">
        <v>21</v>
      </c>
      <c r="J623" s="103">
        <v>121</v>
      </c>
      <c r="K623" s="105" t="str" cm="1">
        <f t="array" ref="K623">LOOKUP(2,1/(J623&gt;=INDEX(IF(F623="x",CCTT!$F$3:$I$170,CCTT!$B$3:$E$170),MATCH(DATEDIF(D623,DATE(2024,7,11),"m"),CCTT!$A$3:$A$170,0),0)),CCTT!$F$2:$I$2)</f>
        <v>bt</v>
      </c>
      <c r="L623" s="111">
        <f t="shared" si="73"/>
        <v>14.343282562666484</v>
      </c>
      <c r="M623" s="105" t="str" cm="1">
        <f t="array" ref="M623">LOOKUP(2,1/(L623&gt;=INDEX(IF(F623="x",BMI!$G$3:$K$170,BMI!$B$3:$F$170),MATCH(DATEDIF(D623,DATE(2024,7,11),"m"),BMI!$A$3:$A$170,0),0)),BMI!$G$2:$K$2)</f>
        <v>bt</v>
      </c>
      <c r="N623" s="103" t="s">
        <v>3396</v>
      </c>
      <c r="O623" s="103">
        <v>82</v>
      </c>
      <c r="P623" s="106" t="s">
        <v>3380</v>
      </c>
      <c r="Q623" s="103" t="s">
        <v>5</v>
      </c>
      <c r="R623" s="103" t="s">
        <v>5</v>
      </c>
      <c r="S623" s="103" t="s">
        <v>1370</v>
      </c>
      <c r="T623" s="103" t="s">
        <v>5</v>
      </c>
      <c r="U623" s="104" t="str">
        <f t="shared" si="75"/>
        <v>bt; bt; Đa sâu răng; bt</v>
      </c>
      <c r="V623" s="112" t="s">
        <v>1370</v>
      </c>
      <c r="W623" s="191" t="str">
        <f t="shared" si="74"/>
        <v>II</v>
      </c>
    </row>
    <row r="624" spans="1:23" x14ac:dyDescent="0.25">
      <c r="A624" s="103">
        <f t="shared" si="72"/>
        <v>615</v>
      </c>
      <c r="B624" s="226" t="s">
        <v>2478</v>
      </c>
      <c r="C624" s="227" t="s">
        <v>1376</v>
      </c>
      <c r="D624" s="310">
        <v>43021</v>
      </c>
      <c r="E624" s="103"/>
      <c r="F624" s="103" t="s">
        <v>1753</v>
      </c>
      <c r="G624" s="106" t="s">
        <v>2130</v>
      </c>
      <c r="H624" s="228">
        <v>45720</v>
      </c>
      <c r="I624" s="103">
        <v>16</v>
      </c>
      <c r="J624" s="103">
        <v>115</v>
      </c>
      <c r="K624" s="105" t="str" cm="1">
        <f t="array" ref="K624">LOOKUP(2,1/(J624&gt;=INDEX(IF(F624="x",CCTT!$F$3:$I$170,CCTT!$B$3:$E$170),MATCH(DATEDIF(D624,DATE(2024,7,11),"m"),CCTT!$A$3:$A$170,0),0)),CCTT!$F$2:$I$2)</f>
        <v>bt</v>
      </c>
      <c r="L624" s="111">
        <f t="shared" si="73"/>
        <v>12.098298676748581</v>
      </c>
      <c r="M624" s="105" t="str" cm="1">
        <f t="array" ref="M624">LOOKUP(2,1/(L624&gt;=INDEX(IF(F624="x",BMI!$G$3:$K$170,BMI!$B$3:$F$170),MATCH(DATEDIF(D624,DATE(2024,7,11),"m"),BMI!$A$3:$A$170,0),0)),BMI!$G$2:$K$2)</f>
        <v>SDDTGC</v>
      </c>
      <c r="N624" s="103" t="s">
        <v>3401</v>
      </c>
      <c r="O624" s="103">
        <v>83</v>
      </c>
      <c r="P624" s="106" t="s">
        <v>3380</v>
      </c>
      <c r="Q624" s="103" t="s">
        <v>5</v>
      </c>
      <c r="R624" s="103" t="s">
        <v>5</v>
      </c>
      <c r="S624" s="103" t="s">
        <v>1370</v>
      </c>
      <c r="T624" s="103" t="s">
        <v>5</v>
      </c>
      <c r="U624" s="104" t="str">
        <f t="shared" si="75"/>
        <v>bt; bt; Đa sâu răng; bt</v>
      </c>
      <c r="V624" s="112" t="s">
        <v>1370</v>
      </c>
      <c r="W624" s="191" t="str">
        <f t="shared" si="74"/>
        <v>II</v>
      </c>
    </row>
    <row r="625" spans="1:23" x14ac:dyDescent="0.25">
      <c r="A625" s="103">
        <f t="shared" si="72"/>
        <v>616</v>
      </c>
      <c r="B625" s="226" t="s">
        <v>1480</v>
      </c>
      <c r="C625" s="227" t="s">
        <v>1264</v>
      </c>
      <c r="D625" s="310">
        <v>42934</v>
      </c>
      <c r="E625" s="103" t="s">
        <v>1753</v>
      </c>
      <c r="F625" s="103"/>
      <c r="G625" s="106" t="s">
        <v>2130</v>
      </c>
      <c r="H625" s="228">
        <v>45720</v>
      </c>
      <c r="I625" s="103">
        <v>27</v>
      </c>
      <c r="J625" s="103">
        <v>122</v>
      </c>
      <c r="K625" s="105" t="str" cm="1">
        <f t="array" ref="K625">LOOKUP(2,1/(J625&gt;=INDEX(IF(F625="x",CCTT!$F$3:$I$170,CCTT!$B$3:$E$170),MATCH(DATEDIF(D625,DATE(2024,7,11),"m"),CCTT!$A$3:$A$170,0),0)),CCTT!$F$2:$I$2)</f>
        <v>bt</v>
      </c>
      <c r="L625" s="111">
        <f t="shared" si="73"/>
        <v>18.140284869658693</v>
      </c>
      <c r="M625" s="105" t="str" cm="1">
        <f t="array" ref="M625">LOOKUP(2,1/(L625&gt;=INDEX(IF(F625="x",BMI!$G$3:$K$170,BMI!$B$3:$F$170),MATCH(DATEDIF(D625,DATE(2024,7,11),"m"),BMI!$A$3:$A$170,0),0)),BMI!$G$2:$K$2)</f>
        <v>TC</v>
      </c>
      <c r="N625" s="295" t="s">
        <v>3401</v>
      </c>
      <c r="O625" s="103">
        <v>87</v>
      </c>
      <c r="P625" s="106" t="s">
        <v>3392</v>
      </c>
      <c r="Q625" s="103" t="s">
        <v>1326</v>
      </c>
      <c r="R625" s="103" t="s">
        <v>5</v>
      </c>
      <c r="S625" s="103" t="s">
        <v>5</v>
      </c>
      <c r="T625" s="103" t="s">
        <v>5</v>
      </c>
      <c r="U625" s="104" t="str">
        <f t="shared" si="75"/>
        <v>2 mắt giảm thị lực; bt; bt; bt</v>
      </c>
      <c r="V625" s="112" t="s">
        <v>1326</v>
      </c>
      <c r="W625" s="191" t="str">
        <f t="shared" si="74"/>
        <v>II</v>
      </c>
    </row>
    <row r="626" spans="1:23" x14ac:dyDescent="0.25">
      <c r="A626" s="103">
        <f t="shared" si="72"/>
        <v>617</v>
      </c>
      <c r="B626" s="226" t="s">
        <v>2479</v>
      </c>
      <c r="C626" s="227" t="s">
        <v>1359</v>
      </c>
      <c r="D626" s="310">
        <v>42785</v>
      </c>
      <c r="E626" s="103" t="s">
        <v>1753</v>
      </c>
      <c r="F626" s="103"/>
      <c r="G626" s="106" t="s">
        <v>2130</v>
      </c>
      <c r="H626" s="228">
        <v>45720</v>
      </c>
      <c r="I626" s="103">
        <v>35</v>
      </c>
      <c r="J626" s="103">
        <v>132</v>
      </c>
      <c r="K626" s="105" t="str" cm="1">
        <f t="array" ref="K626">LOOKUP(2,1/(J626&gt;=INDEX(IF(F626="x",CCTT!$F$3:$I$170,CCTT!$B$3:$E$170),MATCH(DATEDIF(D626,DATE(2024,7,11),"m"),CCTT!$A$3:$A$170,0),0)),CCTT!$F$2:$I$2)</f>
        <v>bt</v>
      </c>
      <c r="L626" s="111">
        <f t="shared" si="73"/>
        <v>20.087235996326907</v>
      </c>
      <c r="M626" s="105" t="str" cm="1">
        <f t="array" ref="M626">LOOKUP(2,1/(L626&gt;=INDEX(IF(F626="x",BMI!$G$3:$K$170,BMI!$B$3:$F$170),MATCH(DATEDIF(D626,DATE(2024,7,11),"m"),BMI!$A$3:$A$170,0),0)),BMI!$G$2:$K$2)</f>
        <v>BP</v>
      </c>
      <c r="N626" s="103" t="s">
        <v>3385</v>
      </c>
      <c r="O626" s="103">
        <v>84</v>
      </c>
      <c r="P626" s="106" t="s">
        <v>3380</v>
      </c>
      <c r="Q626" s="103" t="s">
        <v>5</v>
      </c>
      <c r="R626" s="103" t="s">
        <v>5</v>
      </c>
      <c r="S626" s="103" t="s">
        <v>5</v>
      </c>
      <c r="T626" s="103" t="s">
        <v>5</v>
      </c>
      <c r="U626" s="104" t="str">
        <f t="shared" si="75"/>
        <v>bt; bt; bt; bt</v>
      </c>
      <c r="V626" s="112" t="s">
        <v>5</v>
      </c>
      <c r="W626" s="191" t="str">
        <f t="shared" si="74"/>
        <v>III</v>
      </c>
    </row>
    <row r="627" spans="1:23" x14ac:dyDescent="0.25">
      <c r="A627" s="103">
        <f t="shared" si="72"/>
        <v>618</v>
      </c>
      <c r="B627" s="226" t="s">
        <v>2480</v>
      </c>
      <c r="C627" s="227" t="s">
        <v>1327</v>
      </c>
      <c r="D627" s="310">
        <v>42902</v>
      </c>
      <c r="E627" s="103"/>
      <c r="F627" s="103" t="s">
        <v>1753</v>
      </c>
      <c r="G627" s="106" t="s">
        <v>2130</v>
      </c>
      <c r="H627" s="228">
        <v>45720</v>
      </c>
      <c r="I627" s="103">
        <v>31</v>
      </c>
      <c r="J627" s="103">
        <v>129</v>
      </c>
      <c r="K627" s="105" t="str" cm="1">
        <f t="array" ref="K627">LOOKUP(2,1/(J627&gt;=INDEX(IF(F627="x",CCTT!$F$3:$I$170,CCTT!$B$3:$E$170),MATCH(DATEDIF(D627,DATE(2024,7,11),"m"),CCTT!$A$3:$A$170,0),0)),CCTT!$F$2:$I$2)</f>
        <v>bt</v>
      </c>
      <c r="L627" s="111">
        <f t="shared" si="73"/>
        <v>18.628688179796885</v>
      </c>
      <c r="M627" s="105" t="str" cm="1">
        <f t="array" ref="M627">LOOKUP(2,1/(L627&gt;=INDEX(IF(F627="x",BMI!$G$3:$K$170,BMI!$B$3:$F$170),MATCH(DATEDIF(D627,DATE(2024,7,11),"m"),BMI!$A$3:$A$170,0),0)),BMI!$G$2:$K$2)</f>
        <v>TC</v>
      </c>
      <c r="N627" s="103" t="s">
        <v>3385</v>
      </c>
      <c r="O627" s="103">
        <v>83</v>
      </c>
      <c r="P627" s="106" t="s">
        <v>3380</v>
      </c>
      <c r="Q627" s="103" t="s">
        <v>5</v>
      </c>
      <c r="R627" s="103" t="s">
        <v>5</v>
      </c>
      <c r="S627" s="103" t="s">
        <v>5</v>
      </c>
      <c r="T627" s="103" t="s">
        <v>5</v>
      </c>
      <c r="U627" s="104" t="str">
        <f t="shared" si="75"/>
        <v>bt; bt; bt; bt</v>
      </c>
      <c r="V627" s="112" t="s">
        <v>5</v>
      </c>
      <c r="W627" s="191" t="str">
        <f t="shared" si="74"/>
        <v>II</v>
      </c>
    </row>
    <row r="628" spans="1:23" x14ac:dyDescent="0.25">
      <c r="A628" s="103">
        <f t="shared" si="72"/>
        <v>619</v>
      </c>
      <c r="B628" s="226" t="s">
        <v>2481</v>
      </c>
      <c r="C628" s="227" t="s">
        <v>1717</v>
      </c>
      <c r="D628" s="311">
        <v>42731</v>
      </c>
      <c r="E628" s="103"/>
      <c r="F628" s="103" t="s">
        <v>1753</v>
      </c>
      <c r="G628" s="106" t="s">
        <v>2130</v>
      </c>
      <c r="H628" s="228">
        <v>45720</v>
      </c>
      <c r="I628" s="103">
        <v>20</v>
      </c>
      <c r="J628" s="103">
        <v>123</v>
      </c>
      <c r="K628" s="105" t="str" cm="1">
        <f t="array" ref="K628">LOOKUP(2,1/(J628&gt;=INDEX(IF(F628="x",CCTT!$F$3:$I$170,CCTT!$B$3:$E$170),MATCH(DATEDIF(D628,DATE(2024,7,11),"m"),CCTT!$A$3:$A$170,0),0)),CCTT!$F$2:$I$2)</f>
        <v>bt</v>
      </c>
      <c r="L628" s="111">
        <f t="shared" si="73"/>
        <v>13.219644391565867</v>
      </c>
      <c r="M628" s="105" t="str" cm="1">
        <f t="array" ref="M628">LOOKUP(2,1/(L628&gt;=INDEX(IF(F628="x",BMI!$G$3:$K$170,BMI!$B$3:$F$170),MATCH(DATEDIF(D628,DATE(2024,7,11),"m"),BMI!$A$3:$A$170,0),0)),BMI!$G$2:$K$2)</f>
        <v>bt</v>
      </c>
      <c r="N628" s="103" t="s">
        <v>3396</v>
      </c>
      <c r="O628" s="103">
        <v>83</v>
      </c>
      <c r="P628" s="106" t="s">
        <v>3380</v>
      </c>
      <c r="Q628" s="103" t="s">
        <v>5</v>
      </c>
      <c r="R628" s="103" t="s">
        <v>5</v>
      </c>
      <c r="S628" s="103" t="s">
        <v>5</v>
      </c>
      <c r="T628" s="103" t="s">
        <v>5</v>
      </c>
      <c r="U628" s="104" t="str">
        <f t="shared" si="75"/>
        <v>bt; bt; bt; bt</v>
      </c>
      <c r="V628" s="112" t="s">
        <v>5</v>
      </c>
      <c r="W628" s="191" t="str">
        <f t="shared" si="74"/>
        <v>I</v>
      </c>
    </row>
    <row r="629" spans="1:23" x14ac:dyDescent="0.25">
      <c r="A629" s="103">
        <f t="shared" si="72"/>
        <v>620</v>
      </c>
      <c r="B629" s="226" t="s">
        <v>2051</v>
      </c>
      <c r="C629" s="227" t="s">
        <v>1265</v>
      </c>
      <c r="D629" s="310">
        <v>42874</v>
      </c>
      <c r="E629" s="103" t="s">
        <v>1753</v>
      </c>
      <c r="F629" s="103"/>
      <c r="G629" s="106" t="s">
        <v>2130</v>
      </c>
      <c r="H629" s="228">
        <v>45720</v>
      </c>
      <c r="I629" s="103">
        <v>20</v>
      </c>
      <c r="J629" s="103">
        <v>116</v>
      </c>
      <c r="K629" s="105" t="str" cm="1">
        <f t="array" ref="K629">LOOKUP(2,1/(J629&gt;=INDEX(IF(F629="x",CCTT!$F$3:$I$170,CCTT!$B$3:$E$170),MATCH(DATEDIF(D629,DATE(2024,7,11),"m"),CCTT!$A$3:$A$170,0),0)),CCTT!$F$2:$I$2)</f>
        <v>bt</v>
      </c>
      <c r="L629" s="111">
        <f t="shared" si="73"/>
        <v>14.863258026159334</v>
      </c>
      <c r="M629" s="105" t="str" cm="1">
        <f t="array" ref="M629">LOOKUP(2,1/(L629&gt;=INDEX(IF(F629="x",BMI!$G$3:$K$170,BMI!$B$3:$F$170),MATCH(DATEDIF(D629,DATE(2024,7,11),"m"),BMI!$A$3:$A$170,0),0)),BMI!$G$2:$K$2)</f>
        <v>bt</v>
      </c>
      <c r="N629" s="103" t="s">
        <v>3396</v>
      </c>
      <c r="O629" s="103">
        <v>83</v>
      </c>
      <c r="P629" s="106" t="s">
        <v>3380</v>
      </c>
      <c r="Q629" s="103" t="s">
        <v>5</v>
      </c>
      <c r="R629" s="103" t="s">
        <v>5</v>
      </c>
      <c r="S629" s="103" t="s">
        <v>5</v>
      </c>
      <c r="T629" s="103" t="s">
        <v>5</v>
      </c>
      <c r="U629" s="104" t="str">
        <f t="shared" si="75"/>
        <v>bt; bt; bt; bt</v>
      </c>
      <c r="V629" s="112" t="s">
        <v>5</v>
      </c>
      <c r="W629" s="191" t="str">
        <f t="shared" si="74"/>
        <v>I</v>
      </c>
    </row>
    <row r="630" spans="1:23" x14ac:dyDescent="0.25">
      <c r="A630" s="103">
        <f t="shared" si="72"/>
        <v>621</v>
      </c>
      <c r="B630" s="226" t="s">
        <v>2482</v>
      </c>
      <c r="C630" s="227" t="s">
        <v>1265</v>
      </c>
      <c r="D630" s="310">
        <v>42962</v>
      </c>
      <c r="E630" s="103" t="s">
        <v>1753</v>
      </c>
      <c r="F630" s="103"/>
      <c r="G630" s="106" t="s">
        <v>2130</v>
      </c>
      <c r="H630" s="228">
        <v>45720</v>
      </c>
      <c r="I630" s="103">
        <v>36</v>
      </c>
      <c r="J630" s="103">
        <v>122</v>
      </c>
      <c r="K630" s="105" t="str" cm="1">
        <f t="array" ref="K630">LOOKUP(2,1/(J630&gt;=INDEX(IF(F630="x",CCTT!$F$3:$I$170,CCTT!$B$3:$E$170),MATCH(DATEDIF(D630,DATE(2024,7,11),"m"),CCTT!$A$3:$A$170,0),0)),CCTT!$F$2:$I$2)</f>
        <v>bt</v>
      </c>
      <c r="L630" s="111">
        <f t="shared" si="73"/>
        <v>24.18704649287826</v>
      </c>
      <c r="M630" s="105" t="str" cm="1">
        <f t="array" ref="M630">LOOKUP(2,1/(L630&gt;=INDEX(IF(F630="x",BMI!$G$3:$K$170,BMI!$B$3:$F$170),MATCH(DATEDIF(D630,DATE(2024,7,11),"m"),BMI!$A$3:$A$170,0),0)),BMI!$G$2:$K$2)</f>
        <v>BP</v>
      </c>
      <c r="N630" s="103" t="s">
        <v>3381</v>
      </c>
      <c r="O630" s="103">
        <v>82</v>
      </c>
      <c r="P630" s="106" t="s">
        <v>3380</v>
      </c>
      <c r="Q630" s="103" t="s">
        <v>5</v>
      </c>
      <c r="R630" s="103" t="s">
        <v>5</v>
      </c>
      <c r="S630" s="103" t="s">
        <v>1370</v>
      </c>
      <c r="T630" s="103" t="s">
        <v>5</v>
      </c>
      <c r="U630" s="104" t="str">
        <f t="shared" si="75"/>
        <v>bt; bt; Đa sâu răng; bt</v>
      </c>
      <c r="V630" s="112" t="s">
        <v>1370</v>
      </c>
      <c r="W630" s="191" t="str">
        <f t="shared" si="74"/>
        <v>III</v>
      </c>
    </row>
    <row r="631" spans="1:23" x14ac:dyDescent="0.25">
      <c r="A631" s="103">
        <f t="shared" si="72"/>
        <v>622</v>
      </c>
      <c r="B631" s="226" t="s">
        <v>2483</v>
      </c>
      <c r="C631" s="227" t="s">
        <v>1271</v>
      </c>
      <c r="D631" s="310">
        <v>42745</v>
      </c>
      <c r="E631" s="103" t="s">
        <v>1753</v>
      </c>
      <c r="F631" s="103"/>
      <c r="G631" s="106" t="s">
        <v>2130</v>
      </c>
      <c r="H631" s="228">
        <v>45720</v>
      </c>
      <c r="I631" s="103">
        <v>29</v>
      </c>
      <c r="J631" s="103">
        <v>120</v>
      </c>
      <c r="K631" s="105" t="str" cm="1">
        <f t="array" ref="K631">LOOKUP(2,1/(J631&gt;=INDEX(IF(F631="x",CCTT!$F$3:$I$170,CCTT!$B$3:$E$170),MATCH(DATEDIF(D631,DATE(2024,7,11),"m"),CCTT!$A$3:$A$170,0),0)),CCTT!$F$2:$I$2)</f>
        <v>bt</v>
      </c>
      <c r="L631" s="111">
        <f t="shared" si="73"/>
        <v>20.138888888888889</v>
      </c>
      <c r="M631" s="105" t="str" cm="1">
        <f t="array" ref="M631">LOOKUP(2,1/(L631&gt;=INDEX(IF(F631="x",BMI!$G$3:$K$170,BMI!$B$3:$F$170),MATCH(DATEDIF(D631,DATE(2024,7,11),"m"),BMI!$A$3:$A$170,0),0)),BMI!$G$2:$K$2)</f>
        <v>BP</v>
      </c>
      <c r="N631" s="103" t="s">
        <v>3398</v>
      </c>
      <c r="O631" s="103">
        <v>87</v>
      </c>
      <c r="P631" s="106" t="s">
        <v>3380</v>
      </c>
      <c r="Q631" s="103" t="s">
        <v>5</v>
      </c>
      <c r="R631" s="103" t="s">
        <v>5</v>
      </c>
      <c r="S631" s="103" t="s">
        <v>5</v>
      </c>
      <c r="T631" s="103" t="s">
        <v>5</v>
      </c>
      <c r="U631" s="104" t="str">
        <f t="shared" si="75"/>
        <v>bt; bt; bt; bt</v>
      </c>
      <c r="V631" s="112" t="s">
        <v>5</v>
      </c>
      <c r="W631" s="191" t="str">
        <f t="shared" si="74"/>
        <v>III</v>
      </c>
    </row>
    <row r="632" spans="1:23" ht="31.5" x14ac:dyDescent="0.25">
      <c r="A632" s="103">
        <f t="shared" si="72"/>
        <v>623</v>
      </c>
      <c r="B632" s="226" t="s">
        <v>1339</v>
      </c>
      <c r="C632" s="227" t="s">
        <v>1956</v>
      </c>
      <c r="D632" s="310">
        <v>42952</v>
      </c>
      <c r="E632" s="103" t="s">
        <v>1753</v>
      </c>
      <c r="F632" s="103"/>
      <c r="G632" s="106" t="s">
        <v>2130</v>
      </c>
      <c r="H632" s="228">
        <v>45720</v>
      </c>
      <c r="I632" s="103"/>
      <c r="J632" s="103"/>
      <c r="K632" s="105" t="str" cm="1">
        <f t="array" ref="K632">LOOKUP(2,1/(J632&gt;=INDEX(IF(F632="x",CCTT!$F$3:$I$170,CCTT!$B$3:$E$170),MATCH(DATEDIF(D632,DATE(2024,7,11),"m"),CCTT!$A$3:$A$170,0),0)),CCTT!$F$2:$I$2)</f>
        <v>SDDTTC
MĐN</v>
      </c>
      <c r="L632" s="111" t="e">
        <f t="shared" si="73"/>
        <v>#DIV/0!</v>
      </c>
      <c r="M632" s="105" t="e" cm="1">
        <f t="array" ref="M632">LOOKUP(2,1/(L632&gt;=INDEX(IF(F632="x",BMI!$G$3:$K$170,BMI!$B$3:$F$170),MATCH(DATEDIF(D632,DATE(2024,7,11),"m"),BMI!$A$3:$A$170,0),0)),BMI!$G$2:$K$2)</f>
        <v>#N/A</v>
      </c>
      <c r="N632" s="103" t="s">
        <v>3396</v>
      </c>
      <c r="O632" s="103">
        <v>80</v>
      </c>
      <c r="P632" s="106" t="s">
        <v>3380</v>
      </c>
      <c r="Q632" s="103" t="s">
        <v>5</v>
      </c>
      <c r="R632" s="103" t="s">
        <v>5</v>
      </c>
      <c r="S632" s="103" t="s">
        <v>5</v>
      </c>
      <c r="T632" s="103" t="s">
        <v>5</v>
      </c>
      <c r="U632" s="104" t="str">
        <f t="shared" si="75"/>
        <v>bt; bt; bt; bt</v>
      </c>
      <c r="V632" s="112" t="s">
        <v>5</v>
      </c>
      <c r="W632" s="191" t="e">
        <f t="shared" si="74"/>
        <v>#N/A</v>
      </c>
    </row>
    <row r="633" spans="1:23" x14ac:dyDescent="0.25">
      <c r="A633" s="103">
        <f t="shared" si="72"/>
        <v>624</v>
      </c>
      <c r="B633" s="226" t="s">
        <v>2484</v>
      </c>
      <c r="C633" s="227" t="s">
        <v>1274</v>
      </c>
      <c r="D633" s="310">
        <v>43054</v>
      </c>
      <c r="E633" s="103"/>
      <c r="F633" s="103" t="s">
        <v>1753</v>
      </c>
      <c r="G633" s="106" t="s">
        <v>2130</v>
      </c>
      <c r="H633" s="228">
        <v>45720</v>
      </c>
      <c r="I633" s="103">
        <v>23</v>
      </c>
      <c r="J633" s="103">
        <v>124</v>
      </c>
      <c r="K633" s="105" t="str" cm="1">
        <f t="array" ref="K633">LOOKUP(2,1/(J633&gt;=INDEX(IF(F633="x",CCTT!$F$3:$I$170,CCTT!$B$3:$E$170),MATCH(DATEDIF(D633,DATE(2024,7,11),"m"),CCTT!$A$3:$A$170,0),0)),CCTT!$F$2:$I$2)</f>
        <v>bt</v>
      </c>
      <c r="L633" s="111">
        <f t="shared" si="73"/>
        <v>14.958376690946929</v>
      </c>
      <c r="M633" s="105" t="str" cm="1">
        <f t="array" ref="M633">LOOKUP(2,1/(L633&gt;=INDEX(IF(F633="x",BMI!$G$3:$K$170,BMI!$B$3:$F$170),MATCH(DATEDIF(D633,DATE(2024,7,11),"m"),BMI!$A$3:$A$170,0),0)),BMI!$G$2:$K$2)</f>
        <v>bt</v>
      </c>
      <c r="N633" s="103" t="s">
        <v>3398</v>
      </c>
      <c r="O633" s="103">
        <v>82</v>
      </c>
      <c r="P633" s="106" t="s">
        <v>3380</v>
      </c>
      <c r="Q633" s="103" t="s">
        <v>5</v>
      </c>
      <c r="R633" s="103" t="s">
        <v>5</v>
      </c>
      <c r="S633" s="103" t="s">
        <v>1370</v>
      </c>
      <c r="T633" s="103" t="s">
        <v>5</v>
      </c>
      <c r="U633" s="104" t="str">
        <f t="shared" si="75"/>
        <v>bt; bt; Đa sâu răng; bt</v>
      </c>
      <c r="V633" s="112" t="s">
        <v>1370</v>
      </c>
      <c r="W633" s="191" t="str">
        <f t="shared" si="74"/>
        <v>II</v>
      </c>
    </row>
    <row r="634" spans="1:23" x14ac:dyDescent="0.25">
      <c r="A634" s="103">
        <f t="shared" si="72"/>
        <v>625</v>
      </c>
      <c r="B634" s="226" t="s">
        <v>1913</v>
      </c>
      <c r="C634" s="227" t="s">
        <v>1277</v>
      </c>
      <c r="D634" s="312">
        <v>42913</v>
      </c>
      <c r="E634" s="103" t="s">
        <v>1753</v>
      </c>
      <c r="F634" s="103"/>
      <c r="G634" s="106" t="s">
        <v>2130</v>
      </c>
      <c r="H634" s="228">
        <v>45720</v>
      </c>
      <c r="I634" s="103">
        <v>25</v>
      </c>
      <c r="J634" s="103">
        <v>127</v>
      </c>
      <c r="K634" s="105" t="str" cm="1">
        <f t="array" ref="K634">LOOKUP(2,1/(J634&gt;=INDEX(IF(F634="x",CCTT!$F$3:$I$170,CCTT!$B$3:$E$170),MATCH(DATEDIF(D634,DATE(2024,7,11),"m"),CCTT!$A$3:$A$170,0),0)),CCTT!$F$2:$I$2)</f>
        <v>bt</v>
      </c>
      <c r="L634" s="111">
        <f t="shared" si="73"/>
        <v>15.500031000062</v>
      </c>
      <c r="M634" s="105" t="str" cm="1">
        <f t="array" ref="M634">LOOKUP(2,1/(L634&gt;=INDEX(IF(F634="x",BMI!$G$3:$K$170,BMI!$B$3:$F$170),MATCH(DATEDIF(D634,DATE(2024,7,11),"m"),BMI!$A$3:$A$170,0),0)),BMI!$G$2:$K$2)</f>
        <v>bt</v>
      </c>
      <c r="N634" s="103" t="s">
        <v>3396</v>
      </c>
      <c r="O634" s="103">
        <v>81</v>
      </c>
      <c r="P634" s="106" t="s">
        <v>3380</v>
      </c>
      <c r="Q634" s="103" t="s">
        <v>5</v>
      </c>
      <c r="R634" s="103" t="s">
        <v>5</v>
      </c>
      <c r="S634" s="103" t="s">
        <v>5</v>
      </c>
      <c r="T634" s="103" t="s">
        <v>5</v>
      </c>
      <c r="U634" s="104" t="str">
        <f t="shared" si="75"/>
        <v>bt; bt; bt; bt</v>
      </c>
      <c r="V634" s="112" t="s">
        <v>5</v>
      </c>
      <c r="W634" s="191" t="str">
        <f t="shared" si="74"/>
        <v>I</v>
      </c>
    </row>
    <row r="635" spans="1:23" ht="31.5" x14ac:dyDescent="0.25">
      <c r="A635" s="103">
        <f t="shared" si="72"/>
        <v>626</v>
      </c>
      <c r="B635" s="226" t="s">
        <v>2485</v>
      </c>
      <c r="C635" s="227" t="s">
        <v>1278</v>
      </c>
      <c r="D635" s="310">
        <v>42817</v>
      </c>
      <c r="E635" s="103" t="s">
        <v>1753</v>
      </c>
      <c r="F635" s="103"/>
      <c r="G635" s="106" t="s">
        <v>2130</v>
      </c>
      <c r="H635" s="228">
        <v>45720</v>
      </c>
      <c r="I635" s="103"/>
      <c r="J635" s="103"/>
      <c r="K635" s="105" t="str" cm="1">
        <f t="array" ref="K635">LOOKUP(2,1/(J635&gt;=INDEX(IF(F635="x",CCTT!$F$3:$I$170,CCTT!$B$3:$E$170),MATCH(DATEDIF(D635,DATE(2024,7,11),"m"),CCTT!$A$3:$A$170,0),0)),CCTT!$F$2:$I$2)</f>
        <v>SDDTTC
MĐN</v>
      </c>
      <c r="L635" s="111" t="e">
        <f t="shared" si="73"/>
        <v>#DIV/0!</v>
      </c>
      <c r="M635" s="105" t="e" cm="1">
        <f t="array" ref="M635">LOOKUP(2,1/(L635&gt;=INDEX(IF(F635="x",BMI!$G$3:$K$170,BMI!$B$3:$F$170),MATCH(DATEDIF(D635,DATE(2024,7,11),"m"),BMI!$A$3:$A$170,0),0)),BMI!$G$2:$K$2)</f>
        <v>#N/A</v>
      </c>
      <c r="N635" s="103" t="s">
        <v>3381</v>
      </c>
      <c r="O635" s="103">
        <v>82</v>
      </c>
      <c r="P635" s="106" t="s">
        <v>3382</v>
      </c>
      <c r="Q635" s="103" t="s">
        <v>1269</v>
      </c>
      <c r="R635" s="103" t="s">
        <v>5</v>
      </c>
      <c r="S635" s="103" t="s">
        <v>5</v>
      </c>
      <c r="T635" s="103" t="s">
        <v>5</v>
      </c>
      <c r="U635" s="104" t="str">
        <f t="shared" si="75"/>
        <v>Cận thị; bt; bt; bt</v>
      </c>
      <c r="V635" s="112" t="s">
        <v>1269</v>
      </c>
      <c r="W635" s="191" t="s">
        <v>1753</v>
      </c>
    </row>
    <row r="636" spans="1:23" x14ac:dyDescent="0.25">
      <c r="A636" s="103">
        <f t="shared" si="72"/>
        <v>627</v>
      </c>
      <c r="B636" s="226" t="s">
        <v>1975</v>
      </c>
      <c r="C636" s="227" t="s">
        <v>1281</v>
      </c>
      <c r="D636" s="310">
        <v>42796</v>
      </c>
      <c r="E636" s="103" t="s">
        <v>1753</v>
      </c>
      <c r="F636" s="103"/>
      <c r="G636" s="106" t="s">
        <v>2130</v>
      </c>
      <c r="H636" s="228">
        <v>45720</v>
      </c>
      <c r="I636" s="103">
        <v>19</v>
      </c>
      <c r="J636" s="103">
        <v>118</v>
      </c>
      <c r="K636" s="105" t="str" cm="1">
        <f t="array" ref="K636">LOOKUP(2,1/(J636&gt;=INDEX(IF(F636="x",CCTT!$F$3:$I$170,CCTT!$B$3:$E$170),MATCH(DATEDIF(D636,DATE(2024,7,11),"m"),CCTT!$A$3:$A$170,0),0)),CCTT!$F$2:$I$2)</f>
        <v>bt</v>
      </c>
      <c r="L636" s="111">
        <f t="shared" si="73"/>
        <v>13.645504165469692</v>
      </c>
      <c r="M636" s="105" t="str" cm="1">
        <f t="array" ref="M636">LOOKUP(2,1/(L636&gt;=INDEX(IF(F636="x",BMI!$G$3:$K$170,BMI!$B$3:$F$170),MATCH(DATEDIF(D636,DATE(2024,7,11),"m"),BMI!$A$3:$A$170,0),0)),BMI!$G$2:$K$2)</f>
        <v>bt</v>
      </c>
      <c r="N636" s="103" t="s">
        <v>3385</v>
      </c>
      <c r="O636" s="103">
        <v>87</v>
      </c>
      <c r="P636" s="106" t="s">
        <v>3380</v>
      </c>
      <c r="Q636" s="103" t="s">
        <v>5</v>
      </c>
      <c r="R636" s="103" t="s">
        <v>5</v>
      </c>
      <c r="S636" s="103" t="s">
        <v>5</v>
      </c>
      <c r="T636" s="103" t="s">
        <v>5</v>
      </c>
      <c r="U636" s="104" t="str">
        <f t="shared" si="75"/>
        <v>bt; bt; bt; bt</v>
      </c>
      <c r="V636" s="112" t="s">
        <v>5</v>
      </c>
      <c r="W636" s="191" t="str">
        <f t="shared" si="74"/>
        <v>I</v>
      </c>
    </row>
    <row r="637" spans="1:23" x14ac:dyDescent="0.25">
      <c r="A637" s="103">
        <f t="shared" si="72"/>
        <v>628</v>
      </c>
      <c r="B637" s="226" t="s">
        <v>1263</v>
      </c>
      <c r="C637" s="227" t="s">
        <v>1282</v>
      </c>
      <c r="D637" s="310">
        <v>42893</v>
      </c>
      <c r="E637" s="103" t="s">
        <v>1753</v>
      </c>
      <c r="F637" s="103"/>
      <c r="G637" s="106" t="s">
        <v>2130</v>
      </c>
      <c r="H637" s="228">
        <v>45720</v>
      </c>
      <c r="I637" s="103">
        <v>21</v>
      </c>
      <c r="J637" s="103">
        <v>121</v>
      </c>
      <c r="K637" s="105" t="str" cm="1">
        <f t="array" ref="K637">LOOKUP(2,1/(J637&gt;=INDEX(IF(F637="x",CCTT!$F$3:$I$170,CCTT!$B$3:$E$170),MATCH(DATEDIF(D637,DATE(2024,7,11),"m"),CCTT!$A$3:$A$170,0),0)),CCTT!$F$2:$I$2)</f>
        <v>bt</v>
      </c>
      <c r="L637" s="111">
        <f t="shared" si="73"/>
        <v>14.343282562666484</v>
      </c>
      <c r="M637" s="105" t="str" cm="1">
        <f t="array" ref="M637">LOOKUP(2,1/(L637&gt;=INDEX(IF(F637="x",BMI!$G$3:$K$170,BMI!$B$3:$F$170),MATCH(DATEDIF(D637,DATE(2024,7,11),"m"),BMI!$A$3:$A$170,0),0)),BMI!$G$2:$K$2)</f>
        <v>bt</v>
      </c>
      <c r="N637" s="103" t="s">
        <v>3396</v>
      </c>
      <c r="O637" s="103">
        <v>82</v>
      </c>
      <c r="P637" s="106" t="s">
        <v>3380</v>
      </c>
      <c r="Q637" s="103" t="s">
        <v>5</v>
      </c>
      <c r="R637" s="103" t="s">
        <v>5</v>
      </c>
      <c r="S637" s="103" t="s">
        <v>5</v>
      </c>
      <c r="T637" s="103" t="s">
        <v>5</v>
      </c>
      <c r="U637" s="104" t="str">
        <f t="shared" si="75"/>
        <v>bt; bt; bt; bt</v>
      </c>
      <c r="V637" s="112" t="s">
        <v>5</v>
      </c>
      <c r="W637" s="191" t="str">
        <f t="shared" si="74"/>
        <v>I</v>
      </c>
    </row>
    <row r="638" spans="1:23" x14ac:dyDescent="0.25">
      <c r="A638" s="103">
        <f t="shared" si="72"/>
        <v>629</v>
      </c>
      <c r="B638" s="226" t="s">
        <v>1663</v>
      </c>
      <c r="C638" s="227" t="s">
        <v>1384</v>
      </c>
      <c r="D638" s="310">
        <v>43065</v>
      </c>
      <c r="E638" s="103"/>
      <c r="F638" s="103" t="s">
        <v>1753</v>
      </c>
      <c r="G638" s="106" t="s">
        <v>2130</v>
      </c>
      <c r="H638" s="228">
        <v>45720</v>
      </c>
      <c r="I638" s="103">
        <v>18</v>
      </c>
      <c r="J638" s="103">
        <v>118</v>
      </c>
      <c r="K638" s="105" t="str" cm="1">
        <f t="array" ref="K638">LOOKUP(2,1/(J638&gt;=INDEX(IF(F638="x",CCTT!$F$3:$I$170,CCTT!$B$3:$E$170),MATCH(DATEDIF(D638,DATE(2024,7,11),"m"),CCTT!$A$3:$A$170,0),0)),CCTT!$F$2:$I$2)</f>
        <v>bt</v>
      </c>
      <c r="L638" s="111">
        <f t="shared" si="73"/>
        <v>12.92731973570813</v>
      </c>
      <c r="M638" s="105" t="str" cm="1">
        <f t="array" ref="M638">LOOKUP(2,1/(L638&gt;=INDEX(IF(F638="x",BMI!$G$3:$K$170,BMI!$B$3:$F$170),MATCH(DATEDIF(D638,DATE(2024,7,11),"m"),BMI!$A$3:$A$170,0),0)),BMI!$G$2:$K$2)</f>
        <v>bt</v>
      </c>
      <c r="N638" s="103" t="s">
        <v>3401</v>
      </c>
      <c r="O638" s="103">
        <v>79</v>
      </c>
      <c r="P638" s="106" t="s">
        <v>3380</v>
      </c>
      <c r="Q638" s="103" t="s">
        <v>5</v>
      </c>
      <c r="R638" s="103" t="s">
        <v>5</v>
      </c>
      <c r="S638" s="103" t="s">
        <v>5</v>
      </c>
      <c r="T638" s="103" t="s">
        <v>5</v>
      </c>
      <c r="U638" s="104" t="str">
        <f t="shared" si="75"/>
        <v>bt; bt; bt; bt</v>
      </c>
      <c r="V638" s="112" t="s">
        <v>5</v>
      </c>
      <c r="W638" s="191" t="str">
        <f t="shared" si="74"/>
        <v>I</v>
      </c>
    </row>
    <row r="639" spans="1:23" ht="31.5" x14ac:dyDescent="0.25">
      <c r="A639" s="103">
        <f t="shared" si="72"/>
        <v>630</v>
      </c>
      <c r="B639" s="226" t="s">
        <v>2486</v>
      </c>
      <c r="C639" s="227" t="s">
        <v>1330</v>
      </c>
      <c r="D639" s="313" t="s">
        <v>3441</v>
      </c>
      <c r="E639" s="103"/>
      <c r="F639" s="103" t="s">
        <v>1753</v>
      </c>
      <c r="G639" s="106" t="s">
        <v>2130</v>
      </c>
      <c r="H639" s="228">
        <v>45720</v>
      </c>
      <c r="I639" s="103">
        <v>20</v>
      </c>
      <c r="J639" s="103">
        <v>121</v>
      </c>
      <c r="K639" s="105" t="str" cm="1">
        <f t="array" ref="K639">LOOKUP(2,1/(J639&gt;=INDEX(IF(F639="x",CCTT!$F$3:$I$170,CCTT!$B$3:$E$170),MATCH(DATEDIF(D639,DATE(2024,7,11),"m"),CCTT!$A$3:$A$170,0),0)),CCTT!$F$2:$I$2)</f>
        <v>bt</v>
      </c>
      <c r="L639" s="111">
        <f t="shared" si="73"/>
        <v>13.660269107301415</v>
      </c>
      <c r="M639" s="105" t="str" cm="1">
        <f t="array" ref="M639">LOOKUP(2,1/(L639&gt;=INDEX(IF(F639="x",BMI!$G$3:$K$170,BMI!$B$3:$F$170),MATCH(DATEDIF(D639,DATE(2024,7,11),"m"),BMI!$A$3:$A$170,0),0)),BMI!$G$2:$K$2)</f>
        <v>bt</v>
      </c>
      <c r="N639" s="103" t="s">
        <v>3381</v>
      </c>
      <c r="O639" s="103">
        <v>83</v>
      </c>
      <c r="P639" s="106" t="s">
        <v>3380</v>
      </c>
      <c r="Q639" s="103" t="s">
        <v>5</v>
      </c>
      <c r="R639" s="103" t="s">
        <v>5</v>
      </c>
      <c r="S639" s="103" t="s">
        <v>1370</v>
      </c>
      <c r="T639" s="103" t="s">
        <v>3442</v>
      </c>
      <c r="U639" s="104" t="str">
        <f t="shared" si="75"/>
        <v>bt; bt; Đa sâu răng; Gãy xương xẳng tay đang bó bột</v>
      </c>
      <c r="V639" s="112" t="s">
        <v>3443</v>
      </c>
      <c r="W639" s="191" t="str">
        <f t="shared" si="74"/>
        <v>II</v>
      </c>
    </row>
    <row r="640" spans="1:23" x14ac:dyDescent="0.25">
      <c r="A640" s="103">
        <f t="shared" si="72"/>
        <v>631</v>
      </c>
      <c r="B640" s="226" t="s">
        <v>2487</v>
      </c>
      <c r="C640" s="227" t="s">
        <v>1354</v>
      </c>
      <c r="D640" s="310">
        <v>42995</v>
      </c>
      <c r="E640" s="103"/>
      <c r="F640" s="103" t="s">
        <v>1753</v>
      </c>
      <c r="G640" s="106" t="s">
        <v>2130</v>
      </c>
      <c r="H640" s="228">
        <v>45720</v>
      </c>
      <c r="I640" s="103">
        <v>19</v>
      </c>
      <c r="J640" s="103">
        <v>115</v>
      </c>
      <c r="K640" s="105" t="str" cm="1">
        <f t="array" ref="K640">LOOKUP(2,1/(J640&gt;=INDEX(IF(F640="x",CCTT!$F$3:$I$170,CCTT!$B$3:$E$170),MATCH(DATEDIF(D640,DATE(2024,7,11),"m"),CCTT!$A$3:$A$170,0),0)),CCTT!$F$2:$I$2)</f>
        <v>bt</v>
      </c>
      <c r="L640" s="111">
        <f t="shared" si="73"/>
        <v>14.366729678638942</v>
      </c>
      <c r="M640" s="105" t="str" cm="1">
        <f t="array" ref="M640">LOOKUP(2,1/(L640&gt;=INDEX(IF(F640="x",BMI!$G$3:$K$170,BMI!$B$3:$F$170),MATCH(DATEDIF(D640,DATE(2024,7,11),"m"),BMI!$A$3:$A$170,0),0)),BMI!$G$2:$K$2)</f>
        <v>bt</v>
      </c>
      <c r="N640" s="103" t="s">
        <v>3396</v>
      </c>
      <c r="O640" s="103">
        <v>82</v>
      </c>
      <c r="P640" s="106" t="s">
        <v>3380</v>
      </c>
      <c r="Q640" s="103" t="s">
        <v>5</v>
      </c>
      <c r="R640" s="103" t="s">
        <v>5</v>
      </c>
      <c r="S640" s="103" t="s">
        <v>5</v>
      </c>
      <c r="T640" s="103" t="s">
        <v>5</v>
      </c>
      <c r="U640" s="104" t="str">
        <f t="shared" si="75"/>
        <v>bt; bt; bt; bt</v>
      </c>
      <c r="V640" s="112" t="s">
        <v>5</v>
      </c>
      <c r="W640" s="191" t="str">
        <f t="shared" si="74"/>
        <v>I</v>
      </c>
    </row>
    <row r="641" spans="1:23" x14ac:dyDescent="0.25">
      <c r="A641" s="103">
        <f t="shared" si="72"/>
        <v>632</v>
      </c>
      <c r="B641" s="226" t="s">
        <v>2488</v>
      </c>
      <c r="C641" s="227" t="s">
        <v>1382</v>
      </c>
      <c r="D641" s="313">
        <v>43016</v>
      </c>
      <c r="E641" s="103"/>
      <c r="F641" s="103" t="s">
        <v>1753</v>
      </c>
      <c r="G641" s="106" t="s">
        <v>2130</v>
      </c>
      <c r="H641" s="228">
        <v>45720</v>
      </c>
      <c r="I641" s="103">
        <v>22</v>
      </c>
      <c r="J641" s="103">
        <v>122</v>
      </c>
      <c r="K641" s="105" t="str" cm="1">
        <f t="array" ref="K641">LOOKUP(2,1/(J641&gt;=INDEX(IF(F641="x",CCTT!$F$3:$I$170,CCTT!$B$3:$E$170),MATCH(DATEDIF(D641,DATE(2024,7,11),"m"),CCTT!$A$3:$A$170,0),0)),CCTT!$F$2:$I$2)</f>
        <v>bt</v>
      </c>
      <c r="L641" s="111">
        <f t="shared" si="73"/>
        <v>14.780972856758936</v>
      </c>
      <c r="M641" s="105" t="str" cm="1">
        <f t="array" ref="M641">LOOKUP(2,1/(L641&gt;=INDEX(IF(F641="x",BMI!$G$3:$K$170,BMI!$B$3:$F$170),MATCH(DATEDIF(D641,DATE(2024,7,11),"m"),BMI!$A$3:$A$170,0),0)),BMI!$G$2:$K$2)</f>
        <v>bt</v>
      </c>
      <c r="N641" s="103" t="s">
        <v>3396</v>
      </c>
      <c r="O641" s="103">
        <v>78</v>
      </c>
      <c r="P641" s="106" t="s">
        <v>3380</v>
      </c>
      <c r="Q641" s="103" t="s">
        <v>5</v>
      </c>
      <c r="R641" s="103" t="s">
        <v>5</v>
      </c>
      <c r="S641" s="103" t="s">
        <v>5</v>
      </c>
      <c r="T641" s="103" t="s">
        <v>5</v>
      </c>
      <c r="U641" s="104" t="str">
        <f t="shared" si="75"/>
        <v>bt; bt; bt; bt</v>
      </c>
      <c r="V641" s="112" t="s">
        <v>5</v>
      </c>
      <c r="W641" s="191" t="str">
        <f t="shared" si="74"/>
        <v>I</v>
      </c>
    </row>
    <row r="642" spans="1:23" x14ac:dyDescent="0.25">
      <c r="A642" s="103">
        <f t="shared" si="72"/>
        <v>633</v>
      </c>
      <c r="B642" s="226" t="s">
        <v>2480</v>
      </c>
      <c r="C642" s="227" t="s">
        <v>1290</v>
      </c>
      <c r="D642" s="310">
        <v>42902</v>
      </c>
      <c r="E642" s="103"/>
      <c r="F642" s="103" t="s">
        <v>1753</v>
      </c>
      <c r="G642" s="106" t="s">
        <v>2130</v>
      </c>
      <c r="H642" s="228">
        <v>45720</v>
      </c>
      <c r="I642" s="103">
        <v>31</v>
      </c>
      <c r="J642" s="103">
        <v>129</v>
      </c>
      <c r="K642" s="105" t="str" cm="1">
        <f t="array" ref="K642">LOOKUP(2,1/(J642&gt;=INDEX(IF(F642="x",CCTT!$F$3:$I$170,CCTT!$B$3:$E$170),MATCH(DATEDIF(D642,DATE(2024,7,11),"m"),CCTT!$A$3:$A$170,0),0)),CCTT!$F$2:$I$2)</f>
        <v>bt</v>
      </c>
      <c r="L642" s="111">
        <f t="shared" si="73"/>
        <v>18.628688179796885</v>
      </c>
      <c r="M642" s="105" t="str" cm="1">
        <f t="array" ref="M642">LOOKUP(2,1/(L642&gt;=INDEX(IF(F642="x",BMI!$G$3:$K$170,BMI!$B$3:$F$170),MATCH(DATEDIF(D642,DATE(2024,7,11),"m"),BMI!$A$3:$A$170,0),0)),BMI!$G$2:$K$2)</f>
        <v>TC</v>
      </c>
      <c r="N642" s="103" t="s">
        <v>3385</v>
      </c>
      <c r="O642" s="103">
        <v>87</v>
      </c>
      <c r="P642" s="106" t="s">
        <v>3380</v>
      </c>
      <c r="Q642" s="103" t="s">
        <v>5</v>
      </c>
      <c r="R642" s="103" t="s">
        <v>5</v>
      </c>
      <c r="S642" s="103" t="s">
        <v>5</v>
      </c>
      <c r="T642" s="103" t="s">
        <v>5</v>
      </c>
      <c r="U642" s="104" t="str">
        <f t="shared" si="75"/>
        <v>bt; bt; bt; bt</v>
      </c>
      <c r="V642" s="112" t="s">
        <v>5</v>
      </c>
      <c r="W642" s="191" t="str">
        <f t="shared" si="74"/>
        <v>II</v>
      </c>
    </row>
    <row r="643" spans="1:23" x14ac:dyDescent="0.25">
      <c r="A643" s="103">
        <f t="shared" si="72"/>
        <v>634</v>
      </c>
      <c r="B643" s="226" t="s">
        <v>2489</v>
      </c>
      <c r="C643" s="227" t="s">
        <v>1291</v>
      </c>
      <c r="D643" s="310">
        <v>42884</v>
      </c>
      <c r="E643" s="103"/>
      <c r="F643" s="103" t="s">
        <v>1753</v>
      </c>
      <c r="G643" s="106" t="s">
        <v>2130</v>
      </c>
      <c r="H643" s="228">
        <v>45720</v>
      </c>
      <c r="I643" s="103">
        <v>23</v>
      </c>
      <c r="J643" s="103">
        <v>123</v>
      </c>
      <c r="K643" s="105" t="str" cm="1">
        <f t="array" ref="K643">LOOKUP(2,1/(J643&gt;=INDEX(IF(F643="x",CCTT!$F$3:$I$170,CCTT!$B$3:$E$170),MATCH(DATEDIF(D643,DATE(2024,7,11),"m"),CCTT!$A$3:$A$170,0),0)),CCTT!$F$2:$I$2)</f>
        <v>bt</v>
      </c>
      <c r="L643" s="111">
        <f t="shared" si="73"/>
        <v>15.202591050300747</v>
      </c>
      <c r="M643" s="105" t="str" cm="1">
        <f t="array" ref="M643">LOOKUP(2,1/(L643&gt;=INDEX(IF(F643="x",BMI!$G$3:$K$170,BMI!$B$3:$F$170),MATCH(DATEDIF(D643,DATE(2024,7,11),"m"),BMI!$A$3:$A$170,0),0)),BMI!$G$2:$K$2)</f>
        <v>bt</v>
      </c>
      <c r="N643" s="103" t="s">
        <v>3401</v>
      </c>
      <c r="O643" s="103">
        <v>78</v>
      </c>
      <c r="P643" s="106" t="s">
        <v>3380</v>
      </c>
      <c r="Q643" s="103" t="s">
        <v>5</v>
      </c>
      <c r="R643" s="103" t="s">
        <v>5</v>
      </c>
      <c r="S643" s="103" t="s">
        <v>5</v>
      </c>
      <c r="T643" s="103" t="s">
        <v>5</v>
      </c>
      <c r="U643" s="104" t="str">
        <f t="shared" si="75"/>
        <v>bt; bt; bt; bt</v>
      </c>
      <c r="V643" s="112" t="s">
        <v>5</v>
      </c>
      <c r="W643" s="191" t="str">
        <f t="shared" si="74"/>
        <v>I</v>
      </c>
    </row>
    <row r="644" spans="1:23" x14ac:dyDescent="0.25">
      <c r="A644" s="103">
        <f t="shared" si="72"/>
        <v>635</v>
      </c>
      <c r="B644" s="226" t="s">
        <v>2490</v>
      </c>
      <c r="C644" s="227" t="s">
        <v>1291</v>
      </c>
      <c r="D644" s="310">
        <v>43059</v>
      </c>
      <c r="E644" s="103"/>
      <c r="F644" s="103" t="s">
        <v>1753</v>
      </c>
      <c r="G644" s="106" t="s">
        <v>2130</v>
      </c>
      <c r="H644" s="228">
        <v>45720</v>
      </c>
      <c r="I644" s="103">
        <v>19</v>
      </c>
      <c r="J644" s="103">
        <v>115</v>
      </c>
      <c r="K644" s="105" t="str" cm="1">
        <f t="array" ref="K644">LOOKUP(2,1/(J644&gt;=INDEX(IF(F644="x",CCTT!$F$3:$I$170,CCTT!$B$3:$E$170),MATCH(DATEDIF(D644,DATE(2024,7,11),"m"),CCTT!$A$3:$A$170,0),0)),CCTT!$F$2:$I$2)</f>
        <v>bt</v>
      </c>
      <c r="L644" s="111">
        <f t="shared" si="73"/>
        <v>14.366729678638942</v>
      </c>
      <c r="M644" s="105" t="str" cm="1">
        <f t="array" ref="M644">LOOKUP(2,1/(L644&gt;=INDEX(IF(F644="x",BMI!$G$3:$K$170,BMI!$B$3:$F$170),MATCH(DATEDIF(D644,DATE(2024,7,11),"m"),BMI!$A$3:$A$170,0),0)),BMI!$G$2:$K$2)</f>
        <v>bt</v>
      </c>
      <c r="N644" s="103" t="s">
        <v>3401</v>
      </c>
      <c r="O644" s="103">
        <v>82</v>
      </c>
      <c r="P644" s="106" t="s">
        <v>3380</v>
      </c>
      <c r="Q644" s="103" t="s">
        <v>5</v>
      </c>
      <c r="R644" s="103" t="s">
        <v>5</v>
      </c>
      <c r="S644" s="103" t="s">
        <v>1370</v>
      </c>
      <c r="T644" s="103" t="s">
        <v>5</v>
      </c>
      <c r="U644" s="104" t="str">
        <f t="shared" si="75"/>
        <v>bt; bt; Đa sâu răng; bt</v>
      </c>
      <c r="V644" s="112" t="s">
        <v>1370</v>
      </c>
      <c r="W644" s="191" t="str">
        <f t="shared" si="74"/>
        <v>II</v>
      </c>
    </row>
    <row r="645" spans="1:23" x14ac:dyDescent="0.25">
      <c r="A645" s="103">
        <f t="shared" si="72"/>
        <v>636</v>
      </c>
      <c r="B645" s="226" t="s">
        <v>1712</v>
      </c>
      <c r="C645" s="227" t="s">
        <v>1291</v>
      </c>
      <c r="D645" s="310">
        <v>42905</v>
      </c>
      <c r="E645" s="103"/>
      <c r="F645" s="103" t="s">
        <v>1753</v>
      </c>
      <c r="G645" s="106" t="s">
        <v>2130</v>
      </c>
      <c r="H645" s="228">
        <v>45720</v>
      </c>
      <c r="I645" s="103">
        <v>36</v>
      </c>
      <c r="J645" s="103">
        <v>126</v>
      </c>
      <c r="K645" s="105" t="str" cm="1">
        <f t="array" ref="K645">LOOKUP(2,1/(J645&gt;=INDEX(IF(F645="x",CCTT!$F$3:$I$170,CCTT!$B$3:$E$170),MATCH(DATEDIF(D645,DATE(2024,7,11),"m"),CCTT!$A$3:$A$170,0),0)),CCTT!$F$2:$I$2)</f>
        <v>bt</v>
      </c>
      <c r="L645" s="111">
        <f t="shared" si="73"/>
        <v>22.675736961451246</v>
      </c>
      <c r="M645" s="105" t="str" cm="1">
        <f t="array" ref="M645">LOOKUP(2,1/(L645&gt;=INDEX(IF(F645="x",BMI!$G$3:$K$170,BMI!$B$3:$F$170),MATCH(DATEDIF(D645,DATE(2024,7,11),"m"),BMI!$A$3:$A$170,0),0)),BMI!$G$2:$K$2)</f>
        <v>BP</v>
      </c>
      <c r="N645" s="103" t="s">
        <v>3381</v>
      </c>
      <c r="O645" s="103">
        <v>81</v>
      </c>
      <c r="P645" s="106" t="s">
        <v>3380</v>
      </c>
      <c r="Q645" s="103" t="s">
        <v>5</v>
      </c>
      <c r="R645" s="103" t="s">
        <v>5</v>
      </c>
      <c r="S645" s="103" t="s">
        <v>5</v>
      </c>
      <c r="T645" s="103" t="s">
        <v>5</v>
      </c>
      <c r="U645" s="104" t="str">
        <f t="shared" si="75"/>
        <v>bt; bt; bt; bt</v>
      </c>
      <c r="V645" s="112" t="s">
        <v>5</v>
      </c>
      <c r="W645" s="191" t="str">
        <f t="shared" si="74"/>
        <v>III</v>
      </c>
    </row>
    <row r="646" spans="1:23" x14ac:dyDescent="0.25">
      <c r="A646" s="103">
        <f t="shared" si="72"/>
        <v>637</v>
      </c>
      <c r="B646" s="226" t="s">
        <v>2491</v>
      </c>
      <c r="C646" s="227" t="s">
        <v>1291</v>
      </c>
      <c r="D646" s="314">
        <v>42762</v>
      </c>
      <c r="E646" s="103"/>
      <c r="F646" s="103" t="s">
        <v>1753</v>
      </c>
      <c r="G646" s="106" t="s">
        <v>2130</v>
      </c>
      <c r="H646" s="228">
        <v>45720</v>
      </c>
      <c r="I646" s="103">
        <v>20</v>
      </c>
      <c r="J646" s="103">
        <v>114</v>
      </c>
      <c r="K646" s="105" t="str" cm="1">
        <f t="array" ref="K646">LOOKUP(2,1/(J646&gt;=INDEX(IF(F646="x",CCTT!$F$3:$I$170,CCTT!$B$3:$E$170),MATCH(DATEDIF(D646,DATE(2024,7,11),"m"),CCTT!$A$3:$A$170,0),0)),CCTT!$F$2:$I$2)</f>
        <v>bt</v>
      </c>
      <c r="L646" s="111">
        <f t="shared" si="73"/>
        <v>15.389350569405972</v>
      </c>
      <c r="M646" s="105" t="str" cm="1">
        <f t="array" ref="M646">LOOKUP(2,1/(L646&gt;=INDEX(IF(F646="x",BMI!$G$3:$K$170,BMI!$B$3:$F$170),MATCH(DATEDIF(D646,DATE(2024,7,11),"m"),BMI!$A$3:$A$170,0),0)),BMI!$G$2:$K$2)</f>
        <v>bt</v>
      </c>
      <c r="N646" s="103" t="s">
        <v>3381</v>
      </c>
      <c r="O646" s="103">
        <v>84</v>
      </c>
      <c r="P646" s="106" t="s">
        <v>3380</v>
      </c>
      <c r="Q646" s="103" t="s">
        <v>5</v>
      </c>
      <c r="R646" s="103" t="s">
        <v>5</v>
      </c>
      <c r="S646" s="103" t="s">
        <v>5</v>
      </c>
      <c r="T646" s="103" t="s">
        <v>5</v>
      </c>
      <c r="U646" s="104" t="str">
        <f t="shared" si="75"/>
        <v>bt; bt; bt; bt</v>
      </c>
      <c r="V646" s="112" t="s">
        <v>5</v>
      </c>
      <c r="W646" s="191" t="str">
        <f t="shared" si="74"/>
        <v>I</v>
      </c>
    </row>
    <row r="647" spans="1:23" x14ac:dyDescent="0.25">
      <c r="A647" s="103">
        <f t="shared" si="72"/>
        <v>638</v>
      </c>
      <c r="B647" s="226" t="s">
        <v>2492</v>
      </c>
      <c r="C647" s="227" t="s">
        <v>1343</v>
      </c>
      <c r="D647" s="310">
        <v>43048</v>
      </c>
      <c r="E647" s="103" t="s">
        <v>1753</v>
      </c>
      <c r="F647" s="103"/>
      <c r="G647" s="106" t="s">
        <v>2130</v>
      </c>
      <c r="H647" s="228">
        <v>45720</v>
      </c>
      <c r="I647" s="103">
        <v>24</v>
      </c>
      <c r="J647" s="103">
        <v>120</v>
      </c>
      <c r="K647" s="105" t="str" cm="1">
        <f t="array" ref="K647">LOOKUP(2,1/(J647&gt;=INDEX(IF(F647="x",CCTT!$F$3:$I$170,CCTT!$B$3:$E$170),MATCH(DATEDIF(D647,DATE(2024,7,11),"m"),CCTT!$A$3:$A$170,0),0)),CCTT!$F$2:$I$2)</f>
        <v>bt</v>
      </c>
      <c r="L647" s="111">
        <f t="shared" si="73"/>
        <v>16.666666666666668</v>
      </c>
      <c r="M647" s="105" t="str" cm="1">
        <f t="array" ref="M647">LOOKUP(2,1/(L647&gt;=INDEX(IF(F647="x",BMI!$G$3:$K$170,BMI!$B$3:$F$170),MATCH(DATEDIF(D647,DATE(2024,7,11),"m"),BMI!$A$3:$A$170,0),0)),BMI!$G$2:$K$2)</f>
        <v>bt</v>
      </c>
      <c r="N647" s="103" t="s">
        <v>3385</v>
      </c>
      <c r="O647" s="103">
        <v>77</v>
      </c>
      <c r="P647" s="106" t="s">
        <v>3380</v>
      </c>
      <c r="Q647" s="103" t="s">
        <v>5</v>
      </c>
      <c r="R647" s="103" t="s">
        <v>5</v>
      </c>
      <c r="S647" s="103" t="s">
        <v>5</v>
      </c>
      <c r="T647" s="103" t="s">
        <v>5</v>
      </c>
      <c r="U647" s="104" t="str">
        <f t="shared" si="75"/>
        <v>bt; bt; bt; bt</v>
      </c>
      <c r="V647" s="112" t="s">
        <v>5</v>
      </c>
      <c r="W647" s="191" t="str">
        <f t="shared" si="74"/>
        <v>I</v>
      </c>
    </row>
    <row r="648" spans="1:23" x14ac:dyDescent="0.25">
      <c r="A648" s="103">
        <f t="shared" si="72"/>
        <v>639</v>
      </c>
      <c r="B648" s="226" t="s">
        <v>1691</v>
      </c>
      <c r="C648" s="227" t="s">
        <v>1316</v>
      </c>
      <c r="D648" s="310">
        <v>42855</v>
      </c>
      <c r="E648" s="103"/>
      <c r="F648" s="103" t="s">
        <v>1753</v>
      </c>
      <c r="G648" s="106" t="s">
        <v>2130</v>
      </c>
      <c r="H648" s="228">
        <v>45720</v>
      </c>
      <c r="I648" s="103">
        <v>23</v>
      </c>
      <c r="J648" s="103">
        <v>121</v>
      </c>
      <c r="K648" s="105" t="str" cm="1">
        <f t="array" ref="K648">LOOKUP(2,1/(J648&gt;=INDEX(IF(F648="x",CCTT!$F$3:$I$170,CCTT!$B$3:$E$170),MATCH(DATEDIF(D648,DATE(2024,7,11),"m"),CCTT!$A$3:$A$170,0),0)),CCTT!$F$2:$I$2)</f>
        <v>bt</v>
      </c>
      <c r="L648" s="111">
        <f t="shared" si="73"/>
        <v>15.709309473396626</v>
      </c>
      <c r="M648" s="105" t="str" cm="1">
        <f t="array" ref="M648">LOOKUP(2,1/(L648&gt;=INDEX(IF(F648="x",BMI!$G$3:$K$170,BMI!$B$3:$F$170),MATCH(DATEDIF(D648,DATE(2024,7,11),"m"),BMI!$A$3:$A$170,0),0)),BMI!$G$2:$K$2)</f>
        <v>bt</v>
      </c>
      <c r="N648" s="103" t="s">
        <v>3399</v>
      </c>
      <c r="O648" s="103">
        <v>82</v>
      </c>
      <c r="P648" s="106" t="s">
        <v>3380</v>
      </c>
      <c r="Q648" s="103" t="s">
        <v>5</v>
      </c>
      <c r="R648" s="103" t="s">
        <v>5</v>
      </c>
      <c r="S648" s="103" t="s">
        <v>5</v>
      </c>
      <c r="T648" s="103" t="s">
        <v>5</v>
      </c>
      <c r="U648" s="104" t="str">
        <f t="shared" si="75"/>
        <v>bt; bt; bt; bt</v>
      </c>
      <c r="V648" s="112" t="s">
        <v>5</v>
      </c>
      <c r="W648" s="191" t="str">
        <f t="shared" si="74"/>
        <v>I</v>
      </c>
    </row>
    <row r="649" spans="1:23" x14ac:dyDescent="0.25">
      <c r="A649" s="103">
        <f t="shared" si="72"/>
        <v>640</v>
      </c>
      <c r="B649" s="226" t="s">
        <v>2493</v>
      </c>
      <c r="C649" s="227" t="s">
        <v>1292</v>
      </c>
      <c r="D649" s="310">
        <v>42915</v>
      </c>
      <c r="E649" s="103"/>
      <c r="F649" s="103" t="s">
        <v>1753</v>
      </c>
      <c r="G649" s="106" t="s">
        <v>2130</v>
      </c>
      <c r="H649" s="228">
        <v>45720</v>
      </c>
      <c r="I649" s="103">
        <v>19</v>
      </c>
      <c r="J649" s="103">
        <v>115</v>
      </c>
      <c r="K649" s="105" t="str" cm="1">
        <f t="array" ref="K649">LOOKUP(2,1/(J649&gt;=INDEX(IF(F649="x",CCTT!$F$3:$I$170,CCTT!$B$3:$E$170),MATCH(DATEDIF(D649,DATE(2024,7,11),"m"),CCTT!$A$3:$A$170,0),0)),CCTT!$F$2:$I$2)</f>
        <v>bt</v>
      </c>
      <c r="L649" s="111">
        <f t="shared" si="73"/>
        <v>14.366729678638942</v>
      </c>
      <c r="M649" s="105" t="str" cm="1">
        <f t="array" ref="M649">LOOKUP(2,1/(L649&gt;=INDEX(IF(F649="x",BMI!$G$3:$K$170,BMI!$B$3:$F$170),MATCH(DATEDIF(D649,DATE(2024,7,11),"m"),BMI!$A$3:$A$170,0),0)),BMI!$G$2:$K$2)</f>
        <v>bt</v>
      </c>
      <c r="N649" s="103" t="s">
        <v>3401</v>
      </c>
      <c r="O649" s="103">
        <v>88</v>
      </c>
      <c r="P649" s="106" t="s">
        <v>3380</v>
      </c>
      <c r="Q649" s="103" t="s">
        <v>5</v>
      </c>
      <c r="R649" s="103" t="s">
        <v>5</v>
      </c>
      <c r="S649" s="103" t="s">
        <v>5</v>
      </c>
      <c r="T649" s="103" t="s">
        <v>5</v>
      </c>
      <c r="U649" s="104" t="str">
        <f t="shared" si="75"/>
        <v>bt; bt; bt; bt</v>
      </c>
      <c r="V649" s="112" t="s">
        <v>5</v>
      </c>
      <c r="W649" s="191" t="str">
        <f t="shared" si="74"/>
        <v>I</v>
      </c>
    </row>
    <row r="650" spans="1:23" x14ac:dyDescent="0.25">
      <c r="A650" s="103">
        <f t="shared" si="72"/>
        <v>641</v>
      </c>
      <c r="B650" s="226" t="s">
        <v>2494</v>
      </c>
      <c r="C650" s="227" t="s">
        <v>1294</v>
      </c>
      <c r="D650" s="310">
        <v>43019</v>
      </c>
      <c r="E650" s="103" t="s">
        <v>1753</v>
      </c>
      <c r="F650" s="103"/>
      <c r="G650" s="106" t="s">
        <v>2130</v>
      </c>
      <c r="H650" s="228">
        <v>45720</v>
      </c>
      <c r="I650" s="103">
        <v>22</v>
      </c>
      <c r="J650" s="103">
        <v>126</v>
      </c>
      <c r="K650" s="105" t="str" cm="1">
        <f t="array" ref="K650">LOOKUP(2,1/(J650&gt;=INDEX(IF(F650="x",CCTT!$F$3:$I$170,CCTT!$B$3:$E$170),MATCH(DATEDIF(D650,DATE(2024,7,11),"m"),CCTT!$A$3:$A$170,0),0)),CCTT!$F$2:$I$2)</f>
        <v>bt</v>
      </c>
      <c r="L650" s="111">
        <f t="shared" si="73"/>
        <v>13.85739480977576</v>
      </c>
      <c r="M650" s="105" t="str" cm="1">
        <f t="array" ref="M650">LOOKUP(2,1/(L650&gt;=INDEX(IF(F650="x",BMI!$G$3:$K$170,BMI!$B$3:$F$170),MATCH(DATEDIF(D650,DATE(2024,7,11),"m"),BMI!$A$3:$A$170,0),0)),BMI!$G$2:$K$2)</f>
        <v>bt</v>
      </c>
      <c r="N650" s="103" t="s">
        <v>3396</v>
      </c>
      <c r="O650" s="103">
        <v>82</v>
      </c>
      <c r="P650" s="106" t="s">
        <v>3380</v>
      </c>
      <c r="Q650" s="103" t="s">
        <v>5</v>
      </c>
      <c r="R650" s="103" t="s">
        <v>5</v>
      </c>
      <c r="S650" s="103" t="s">
        <v>1370</v>
      </c>
      <c r="T650" s="103" t="s">
        <v>5</v>
      </c>
      <c r="U650" s="104" t="str">
        <f t="shared" si="75"/>
        <v>bt; bt; Đa sâu răng; bt</v>
      </c>
      <c r="V650" s="112" t="s">
        <v>1370</v>
      </c>
      <c r="W650" s="191" t="str">
        <f t="shared" si="74"/>
        <v>II</v>
      </c>
    </row>
    <row r="651" spans="1:23" x14ac:dyDescent="0.25">
      <c r="A651" s="103">
        <f t="shared" si="72"/>
        <v>642</v>
      </c>
      <c r="B651" s="226" t="s">
        <v>1622</v>
      </c>
      <c r="C651" s="227" t="s">
        <v>1294</v>
      </c>
      <c r="D651" s="310">
        <v>43025</v>
      </c>
      <c r="E651" s="103" t="s">
        <v>1753</v>
      </c>
      <c r="F651" s="103"/>
      <c r="G651" s="106" t="s">
        <v>2130</v>
      </c>
      <c r="H651" s="228">
        <v>45720</v>
      </c>
      <c r="I651" s="103">
        <v>27</v>
      </c>
      <c r="J651" s="103">
        <v>122</v>
      </c>
      <c r="K651" s="105" t="str" cm="1">
        <f t="array" ref="K651">LOOKUP(2,1/(J651&gt;=INDEX(IF(F651="x",CCTT!$F$3:$I$170,CCTT!$B$3:$E$170),MATCH(DATEDIF(D651,DATE(2024,7,11),"m"),CCTT!$A$3:$A$170,0),0)),CCTT!$F$2:$I$2)</f>
        <v>bt</v>
      </c>
      <c r="L651" s="111">
        <f t="shared" si="73"/>
        <v>18.140284869658693</v>
      </c>
      <c r="M651" s="105" t="str" cm="1">
        <f t="array" ref="M651">LOOKUP(2,1/(L651&gt;=INDEX(IF(F651="x",BMI!$G$3:$K$170,BMI!$B$3:$F$170),MATCH(DATEDIF(D651,DATE(2024,7,11),"m"),BMI!$A$3:$A$170,0),0)),BMI!$G$2:$K$2)</f>
        <v>TC</v>
      </c>
      <c r="N651" s="103" t="s">
        <v>3381</v>
      </c>
      <c r="O651" s="103">
        <v>82</v>
      </c>
      <c r="P651" s="106" t="s">
        <v>3380</v>
      </c>
      <c r="Q651" s="103" t="s">
        <v>5</v>
      </c>
      <c r="R651" s="103" t="s">
        <v>5</v>
      </c>
      <c r="S651" s="103" t="s">
        <v>5</v>
      </c>
      <c r="T651" s="103" t="s">
        <v>5</v>
      </c>
      <c r="U651" s="104" t="str">
        <f t="shared" si="75"/>
        <v>bt; bt; bt; bt</v>
      </c>
      <c r="V651" s="112" t="s">
        <v>5</v>
      </c>
      <c r="W651" s="191" t="str">
        <f t="shared" si="74"/>
        <v>II</v>
      </c>
    </row>
    <row r="652" spans="1:23" x14ac:dyDescent="0.25">
      <c r="A652" s="103">
        <f t="shared" ref="A652:A715" si="76">A651+1</f>
        <v>643</v>
      </c>
      <c r="B652" s="226" t="s">
        <v>2495</v>
      </c>
      <c r="C652" s="227" t="s">
        <v>1367</v>
      </c>
      <c r="D652" s="310">
        <v>42855</v>
      </c>
      <c r="E652" s="103" t="s">
        <v>1753</v>
      </c>
      <c r="F652" s="103"/>
      <c r="G652" s="106" t="s">
        <v>2130</v>
      </c>
      <c r="H652" s="228">
        <v>45720</v>
      </c>
      <c r="I652" s="103">
        <v>22</v>
      </c>
      <c r="J652" s="103">
        <v>122</v>
      </c>
      <c r="K652" s="105" t="str" cm="1">
        <f t="array" ref="K652">LOOKUP(2,1/(J652&gt;=INDEX(IF(F652="x",CCTT!$F$3:$I$170,CCTT!$B$3:$E$170),MATCH(DATEDIF(D652,DATE(2024,7,11),"m"),CCTT!$A$3:$A$170,0),0)),CCTT!$F$2:$I$2)</f>
        <v>bt</v>
      </c>
      <c r="L652" s="111">
        <f t="shared" si="73"/>
        <v>14.780972856758936</v>
      </c>
      <c r="M652" s="105" t="str" cm="1">
        <f t="array" ref="M652">LOOKUP(2,1/(L652&gt;=INDEX(IF(F652="x",BMI!$G$3:$K$170,BMI!$B$3:$F$170),MATCH(DATEDIF(D652,DATE(2024,7,11),"m"),BMI!$A$3:$A$170,0),0)),BMI!$G$2:$K$2)</f>
        <v>bt</v>
      </c>
      <c r="N652" s="103" t="s">
        <v>3396</v>
      </c>
      <c r="O652" s="103">
        <v>86</v>
      </c>
      <c r="P652" s="106" t="s">
        <v>3380</v>
      </c>
      <c r="Q652" s="103" t="s">
        <v>5</v>
      </c>
      <c r="R652" s="103" t="s">
        <v>5</v>
      </c>
      <c r="S652" s="103" t="s">
        <v>5</v>
      </c>
      <c r="T652" s="103" t="s">
        <v>5</v>
      </c>
      <c r="U652" s="104" t="str">
        <f t="shared" si="75"/>
        <v>bt; bt; bt; bt</v>
      </c>
      <c r="V652" s="112" t="s">
        <v>5</v>
      </c>
      <c r="W652" s="191" t="str">
        <f t="shared" si="74"/>
        <v>I</v>
      </c>
    </row>
    <row r="653" spans="1:23" x14ac:dyDescent="0.25">
      <c r="A653" s="103">
        <f t="shared" si="76"/>
        <v>644</v>
      </c>
      <c r="B653" s="226" t="s">
        <v>2496</v>
      </c>
      <c r="C653" s="227" t="s">
        <v>1348</v>
      </c>
      <c r="D653" s="310">
        <v>42923</v>
      </c>
      <c r="E653" s="103"/>
      <c r="F653" s="103" t="s">
        <v>1753</v>
      </c>
      <c r="G653" s="106" t="s">
        <v>2130</v>
      </c>
      <c r="H653" s="228">
        <v>45720</v>
      </c>
      <c r="I653" s="103">
        <v>18</v>
      </c>
      <c r="J653" s="103">
        <v>118</v>
      </c>
      <c r="K653" s="105" t="str" cm="1">
        <f t="array" ref="K653">LOOKUP(2,1/(J653&gt;=INDEX(IF(F653="x",CCTT!$F$3:$I$170,CCTT!$B$3:$E$170),MATCH(DATEDIF(D653,DATE(2024,7,11),"m"),CCTT!$A$3:$A$170,0),0)),CCTT!$F$2:$I$2)</f>
        <v>bt</v>
      </c>
      <c r="L653" s="111">
        <f t="shared" si="73"/>
        <v>12.92731973570813</v>
      </c>
      <c r="M653" s="105" t="str" cm="1">
        <f t="array" ref="M653">LOOKUP(2,1/(L653&gt;=INDEX(IF(F653="x",BMI!$G$3:$K$170,BMI!$B$3:$F$170),MATCH(DATEDIF(D653,DATE(2024,7,11),"m"),BMI!$A$3:$A$170,0),0)),BMI!$G$2:$K$2)</f>
        <v>bt</v>
      </c>
      <c r="N653" s="103" t="s">
        <v>3396</v>
      </c>
      <c r="O653" s="103">
        <v>82</v>
      </c>
      <c r="P653" s="106" t="s">
        <v>3380</v>
      </c>
      <c r="Q653" s="103" t="s">
        <v>5</v>
      </c>
      <c r="R653" s="103" t="s">
        <v>5</v>
      </c>
      <c r="S653" s="103" t="s">
        <v>1370</v>
      </c>
      <c r="T653" s="103" t="s">
        <v>5</v>
      </c>
      <c r="U653" s="104" t="str">
        <f t="shared" si="75"/>
        <v>bt; bt; Đa sâu răng; bt</v>
      </c>
      <c r="V653" s="112" t="s">
        <v>1370</v>
      </c>
      <c r="W653" s="191" t="str">
        <f t="shared" si="74"/>
        <v>II</v>
      </c>
    </row>
    <row r="654" spans="1:23" x14ac:dyDescent="0.25">
      <c r="A654" s="103">
        <f t="shared" si="76"/>
        <v>645</v>
      </c>
      <c r="B654" s="226" t="s">
        <v>2497</v>
      </c>
      <c r="C654" s="227" t="s">
        <v>1334</v>
      </c>
      <c r="D654" s="310">
        <v>42978</v>
      </c>
      <c r="E654" s="103"/>
      <c r="F654" s="103" t="s">
        <v>1753</v>
      </c>
      <c r="G654" s="106" t="s">
        <v>2130</v>
      </c>
      <c r="H654" s="228">
        <v>45720</v>
      </c>
      <c r="I654" s="103">
        <v>20</v>
      </c>
      <c r="J654" s="103">
        <v>116</v>
      </c>
      <c r="K654" s="105" t="str" cm="1">
        <f t="array" ref="K654">LOOKUP(2,1/(J654&gt;=INDEX(IF(F654="x",CCTT!$F$3:$I$170,CCTT!$B$3:$E$170),MATCH(DATEDIF(D654,DATE(2024,7,11),"m"),CCTT!$A$3:$A$170,0),0)),CCTT!$F$2:$I$2)</f>
        <v>bt</v>
      </c>
      <c r="L654" s="111">
        <f t="shared" si="73"/>
        <v>14.863258026159334</v>
      </c>
      <c r="M654" s="105" t="str" cm="1">
        <f t="array" ref="M654">LOOKUP(2,1/(L654&gt;=INDEX(IF(F654="x",BMI!$G$3:$K$170,BMI!$B$3:$F$170),MATCH(DATEDIF(D654,DATE(2024,7,11),"m"),BMI!$A$3:$A$170,0),0)),BMI!$G$2:$K$2)</f>
        <v>bt</v>
      </c>
      <c r="N654" s="103" t="s">
        <v>3398</v>
      </c>
      <c r="O654" s="103">
        <v>87</v>
      </c>
      <c r="P654" s="106" t="s">
        <v>3380</v>
      </c>
      <c r="Q654" s="103" t="s">
        <v>5</v>
      </c>
      <c r="R654" s="103" t="s">
        <v>5</v>
      </c>
      <c r="S654" s="103" t="s">
        <v>5</v>
      </c>
      <c r="T654" s="103" t="s">
        <v>5</v>
      </c>
      <c r="U654" s="104" t="str">
        <f t="shared" si="75"/>
        <v>bt; bt; bt; bt</v>
      </c>
      <c r="V654" s="112" t="s">
        <v>5</v>
      </c>
      <c r="W654" s="191" t="str">
        <f t="shared" si="74"/>
        <v>I</v>
      </c>
    </row>
    <row r="655" spans="1:23" x14ac:dyDescent="0.25">
      <c r="A655" s="103">
        <f t="shared" si="76"/>
        <v>646</v>
      </c>
      <c r="B655" s="226" t="s">
        <v>2489</v>
      </c>
      <c r="C655" s="227" t="s">
        <v>1302</v>
      </c>
      <c r="D655" s="310">
        <v>42884</v>
      </c>
      <c r="E655" s="103"/>
      <c r="F655" s="103" t="s">
        <v>1753</v>
      </c>
      <c r="G655" s="106" t="s">
        <v>2130</v>
      </c>
      <c r="H655" s="228">
        <v>45720</v>
      </c>
      <c r="I655" s="103">
        <v>30</v>
      </c>
      <c r="J655" s="103">
        <v>125</v>
      </c>
      <c r="K655" s="105" t="str" cm="1">
        <f t="array" ref="K655">LOOKUP(2,1/(J655&gt;=INDEX(IF(F655="x",CCTT!$F$3:$I$170,CCTT!$B$3:$E$170),MATCH(DATEDIF(D655,DATE(2024,7,11),"m"),CCTT!$A$3:$A$170,0),0)),CCTT!$F$2:$I$2)</f>
        <v>bt</v>
      </c>
      <c r="L655" s="111">
        <f t="shared" si="73"/>
        <v>19.2</v>
      </c>
      <c r="M655" s="105" t="str" cm="1">
        <f t="array" ref="M655">LOOKUP(2,1/(L655&gt;=INDEX(IF(F655="x",BMI!$G$3:$K$170,BMI!$B$3:$F$170),MATCH(DATEDIF(D655,DATE(2024,7,11),"m"),BMI!$A$3:$A$170,0),0)),BMI!$G$2:$K$2)</f>
        <v>TC</v>
      </c>
      <c r="N655" s="103" t="s">
        <v>3381</v>
      </c>
      <c r="O655" s="103">
        <v>87</v>
      </c>
      <c r="P655" s="106" t="s">
        <v>3380</v>
      </c>
      <c r="Q655" s="103" t="s">
        <v>5</v>
      </c>
      <c r="R655" s="103" t="s">
        <v>5</v>
      </c>
      <c r="S655" s="103" t="s">
        <v>5</v>
      </c>
      <c r="T655" s="103" t="s">
        <v>5</v>
      </c>
      <c r="U655" s="104" t="str">
        <f t="shared" si="75"/>
        <v>bt; bt; bt; bt</v>
      </c>
      <c r="V655" s="112" t="s">
        <v>5</v>
      </c>
      <c r="W655" s="191" t="str">
        <f t="shared" si="74"/>
        <v>II</v>
      </c>
    </row>
    <row r="656" spans="1:23" x14ac:dyDescent="0.25">
      <c r="A656" s="103">
        <f t="shared" si="76"/>
        <v>647</v>
      </c>
      <c r="B656" s="226" t="s">
        <v>2498</v>
      </c>
      <c r="C656" s="227" t="s">
        <v>1337</v>
      </c>
      <c r="D656" s="310">
        <v>42828</v>
      </c>
      <c r="E656" s="103"/>
      <c r="F656" s="103" t="s">
        <v>1753</v>
      </c>
      <c r="G656" s="106" t="s">
        <v>2130</v>
      </c>
      <c r="H656" s="228">
        <v>45720</v>
      </c>
      <c r="I656" s="103">
        <v>25</v>
      </c>
      <c r="J656" s="103">
        <v>121</v>
      </c>
      <c r="K656" s="105" t="str" cm="1">
        <f t="array" ref="K656">LOOKUP(2,1/(J656&gt;=INDEX(IF(F656="x",CCTT!$F$3:$I$170,CCTT!$B$3:$E$170),MATCH(DATEDIF(D656,DATE(2024,7,11),"m"),CCTT!$A$3:$A$170,0),0)),CCTT!$F$2:$I$2)</f>
        <v>bt</v>
      </c>
      <c r="L656" s="111">
        <f t="shared" si="73"/>
        <v>17.075336384126768</v>
      </c>
      <c r="M656" s="105" t="str" cm="1">
        <f t="array" ref="M656">LOOKUP(2,1/(L656&gt;=INDEX(IF(F656="x",BMI!$G$3:$K$170,BMI!$B$3:$F$170),MATCH(DATEDIF(D656,DATE(2024,7,11),"m"),BMI!$A$3:$A$170,0),0)),BMI!$G$2:$K$2)</f>
        <v>bt</v>
      </c>
      <c r="N656" s="103" t="s">
        <v>3385</v>
      </c>
      <c r="O656" s="103">
        <v>82</v>
      </c>
      <c r="P656" s="106" t="s">
        <v>3380</v>
      </c>
      <c r="Q656" s="103" t="s">
        <v>5</v>
      </c>
      <c r="R656" s="103" t="s">
        <v>5</v>
      </c>
      <c r="S656" s="103" t="s">
        <v>5</v>
      </c>
      <c r="T656" s="103" t="s">
        <v>5</v>
      </c>
      <c r="U656" s="104" t="str">
        <f t="shared" si="75"/>
        <v>bt; bt; bt; bt</v>
      </c>
      <c r="V656" s="112" t="s">
        <v>5</v>
      </c>
      <c r="W656" s="191" t="str">
        <f t="shared" si="74"/>
        <v>I</v>
      </c>
    </row>
    <row r="657" spans="1:23" x14ac:dyDescent="0.25">
      <c r="A657" s="103">
        <f t="shared" si="76"/>
        <v>648</v>
      </c>
      <c r="B657" s="226" t="s">
        <v>2499</v>
      </c>
      <c r="C657" s="227" t="s">
        <v>1305</v>
      </c>
      <c r="D657" s="310">
        <v>43001</v>
      </c>
      <c r="E657" s="103"/>
      <c r="F657" s="103" t="s">
        <v>1753</v>
      </c>
      <c r="G657" s="106" t="s">
        <v>2130</v>
      </c>
      <c r="H657" s="228">
        <v>45720</v>
      </c>
      <c r="I657" s="103">
        <v>23</v>
      </c>
      <c r="J657" s="103">
        <v>118</v>
      </c>
      <c r="K657" s="105" t="str" cm="1">
        <f t="array" ref="K657">LOOKUP(2,1/(J657&gt;=INDEX(IF(F657="x",CCTT!$F$3:$I$170,CCTT!$B$3:$E$170),MATCH(DATEDIF(D657,DATE(2024,7,11),"m"),CCTT!$A$3:$A$170,0),0)),CCTT!$F$2:$I$2)</f>
        <v>bt</v>
      </c>
      <c r="L657" s="111">
        <f t="shared" si="73"/>
        <v>16.518241884515945</v>
      </c>
      <c r="M657" s="105" t="str" cm="1">
        <f t="array" ref="M657">LOOKUP(2,1/(L657&gt;=INDEX(IF(F657="x",BMI!$G$3:$K$170,BMI!$B$3:$F$170),MATCH(DATEDIF(D657,DATE(2024,7,11),"m"),BMI!$A$3:$A$170,0),0)),BMI!$G$2:$K$2)</f>
        <v>bt</v>
      </c>
      <c r="N657" s="103" t="s">
        <v>3401</v>
      </c>
      <c r="O657" s="103">
        <v>83</v>
      </c>
      <c r="P657" s="106" t="s">
        <v>3380</v>
      </c>
      <c r="Q657" s="103" t="s">
        <v>5</v>
      </c>
      <c r="R657" s="103" t="s">
        <v>5</v>
      </c>
      <c r="S657" s="103" t="s">
        <v>1370</v>
      </c>
      <c r="T657" s="103" t="s">
        <v>5</v>
      </c>
      <c r="U657" s="104" t="str">
        <f t="shared" si="75"/>
        <v>bt; bt; Đa sâu răng; bt</v>
      </c>
      <c r="V657" s="112" t="s">
        <v>1370</v>
      </c>
      <c r="W657" s="191" t="str">
        <f t="shared" si="74"/>
        <v>II</v>
      </c>
    </row>
    <row r="658" spans="1:23" x14ac:dyDescent="0.25">
      <c r="A658" s="103">
        <f t="shared" si="76"/>
        <v>649</v>
      </c>
      <c r="B658" s="226" t="s">
        <v>2500</v>
      </c>
      <c r="C658" s="227" t="s">
        <v>1364</v>
      </c>
      <c r="D658" s="310"/>
      <c r="E658" s="103"/>
      <c r="F658" s="103" t="s">
        <v>1753</v>
      </c>
      <c r="G658" s="106" t="s">
        <v>2130</v>
      </c>
      <c r="H658" s="228">
        <v>45720</v>
      </c>
      <c r="I658" s="103">
        <v>23</v>
      </c>
      <c r="J658" s="103">
        <v>119</v>
      </c>
      <c r="K658" s="105" t="e" cm="1">
        <f t="array" ref="K658">LOOKUP(2,1/(J658&gt;=INDEX(IF(F658="x",CCTT!$F$3:$I$170,CCTT!$B$3:$E$170),MATCH(DATEDIF(D658,DATE(2024,7,11),"m"),CCTT!$A$3:$A$170,0),0)),CCTT!$F$2:$I$2)</f>
        <v>#N/A</v>
      </c>
      <c r="L658" s="111">
        <f t="shared" si="73"/>
        <v>16.241790833980652</v>
      </c>
      <c r="M658" s="105" t="e" cm="1">
        <f t="array" ref="M658">LOOKUP(2,1/(L658&gt;=INDEX(IF(F658="x",BMI!$G$3:$K$170,BMI!$B$3:$F$170),MATCH(DATEDIF(D658,DATE(2024,7,11),"m"),BMI!$A$3:$A$170,0),0)),BMI!$G$2:$K$2)</f>
        <v>#N/A</v>
      </c>
      <c r="N658" s="103" t="s">
        <v>3385</v>
      </c>
      <c r="O658" s="103">
        <v>84</v>
      </c>
      <c r="P658" s="106" t="s">
        <v>3380</v>
      </c>
      <c r="Q658" s="103" t="s">
        <v>5</v>
      </c>
      <c r="R658" s="103" t="s">
        <v>5</v>
      </c>
      <c r="S658" s="103" t="s">
        <v>1370</v>
      </c>
      <c r="T658" s="103" t="s">
        <v>5</v>
      </c>
      <c r="U658" s="104" t="str">
        <f t="shared" si="75"/>
        <v>bt; bt; Đa sâu răng; bt</v>
      </c>
      <c r="V658" s="112" t="s">
        <v>1370</v>
      </c>
      <c r="W658" s="191" t="e">
        <f t="shared" si="74"/>
        <v>#N/A</v>
      </c>
    </row>
    <row r="659" spans="1:23" x14ac:dyDescent="0.25">
      <c r="A659" s="103">
        <f t="shared" si="76"/>
        <v>650</v>
      </c>
      <c r="B659" s="226" t="s">
        <v>2364</v>
      </c>
      <c r="C659" s="227" t="s">
        <v>1308</v>
      </c>
      <c r="D659" s="310">
        <v>43071</v>
      </c>
      <c r="E659" s="103"/>
      <c r="F659" s="103" t="s">
        <v>1753</v>
      </c>
      <c r="G659" s="106" t="s">
        <v>2130</v>
      </c>
      <c r="H659" s="228">
        <v>45720</v>
      </c>
      <c r="I659" s="103">
        <v>16</v>
      </c>
      <c r="J659" s="103">
        <v>112</v>
      </c>
      <c r="K659" s="105" t="str" cm="1">
        <f t="array" ref="K659">LOOKUP(2,1/(J659&gt;=INDEX(IF(F659="x",CCTT!$F$3:$I$170,CCTT!$B$3:$E$170),MATCH(DATEDIF(D659,DATE(2024,7,11),"m"),CCTT!$A$3:$A$170,0),0)),CCTT!$F$2:$I$2)</f>
        <v>bt</v>
      </c>
      <c r="L659" s="111">
        <f t="shared" si="73"/>
        <v>12.755102040816325</v>
      </c>
      <c r="M659" s="105" t="str" cm="1">
        <f t="array" ref="M659">LOOKUP(2,1/(L659&gt;=INDEX(IF(F659="x",BMI!$G$3:$K$170,BMI!$B$3:$F$170),MATCH(DATEDIF(D659,DATE(2024,7,11),"m"),BMI!$A$3:$A$170,0),0)),BMI!$G$2:$K$2)</f>
        <v>bt</v>
      </c>
      <c r="N659" s="103" t="s">
        <v>3401</v>
      </c>
      <c r="O659" s="103">
        <v>82</v>
      </c>
      <c r="P659" s="106" t="s">
        <v>3380</v>
      </c>
      <c r="Q659" s="103" t="s">
        <v>5</v>
      </c>
      <c r="R659" s="103" t="s">
        <v>5</v>
      </c>
      <c r="S659" s="103" t="s">
        <v>5</v>
      </c>
      <c r="T659" s="103" t="s">
        <v>5</v>
      </c>
      <c r="U659" s="104" t="str">
        <f t="shared" si="75"/>
        <v>bt; bt; bt; bt</v>
      </c>
      <c r="V659" s="112" t="s">
        <v>5</v>
      </c>
      <c r="W659" s="191" t="str">
        <f t="shared" si="74"/>
        <v>I</v>
      </c>
    </row>
    <row r="660" spans="1:23" x14ac:dyDescent="0.25">
      <c r="A660" s="103">
        <f t="shared" si="76"/>
        <v>651</v>
      </c>
      <c r="B660" s="226" t="s">
        <v>2501</v>
      </c>
      <c r="C660" s="227" t="s">
        <v>1354</v>
      </c>
      <c r="D660" s="310">
        <v>42971</v>
      </c>
      <c r="E660" s="103"/>
      <c r="F660" s="103" t="s">
        <v>1753</v>
      </c>
      <c r="G660" s="106" t="s">
        <v>2130</v>
      </c>
      <c r="H660" s="228">
        <v>45720</v>
      </c>
      <c r="I660" s="103">
        <v>24</v>
      </c>
      <c r="J660" s="103">
        <v>125</v>
      </c>
      <c r="K660" s="105" t="str" cm="1">
        <f t="array" ref="K660">LOOKUP(2,1/(J660&gt;=INDEX(IF(F660="x",CCTT!$F$3:$I$170,CCTT!$B$3:$E$170),MATCH(DATEDIF(D660,DATE(2024,7,11),"m"),CCTT!$A$3:$A$170,0),0)),CCTT!$F$2:$I$2)</f>
        <v>bt</v>
      </c>
      <c r="L660" s="111">
        <f t="shared" si="73"/>
        <v>15.360000000000001</v>
      </c>
      <c r="M660" s="105" t="str" cm="1">
        <f t="array" ref="M660">LOOKUP(2,1/(L660&gt;=INDEX(IF(F660="x",BMI!$G$3:$K$170,BMI!$B$3:$F$170),MATCH(DATEDIF(D660,DATE(2024,7,11),"m"),BMI!$A$3:$A$170,0),0)),BMI!$G$2:$K$2)</f>
        <v>bt</v>
      </c>
      <c r="N660" s="103" t="s">
        <v>3381</v>
      </c>
      <c r="O660" s="103">
        <v>83</v>
      </c>
      <c r="P660" s="106" t="s">
        <v>3380</v>
      </c>
      <c r="Q660" s="103" t="s">
        <v>5</v>
      </c>
      <c r="R660" s="103" t="s">
        <v>5</v>
      </c>
      <c r="S660" s="103" t="s">
        <v>5</v>
      </c>
      <c r="T660" s="103" t="s">
        <v>5</v>
      </c>
      <c r="U660" s="104" t="str">
        <f t="shared" si="75"/>
        <v>bt; bt; bt; bt</v>
      </c>
      <c r="V660" s="112" t="s">
        <v>5</v>
      </c>
      <c r="W660" s="191" t="str">
        <f t="shared" si="74"/>
        <v>I</v>
      </c>
    </row>
    <row r="661" spans="1:23" x14ac:dyDescent="0.25">
      <c r="A661" s="103">
        <f t="shared" si="76"/>
        <v>652</v>
      </c>
      <c r="B661" s="226" t="s">
        <v>2502</v>
      </c>
      <c r="C661" s="227" t="s">
        <v>1334</v>
      </c>
      <c r="D661" s="310">
        <v>42747</v>
      </c>
      <c r="E661" s="103"/>
      <c r="F661" s="103" t="s">
        <v>1753</v>
      </c>
      <c r="G661" s="106" t="s">
        <v>2130</v>
      </c>
      <c r="H661" s="228">
        <v>45720</v>
      </c>
      <c r="I661" s="103">
        <v>27</v>
      </c>
      <c r="J661" s="103">
        <v>127</v>
      </c>
      <c r="K661" s="105" t="str" cm="1">
        <f t="array" ref="K661">LOOKUP(2,1/(J661&gt;=INDEX(IF(F661="x",CCTT!$F$3:$I$170,CCTT!$B$3:$E$170),MATCH(DATEDIF(D661,DATE(2024,7,11),"m"),CCTT!$A$3:$A$170,0),0)),CCTT!$F$2:$I$2)</f>
        <v>bt</v>
      </c>
      <c r="L661" s="111">
        <f t="shared" si="73"/>
        <v>16.740033480066959</v>
      </c>
      <c r="M661" s="105" t="str" cm="1">
        <f t="array" ref="M661">LOOKUP(2,1/(L661&gt;=INDEX(IF(F661="x",BMI!$G$3:$K$170,BMI!$B$3:$F$170),MATCH(DATEDIF(D661,DATE(2024,7,11),"m"),BMI!$A$3:$A$170,0),0)),BMI!$G$2:$K$2)</f>
        <v>bt</v>
      </c>
      <c r="N661" s="103" t="s">
        <v>3381</v>
      </c>
      <c r="O661" s="103">
        <v>82</v>
      </c>
      <c r="P661" s="106" t="s">
        <v>3380</v>
      </c>
      <c r="Q661" s="103" t="s">
        <v>5</v>
      </c>
      <c r="R661" s="103" t="s">
        <v>5</v>
      </c>
      <c r="S661" s="103" t="s">
        <v>1370</v>
      </c>
      <c r="T661" s="103" t="s">
        <v>5</v>
      </c>
      <c r="U661" s="104" t="str">
        <f t="shared" si="75"/>
        <v>bt; bt; Đa sâu răng; bt</v>
      </c>
      <c r="V661" s="112" t="s">
        <v>1370</v>
      </c>
      <c r="W661" s="191" t="str">
        <f t="shared" si="74"/>
        <v>II</v>
      </c>
    </row>
    <row r="662" spans="1:23" x14ac:dyDescent="0.25">
      <c r="A662" s="103">
        <f t="shared" si="76"/>
        <v>653</v>
      </c>
      <c r="B662" s="226" t="s">
        <v>2503</v>
      </c>
      <c r="C662" s="227" t="s">
        <v>1279</v>
      </c>
      <c r="D662" s="310"/>
      <c r="E662" s="103" t="s">
        <v>1753</v>
      </c>
      <c r="F662" s="103"/>
      <c r="G662" s="106" t="s">
        <v>2130</v>
      </c>
      <c r="H662" s="228">
        <v>45720</v>
      </c>
      <c r="I662" s="103">
        <v>33</v>
      </c>
      <c r="J662" s="103">
        <v>129</v>
      </c>
      <c r="K662" s="105" t="e" cm="1">
        <f t="array" ref="K662">LOOKUP(2,1/(J662&gt;=INDEX(IF(F662="x",CCTT!$F$3:$I$170,CCTT!$B$3:$E$170),MATCH(DATEDIF(D662,DATE(2024,7,11),"m"),CCTT!$A$3:$A$170,0),0)),CCTT!$F$2:$I$2)</f>
        <v>#N/A</v>
      </c>
      <c r="L662" s="111">
        <f t="shared" si="73"/>
        <v>19.830539030106365</v>
      </c>
      <c r="M662" s="105" t="e" cm="1">
        <f t="array" ref="M662">LOOKUP(2,1/(L662&gt;=INDEX(IF(F662="x",BMI!$G$3:$K$170,BMI!$B$3:$F$170),MATCH(DATEDIF(D662,DATE(2024,7,11),"m"),BMI!$A$3:$A$170,0),0)),BMI!$G$2:$K$2)</f>
        <v>#N/A</v>
      </c>
      <c r="N662" s="103" t="s">
        <v>3381</v>
      </c>
      <c r="O662" s="103">
        <v>83</v>
      </c>
      <c r="P662" s="106" t="s">
        <v>3380</v>
      </c>
      <c r="Q662" s="103" t="s">
        <v>5</v>
      </c>
      <c r="R662" s="103" t="s">
        <v>5</v>
      </c>
      <c r="S662" s="103" t="s">
        <v>5</v>
      </c>
      <c r="T662" s="103" t="s">
        <v>5</v>
      </c>
      <c r="U662" s="104" t="str">
        <f t="shared" si="75"/>
        <v>bt; bt; bt; bt</v>
      </c>
      <c r="V662" s="112" t="s">
        <v>5</v>
      </c>
      <c r="W662" s="191" t="e">
        <f t="shared" si="74"/>
        <v>#N/A</v>
      </c>
    </row>
    <row r="663" spans="1:23" x14ac:dyDescent="0.25">
      <c r="A663" s="103">
        <f t="shared" si="76"/>
        <v>654</v>
      </c>
      <c r="B663" s="226" t="s">
        <v>2504</v>
      </c>
      <c r="C663" s="227" t="s">
        <v>1261</v>
      </c>
      <c r="D663" s="310">
        <v>42762</v>
      </c>
      <c r="E663" s="103"/>
      <c r="F663" s="103" t="s">
        <v>1753</v>
      </c>
      <c r="G663" s="106" t="s">
        <v>2188</v>
      </c>
      <c r="H663" s="228">
        <v>45720</v>
      </c>
      <c r="I663" s="103">
        <v>30</v>
      </c>
      <c r="J663" s="103">
        <v>126</v>
      </c>
      <c r="K663" s="105" t="str" cm="1">
        <f t="array" ref="K663">LOOKUP(2,1/(J663&gt;=INDEX(IF(F663="x",CCTT!$F$3:$I$170,CCTT!$B$3:$E$170),MATCH(DATEDIF(D663,DATE(2024,7,11),"m"),CCTT!$A$3:$A$170,0),0)),CCTT!$F$2:$I$2)</f>
        <v>bt</v>
      </c>
      <c r="L663" s="111">
        <f t="shared" si="73"/>
        <v>18.89644746787604</v>
      </c>
      <c r="M663" s="105" t="str" cm="1">
        <f t="array" ref="M663">LOOKUP(2,1/(L663&gt;=INDEX(IF(F663="x",BMI!$G$3:$K$170,BMI!$B$3:$F$170),MATCH(DATEDIF(D663,DATE(2024,7,11),"m"),BMI!$A$3:$A$170,0),0)),BMI!$G$2:$K$2)</f>
        <v>TC</v>
      </c>
      <c r="N663" s="103" t="s">
        <v>3385</v>
      </c>
      <c r="O663" s="103">
        <v>86</v>
      </c>
      <c r="P663" s="106" t="s">
        <v>3448</v>
      </c>
      <c r="Q663" s="103" t="s">
        <v>1269</v>
      </c>
      <c r="R663" s="103" t="s">
        <v>5</v>
      </c>
      <c r="S663" s="103" t="s">
        <v>1370</v>
      </c>
      <c r="T663" s="103" t="s">
        <v>5</v>
      </c>
      <c r="U663" s="104" t="str">
        <f t="shared" si="75"/>
        <v>Cận thị; bt; Đa sâu răng; bt</v>
      </c>
      <c r="V663" s="112" t="s">
        <v>3383</v>
      </c>
      <c r="W663" s="191" t="str">
        <f t="shared" si="74"/>
        <v>II</v>
      </c>
    </row>
    <row r="664" spans="1:23" x14ac:dyDescent="0.25">
      <c r="A664" s="103">
        <f t="shared" si="76"/>
        <v>655</v>
      </c>
      <c r="B664" s="226" t="s">
        <v>1476</v>
      </c>
      <c r="C664" s="227" t="s">
        <v>1261</v>
      </c>
      <c r="D664" s="315">
        <v>43064</v>
      </c>
      <c r="E664" s="103"/>
      <c r="F664" s="103" t="s">
        <v>1753</v>
      </c>
      <c r="G664" s="106" t="s">
        <v>2188</v>
      </c>
      <c r="H664" s="228">
        <v>45720</v>
      </c>
      <c r="I664" s="103">
        <v>33</v>
      </c>
      <c r="J664" s="103">
        <v>133</v>
      </c>
      <c r="K664" s="105" t="str" cm="1">
        <f t="array" ref="K664">LOOKUP(2,1/(J664&gt;=INDEX(IF(F664="x",CCTT!$F$3:$I$170,CCTT!$B$3:$E$170),MATCH(DATEDIF(D664,DATE(2024,7,11),"m"),CCTT!$A$3:$A$170,0),0)),CCTT!$F$2:$I$2)</f>
        <v>CHT</v>
      </c>
      <c r="L664" s="111">
        <f t="shared" si="73"/>
        <v>18.655661710667648</v>
      </c>
      <c r="M664" s="105" t="str" cm="1">
        <f t="array" ref="M664">LOOKUP(2,1/(L664&gt;=INDEX(IF(F664="x",BMI!$G$3:$K$170,BMI!$B$3:$F$170),MATCH(DATEDIF(D664,DATE(2024,7,11),"m"),BMI!$A$3:$A$170,0),0)),BMI!$G$2:$K$2)</f>
        <v>TC</v>
      </c>
      <c r="N664" s="103" t="s">
        <v>3386</v>
      </c>
      <c r="O664" s="103">
        <v>87</v>
      </c>
      <c r="P664" s="106" t="s">
        <v>3380</v>
      </c>
      <c r="Q664" s="103" t="s">
        <v>5</v>
      </c>
      <c r="R664" s="103" t="s">
        <v>5</v>
      </c>
      <c r="S664" s="103" t="s">
        <v>1370</v>
      </c>
      <c r="T664" s="103" t="s">
        <v>5</v>
      </c>
      <c r="U664" s="104" t="str">
        <f t="shared" si="75"/>
        <v>bt; bt; Đa sâu răng; bt</v>
      </c>
      <c r="V664" s="112" t="s">
        <v>1370</v>
      </c>
      <c r="W664" s="191" t="str">
        <f t="shared" si="74"/>
        <v>II</v>
      </c>
    </row>
    <row r="665" spans="1:23" x14ac:dyDescent="0.25">
      <c r="A665" s="103">
        <f t="shared" si="76"/>
        <v>656</v>
      </c>
      <c r="B665" s="226" t="s">
        <v>2505</v>
      </c>
      <c r="C665" s="227" t="s">
        <v>1262</v>
      </c>
      <c r="D665" s="312">
        <v>42740</v>
      </c>
      <c r="E665" s="103"/>
      <c r="F665" s="103" t="s">
        <v>1753</v>
      </c>
      <c r="G665" s="106" t="s">
        <v>2188</v>
      </c>
      <c r="H665" s="228">
        <v>45720</v>
      </c>
      <c r="I665" s="103">
        <v>29</v>
      </c>
      <c r="J665" s="103">
        <v>127</v>
      </c>
      <c r="K665" s="105" t="str" cm="1">
        <f t="array" ref="K665">LOOKUP(2,1/(J665&gt;=INDEX(IF(F665="x",CCTT!$F$3:$I$170,CCTT!$B$3:$E$170),MATCH(DATEDIF(D665,DATE(2024,7,11),"m"),CCTT!$A$3:$A$170,0),0)),CCTT!$F$2:$I$2)</f>
        <v>bt</v>
      </c>
      <c r="L665" s="111">
        <f t="shared" si="73"/>
        <v>17.98003596007192</v>
      </c>
      <c r="M665" s="105" t="str" cm="1">
        <f t="array" ref="M665">LOOKUP(2,1/(L665&gt;=INDEX(IF(F665="x",BMI!$G$3:$K$170,BMI!$B$3:$F$170),MATCH(DATEDIF(D665,DATE(2024,7,11),"m"),BMI!$A$3:$A$170,0),0)),BMI!$G$2:$K$2)</f>
        <v>TC</v>
      </c>
      <c r="N665" s="103" t="s">
        <v>3385</v>
      </c>
      <c r="O665" s="103">
        <v>87</v>
      </c>
      <c r="P665" s="106" t="s">
        <v>3380</v>
      </c>
      <c r="Q665" s="103" t="s">
        <v>5</v>
      </c>
      <c r="R665" s="103" t="s">
        <v>5</v>
      </c>
      <c r="S665" s="103" t="s">
        <v>1370</v>
      </c>
      <c r="T665" s="103" t="s">
        <v>5</v>
      </c>
      <c r="U665" s="104" t="str">
        <f>Q665&amp;"; "&amp;R665&amp;"; "&amp;S665&amp;"; "&amp;T665</f>
        <v>bt; bt; Đa sâu răng; bt</v>
      </c>
      <c r="V665" s="112" t="s">
        <v>1370</v>
      </c>
      <c r="W665" s="191" t="str">
        <f t="shared" si="74"/>
        <v>II</v>
      </c>
    </row>
    <row r="666" spans="1:23" x14ac:dyDescent="0.25">
      <c r="A666" s="103">
        <f t="shared" si="76"/>
        <v>657</v>
      </c>
      <c r="B666" s="226" t="s">
        <v>1775</v>
      </c>
      <c r="C666" s="227" t="s">
        <v>1262</v>
      </c>
      <c r="D666" s="316">
        <v>43060</v>
      </c>
      <c r="E666" s="103"/>
      <c r="F666" s="103" t="s">
        <v>1753</v>
      </c>
      <c r="G666" s="106" t="s">
        <v>2188</v>
      </c>
      <c r="H666" s="228">
        <v>45720</v>
      </c>
      <c r="I666" s="103">
        <v>33</v>
      </c>
      <c r="J666" s="103">
        <v>123</v>
      </c>
      <c r="K666" s="105" t="str" cm="1">
        <f t="array" ref="K666">LOOKUP(2,1/(J666&gt;=INDEX(IF(F666="x",CCTT!$F$3:$I$170,CCTT!$B$3:$E$170),MATCH(DATEDIF(D666,DATE(2024,7,11),"m"),CCTT!$A$3:$A$170,0),0)),CCTT!$F$2:$I$2)</f>
        <v>bt</v>
      </c>
      <c r="L666" s="111">
        <f t="shared" si="73"/>
        <v>21.812413246083679</v>
      </c>
      <c r="M666" s="105" t="str" cm="1">
        <f t="array" ref="M666">LOOKUP(2,1/(L666&gt;=INDEX(IF(F666="x",BMI!$G$3:$K$170,BMI!$B$3:$F$170),MATCH(DATEDIF(D666,DATE(2024,7,11),"m"),BMI!$A$3:$A$170,0),0)),BMI!$G$2:$K$2)</f>
        <v>BP</v>
      </c>
      <c r="N666" s="103" t="s">
        <v>3381</v>
      </c>
      <c r="O666" s="106" t="s">
        <v>3447</v>
      </c>
      <c r="P666" s="106" t="s">
        <v>3380</v>
      </c>
      <c r="Q666" s="103" t="s">
        <v>5</v>
      </c>
      <c r="R666" s="103" t="s">
        <v>5</v>
      </c>
      <c r="S666" s="103" t="s">
        <v>5</v>
      </c>
      <c r="T666" s="103" t="s">
        <v>5</v>
      </c>
      <c r="U666" s="104" t="str">
        <f t="shared" si="75"/>
        <v>bt; bt; bt; bt</v>
      </c>
      <c r="V666" s="112" t="s">
        <v>5</v>
      </c>
      <c r="W666" s="191" t="str">
        <f t="shared" si="74"/>
        <v>III</v>
      </c>
    </row>
    <row r="667" spans="1:23" x14ac:dyDescent="0.25">
      <c r="A667" s="103">
        <f t="shared" si="76"/>
        <v>658</v>
      </c>
      <c r="B667" s="226" t="s">
        <v>2506</v>
      </c>
      <c r="C667" s="227" t="s">
        <v>1264</v>
      </c>
      <c r="D667" s="312">
        <v>42962</v>
      </c>
      <c r="E667" s="103" t="s">
        <v>1753</v>
      </c>
      <c r="F667" s="103"/>
      <c r="G667" s="106" t="s">
        <v>2188</v>
      </c>
      <c r="H667" s="228">
        <v>45720</v>
      </c>
      <c r="I667" s="103">
        <v>32</v>
      </c>
      <c r="J667" s="103">
        <v>128</v>
      </c>
      <c r="K667" s="105" t="str" cm="1">
        <f t="array" ref="K667">LOOKUP(2,1/(J667&gt;=INDEX(IF(F667="x",CCTT!$F$3:$I$170,CCTT!$B$3:$E$170),MATCH(DATEDIF(D667,DATE(2024,7,11),"m"),CCTT!$A$3:$A$170,0),0)),CCTT!$F$2:$I$2)</f>
        <v>bt</v>
      </c>
      <c r="L667" s="111">
        <f t="shared" si="73"/>
        <v>19.53125</v>
      </c>
      <c r="M667" s="105" t="str" cm="1">
        <f t="array" ref="M667">LOOKUP(2,1/(L667&gt;=INDEX(IF(F667="x",BMI!$G$3:$K$170,BMI!$B$3:$F$170),MATCH(DATEDIF(D667,DATE(2024,7,11),"m"),BMI!$A$3:$A$170,0),0)),BMI!$G$2:$K$2)</f>
        <v>BP</v>
      </c>
      <c r="N667" s="103" t="s">
        <v>3381</v>
      </c>
      <c r="O667" s="103">
        <v>83</v>
      </c>
      <c r="P667" s="106" t="s">
        <v>3380</v>
      </c>
      <c r="Q667" s="103" t="s">
        <v>5</v>
      </c>
      <c r="R667" s="103" t="s">
        <v>5</v>
      </c>
      <c r="S667" s="103" t="s">
        <v>5</v>
      </c>
      <c r="T667" s="103" t="s">
        <v>5</v>
      </c>
      <c r="U667" s="104" t="str">
        <f t="shared" si="75"/>
        <v>bt; bt; bt; bt</v>
      </c>
      <c r="V667" s="112" t="s">
        <v>5</v>
      </c>
      <c r="W667" s="191" t="str">
        <f t="shared" si="74"/>
        <v>III</v>
      </c>
    </row>
    <row r="668" spans="1:23" x14ac:dyDescent="0.25">
      <c r="A668" s="103">
        <f t="shared" si="76"/>
        <v>659</v>
      </c>
      <c r="B668" s="226" t="s">
        <v>2507</v>
      </c>
      <c r="C668" s="227" t="s">
        <v>1359</v>
      </c>
      <c r="D668" s="398">
        <v>42741</v>
      </c>
      <c r="E668" s="103" t="s">
        <v>1753</v>
      </c>
      <c r="F668" s="103"/>
      <c r="G668" s="106" t="s">
        <v>2188</v>
      </c>
      <c r="H668" s="228">
        <v>26</v>
      </c>
      <c r="I668" s="103">
        <v>26</v>
      </c>
      <c r="J668" s="103">
        <v>123</v>
      </c>
      <c r="K668" s="105" t="str" cm="1">
        <f t="array" ref="K668">LOOKUP(2,1/(J668&gt;=INDEX(IF(F668="x",CCTT!$F$3:$I$170,CCTT!$B$3:$E$170),MATCH(DATEDIF(D668,DATE(2024,7,11),"m"),CCTT!$A$3:$A$170,0),0)),CCTT!$F$2:$I$2)</f>
        <v>bt</v>
      </c>
      <c r="L668" s="111">
        <f t="shared" si="73"/>
        <v>17.185537709035625</v>
      </c>
      <c r="M668" s="105" t="str" cm="1">
        <f t="array" ref="M668">LOOKUP(2,1/(L668&gt;=INDEX(IF(F668="x",BMI!$G$3:$K$170,BMI!$B$3:$F$170),MATCH(DATEDIF(D668,DATE(2024,7,11),"m"),BMI!$A$3:$A$170,0),0)),BMI!$G$2:$K$2)</f>
        <v>bt</v>
      </c>
      <c r="N668" s="103" t="s">
        <v>3385</v>
      </c>
      <c r="O668" s="103">
        <v>87</v>
      </c>
      <c r="P668" s="106" t="s">
        <v>3380</v>
      </c>
      <c r="Q668" s="103" t="s">
        <v>5</v>
      </c>
      <c r="R668" s="103" t="s">
        <v>5</v>
      </c>
      <c r="S668" s="103" t="s">
        <v>5</v>
      </c>
      <c r="T668" s="103" t="s">
        <v>5</v>
      </c>
      <c r="U668" s="104" t="str">
        <f t="shared" si="75"/>
        <v>bt; bt; bt; bt</v>
      </c>
      <c r="V668" s="112" t="s">
        <v>5</v>
      </c>
      <c r="W668" s="191" t="str">
        <f t="shared" si="74"/>
        <v>I</v>
      </c>
    </row>
    <row r="669" spans="1:23" x14ac:dyDescent="0.25">
      <c r="A669" s="103">
        <f t="shared" si="76"/>
        <v>660</v>
      </c>
      <c r="B669" s="226" t="s">
        <v>2508</v>
      </c>
      <c r="C669" s="227" t="s">
        <v>1373</v>
      </c>
      <c r="D669" s="399">
        <v>43022</v>
      </c>
      <c r="E669" s="103"/>
      <c r="F669" s="103" t="s">
        <v>1753</v>
      </c>
      <c r="G669" s="106" t="s">
        <v>2188</v>
      </c>
      <c r="H669" s="228">
        <v>45720</v>
      </c>
      <c r="I669" s="103">
        <v>22</v>
      </c>
      <c r="J669" s="103">
        <v>123</v>
      </c>
      <c r="K669" s="105" t="str" cm="1">
        <f t="array" ref="K669">LOOKUP(2,1/(J669&gt;=INDEX(IF(F669="x",CCTT!$F$3:$I$170,CCTT!$B$3:$E$170),MATCH(DATEDIF(D669,DATE(2024,7,11),"m"),CCTT!$A$3:$A$170,0),0)),CCTT!$F$2:$I$2)</f>
        <v>bt</v>
      </c>
      <c r="L669" s="111">
        <f t="shared" si="73"/>
        <v>14.541608830722454</v>
      </c>
      <c r="M669" s="105" t="str" cm="1">
        <f t="array" ref="M669">LOOKUP(2,1/(L669&gt;=INDEX(IF(F669="x",BMI!$G$3:$K$170,BMI!$B$3:$F$170),MATCH(DATEDIF(D669,DATE(2024,7,11),"m"),BMI!$A$3:$A$170,0),0)),BMI!$G$2:$K$2)</f>
        <v>bt</v>
      </c>
      <c r="N669" s="103" t="s">
        <v>3385</v>
      </c>
      <c r="O669" s="103">
        <v>81</v>
      </c>
      <c r="P669" s="106" t="s">
        <v>3380</v>
      </c>
      <c r="Q669" s="103" t="s">
        <v>5</v>
      </c>
      <c r="R669" s="103" t="s">
        <v>5</v>
      </c>
      <c r="S669" s="103" t="s">
        <v>1370</v>
      </c>
      <c r="T669" s="103" t="s">
        <v>5</v>
      </c>
      <c r="U669" s="104" t="str">
        <f t="shared" si="75"/>
        <v>bt; bt; Đa sâu răng; bt</v>
      </c>
      <c r="V669" s="112" t="s">
        <v>1370</v>
      </c>
      <c r="W669" s="191" t="str">
        <f t="shared" si="74"/>
        <v>II</v>
      </c>
    </row>
    <row r="670" spans="1:23" x14ac:dyDescent="0.25">
      <c r="A670" s="103">
        <f t="shared" si="76"/>
        <v>661</v>
      </c>
      <c r="B670" s="226" t="s">
        <v>2509</v>
      </c>
      <c r="C670" s="227" t="s">
        <v>1378</v>
      </c>
      <c r="D670" s="398">
        <v>42840</v>
      </c>
      <c r="E670" s="103" t="s">
        <v>1753</v>
      </c>
      <c r="F670" s="103"/>
      <c r="G670" s="106" t="s">
        <v>2188</v>
      </c>
      <c r="H670" s="228">
        <v>45720</v>
      </c>
      <c r="I670" s="103">
        <v>28</v>
      </c>
      <c r="J670" s="103">
        <v>120</v>
      </c>
      <c r="K670" s="105" t="str" cm="1">
        <f t="array" ref="K670">LOOKUP(2,1/(J670&gt;=INDEX(IF(F670="x",CCTT!$F$3:$I$170,CCTT!$B$3:$E$170),MATCH(DATEDIF(D670,DATE(2024,7,11),"m"),CCTT!$A$3:$A$170,0),0)),CCTT!$F$2:$I$2)</f>
        <v>bt</v>
      </c>
      <c r="L670" s="111">
        <f t="shared" si="73"/>
        <v>19.444444444444443</v>
      </c>
      <c r="M670" s="105" t="str" cm="1">
        <f t="array" ref="M670">LOOKUP(2,1/(L670&gt;=INDEX(IF(F670="x",BMI!$G$3:$K$170,BMI!$B$3:$F$170),MATCH(DATEDIF(D670,DATE(2024,7,11),"m"),BMI!$A$3:$A$170,0),0)),BMI!$G$2:$K$2)</f>
        <v>BP</v>
      </c>
      <c r="N670" s="103" t="s">
        <v>3385</v>
      </c>
      <c r="O670" s="103">
        <v>86</v>
      </c>
      <c r="P670" s="106" t="s">
        <v>3380</v>
      </c>
      <c r="Q670" s="103" t="s">
        <v>5</v>
      </c>
      <c r="R670" s="103" t="s">
        <v>5</v>
      </c>
      <c r="S670" s="103" t="s">
        <v>5</v>
      </c>
      <c r="T670" s="103" t="s">
        <v>5</v>
      </c>
      <c r="U670" s="104" t="str">
        <f t="shared" si="75"/>
        <v>bt; bt; bt; bt</v>
      </c>
      <c r="V670" s="112" t="s">
        <v>5</v>
      </c>
      <c r="W670" s="191" t="str">
        <f t="shared" si="74"/>
        <v>III</v>
      </c>
    </row>
    <row r="671" spans="1:23" x14ac:dyDescent="0.25">
      <c r="A671" s="103">
        <f t="shared" si="76"/>
        <v>662</v>
      </c>
      <c r="B671" s="226" t="s">
        <v>2510</v>
      </c>
      <c r="C671" s="227" t="s">
        <v>1265</v>
      </c>
      <c r="D671" s="399">
        <v>43022</v>
      </c>
      <c r="E671" s="103" t="s">
        <v>1753</v>
      </c>
      <c r="F671" s="103"/>
      <c r="G671" s="106" t="s">
        <v>2188</v>
      </c>
      <c r="H671" s="228">
        <v>45720</v>
      </c>
      <c r="I671" s="103">
        <v>27</v>
      </c>
      <c r="J671" s="103">
        <v>128</v>
      </c>
      <c r="K671" s="105" t="str" cm="1">
        <f t="array" ref="K671">LOOKUP(2,1/(J671&gt;=INDEX(IF(F671="x",CCTT!$F$3:$I$170,CCTT!$B$3:$E$170),MATCH(DATEDIF(D671,DATE(2024,7,11),"m"),CCTT!$A$3:$A$170,0),0)),CCTT!$F$2:$I$2)</f>
        <v>bt</v>
      </c>
      <c r="L671" s="111">
        <f t="shared" si="73"/>
        <v>16.4794921875</v>
      </c>
      <c r="M671" s="105" t="str" cm="1">
        <f t="array" ref="M671">LOOKUP(2,1/(L671&gt;=INDEX(IF(F671="x",BMI!$G$3:$K$170,BMI!$B$3:$F$170),MATCH(DATEDIF(D671,DATE(2024,7,11),"m"),BMI!$A$3:$A$170,0),0)),BMI!$G$2:$K$2)</f>
        <v>bt</v>
      </c>
      <c r="N671" s="103" t="s">
        <v>3385</v>
      </c>
      <c r="O671" s="103">
        <v>87</v>
      </c>
      <c r="P671" s="106" t="s">
        <v>3380</v>
      </c>
      <c r="Q671" s="103" t="s">
        <v>5</v>
      </c>
      <c r="R671" s="103" t="s">
        <v>5</v>
      </c>
      <c r="S671" s="103" t="s">
        <v>5</v>
      </c>
      <c r="T671" s="103" t="s">
        <v>5</v>
      </c>
      <c r="U671" s="104" t="str">
        <f t="shared" si="75"/>
        <v>bt; bt; bt; bt</v>
      </c>
      <c r="V671" s="112" t="s">
        <v>5</v>
      </c>
      <c r="W671" s="191" t="str">
        <f t="shared" si="74"/>
        <v>I</v>
      </c>
    </row>
    <row r="672" spans="1:23" x14ac:dyDescent="0.25">
      <c r="A672" s="103">
        <f t="shared" si="76"/>
        <v>663</v>
      </c>
      <c r="B672" s="226" t="s">
        <v>2511</v>
      </c>
      <c r="C672" s="227" t="s">
        <v>1325</v>
      </c>
      <c r="D672" s="398">
        <v>43053</v>
      </c>
      <c r="E672" s="103"/>
      <c r="F672" s="103" t="s">
        <v>1753</v>
      </c>
      <c r="G672" s="106" t="s">
        <v>2188</v>
      </c>
      <c r="H672" s="228">
        <v>45720</v>
      </c>
      <c r="I672" s="103">
        <v>24</v>
      </c>
      <c r="J672" s="103">
        <v>129</v>
      </c>
      <c r="K672" s="105" t="str" cm="1">
        <f t="array" ref="K672">LOOKUP(2,1/(J672&gt;=INDEX(IF(F672="x",CCTT!$F$3:$I$170,CCTT!$B$3:$E$170),MATCH(DATEDIF(D672,DATE(2024,7,11),"m"),CCTT!$A$3:$A$170,0),0)),CCTT!$F$2:$I$2)</f>
        <v>bt</v>
      </c>
      <c r="L672" s="111">
        <f t="shared" ref="L672:L673" si="77">(I672/J672^2)*10^4</f>
        <v>14.422210203713719</v>
      </c>
      <c r="M672" s="105" t="str" cm="1">
        <f t="array" ref="M672">LOOKUP(2,1/(L672&gt;=INDEX(IF(F672="x",BMI!$G$3:$K$170,BMI!$B$3:$F$170),MATCH(DATEDIF(D672,DATE(2024,7,11),"m"),BMI!$A$3:$A$170,0),0)),BMI!$G$2:$K$2)</f>
        <v>bt</v>
      </c>
      <c r="N672" s="103" t="s">
        <v>3385</v>
      </c>
      <c r="O672" s="103">
        <v>86</v>
      </c>
      <c r="P672" s="106" t="s">
        <v>3380</v>
      </c>
      <c r="Q672" s="103" t="s">
        <v>5</v>
      </c>
      <c r="R672" s="103" t="s">
        <v>5</v>
      </c>
      <c r="S672" s="103" t="s">
        <v>5</v>
      </c>
      <c r="T672" s="103" t="s">
        <v>5</v>
      </c>
      <c r="U672" s="104" t="str">
        <f t="shared" ref="U672:U673" si="78">Q672&amp;"; "&amp;R672&amp;"; "&amp;S672&amp;"; "&amp;T672</f>
        <v>bt; bt; bt; bt</v>
      </c>
      <c r="V672" s="112" t="s">
        <v>5</v>
      </c>
      <c r="W672" s="191" t="str">
        <f t="shared" ref="W672:W673" si="79">ROMAN(MAX(IF(OR(K672=$Z$8,M672=$AD$8,M672=$AH$8),3,IF(OR(K672=$AA$8,M672=$AE$8,M672=$AG$8),2,1)),IF(V672="bt",1,2)),0)</f>
        <v>I</v>
      </c>
    </row>
    <row r="673" spans="1:23" x14ac:dyDescent="0.25">
      <c r="A673" s="103">
        <f t="shared" si="76"/>
        <v>664</v>
      </c>
      <c r="B673" s="226" t="s">
        <v>2512</v>
      </c>
      <c r="C673" s="227" t="s">
        <v>1271</v>
      </c>
      <c r="D673" s="398">
        <v>42946</v>
      </c>
      <c r="E673" s="103" t="s">
        <v>1753</v>
      </c>
      <c r="F673" s="103"/>
      <c r="G673" s="106" t="s">
        <v>2188</v>
      </c>
      <c r="H673" s="228">
        <v>45720</v>
      </c>
      <c r="I673" s="103">
        <v>34</v>
      </c>
      <c r="J673" s="103">
        <v>127</v>
      </c>
      <c r="K673" s="105" t="str" cm="1">
        <f t="array" ref="K673">LOOKUP(2,1/(J673&gt;=INDEX(IF(F673="x",CCTT!$F$3:$I$170,CCTT!$B$3:$E$170),MATCH(DATEDIF(D673,DATE(2024,7,11),"m"),CCTT!$A$3:$A$170,0),0)),CCTT!$F$2:$I$2)</f>
        <v>bt</v>
      </c>
      <c r="L673" s="111">
        <f t="shared" si="77"/>
        <v>21.080042160084322</v>
      </c>
      <c r="M673" s="105" t="str" cm="1">
        <f t="array" ref="M673">LOOKUP(2,1/(L673&gt;=INDEX(IF(F673="x",BMI!$G$3:$K$170,BMI!$B$3:$F$170),MATCH(DATEDIF(D673,DATE(2024,7,11),"m"),BMI!$A$3:$A$170,0),0)),BMI!$G$2:$K$2)</f>
        <v>BP</v>
      </c>
      <c r="N673" s="103" t="s">
        <v>3381</v>
      </c>
      <c r="O673" s="103">
        <v>83</v>
      </c>
      <c r="P673" s="106" t="s">
        <v>3380</v>
      </c>
      <c r="Q673" s="103" t="s">
        <v>5</v>
      </c>
      <c r="R673" s="103" t="s">
        <v>5</v>
      </c>
      <c r="S673" s="103" t="s">
        <v>1370</v>
      </c>
      <c r="T673" s="103" t="s">
        <v>5</v>
      </c>
      <c r="U673" s="104" t="str">
        <f t="shared" si="78"/>
        <v>bt; bt; Đa sâu răng; bt</v>
      </c>
      <c r="V673" s="112" t="s">
        <v>1370</v>
      </c>
      <c r="W673" s="191" t="str">
        <f t="shared" si="79"/>
        <v>III</v>
      </c>
    </row>
    <row r="674" spans="1:23" x14ac:dyDescent="0.25">
      <c r="A674" s="103">
        <f t="shared" si="76"/>
        <v>665</v>
      </c>
      <c r="B674" s="226" t="s">
        <v>1489</v>
      </c>
      <c r="C674" s="227" t="s">
        <v>1310</v>
      </c>
      <c r="D674" s="398">
        <v>43080</v>
      </c>
      <c r="E674" s="103"/>
      <c r="F674" s="103" t="s">
        <v>1753</v>
      </c>
      <c r="G674" s="106" t="s">
        <v>2188</v>
      </c>
      <c r="H674" s="228">
        <v>45720</v>
      </c>
      <c r="I674" s="103">
        <v>35</v>
      </c>
      <c r="J674" s="103">
        <v>130</v>
      </c>
      <c r="K674" s="296" t="str" cm="1">
        <f t="array" ref="K674">LOOKUP(2,1/(J674&gt;=INDEX(IF(F674="x",CCTT!$F$3:$I$170,CCTT!$B$3:$E$170),MATCH(DATEDIF(D674,DATE(2024,7,11),"m"),CCTT!$A$3:$A$170,0),0)),CCTT!$F$2:$I$2)</f>
        <v>CHT</v>
      </c>
      <c r="L674" s="111">
        <f t="shared" ref="L674:L734" si="80">(I674/J674^2)*10^4</f>
        <v>20.710059171597635</v>
      </c>
      <c r="M674" s="296" t="str" cm="1">
        <f t="array" ref="M674">LOOKUP(2,1/(L674&gt;=INDEX(IF(F674="x",BMI!$G$3:$K$170,BMI!$B$3:$F$170),MATCH(DATEDIF(D674,DATE(2024,7,11),"m"),BMI!$A$3:$A$170,0),0)),BMI!$G$2:$K$2)</f>
        <v>BP</v>
      </c>
      <c r="N674" s="103" t="s">
        <v>3379</v>
      </c>
      <c r="O674" s="103">
        <v>87</v>
      </c>
      <c r="P674" s="106" t="s">
        <v>3380</v>
      </c>
      <c r="Q674" s="103" t="s">
        <v>5</v>
      </c>
      <c r="R674" s="103" t="s">
        <v>5</v>
      </c>
      <c r="S674" s="103" t="s">
        <v>5</v>
      </c>
      <c r="T674" s="103" t="s">
        <v>5</v>
      </c>
      <c r="U674" s="104" t="str">
        <f t="shared" ref="U674:U734" si="81">Q674&amp;"; "&amp;R674&amp;"; "&amp;S674&amp;"; "&amp;T674</f>
        <v>bt; bt; bt; bt</v>
      </c>
      <c r="V674" s="112" t="s">
        <v>5</v>
      </c>
      <c r="W674" s="297" t="str">
        <f t="shared" ref="W674:W734" si="82">ROMAN(MAX(IF(OR(K674=$Z$8,M674=$AD$8,M674=$AH$8),3,IF(OR(K674=$AA$8,M674=$AE$8,M674=$AG$8),2,1)),IF(V674="bt",1,2)),0)</f>
        <v>III</v>
      </c>
    </row>
    <row r="675" spans="1:23" ht="31.5" x14ac:dyDescent="0.25">
      <c r="A675" s="103">
        <f t="shared" si="76"/>
        <v>666</v>
      </c>
      <c r="B675" s="226" t="s">
        <v>2513</v>
      </c>
      <c r="C675" s="227" t="s">
        <v>1274</v>
      </c>
      <c r="D675" s="398">
        <v>43028</v>
      </c>
      <c r="E675" s="103"/>
      <c r="F675" s="103" t="s">
        <v>1753</v>
      </c>
      <c r="G675" s="106" t="s">
        <v>2188</v>
      </c>
      <c r="H675" s="228">
        <v>45720</v>
      </c>
      <c r="I675" s="103">
        <v>19</v>
      </c>
      <c r="J675" s="103">
        <v>123</v>
      </c>
      <c r="K675" s="296" t="str" cm="1">
        <f t="array" ref="K675">LOOKUP(2,1/(J675&gt;=INDEX(IF(F675="x",CCTT!$F$3:$I$170,CCTT!$B$3:$E$170),MATCH(DATEDIF(D675,DATE(2024,7,11),"m"),CCTT!$A$3:$A$170,0),0)),CCTT!$F$2:$I$2)</f>
        <v>bt</v>
      </c>
      <c r="L675" s="111">
        <f t="shared" si="80"/>
        <v>12.558662171987573</v>
      </c>
      <c r="M675" s="296" t="str" cm="1">
        <f t="array" ref="M675">LOOKUP(2,1/(L675&gt;=INDEX(IF(F675="x",BMI!$G$3:$K$170,BMI!$B$3:$F$170),MATCH(DATEDIF(D675,DATE(2024,7,11),"m"),BMI!$A$3:$A$170,0),0)),BMI!$G$2:$K$2)</f>
        <v>SDDTGC</v>
      </c>
      <c r="N675" s="103" t="s">
        <v>3385</v>
      </c>
      <c r="O675" s="103">
        <v>87</v>
      </c>
      <c r="P675" s="106" t="s">
        <v>3388</v>
      </c>
      <c r="Q675" s="103" t="s">
        <v>1326</v>
      </c>
      <c r="R675" s="103" t="s">
        <v>5</v>
      </c>
      <c r="S675" s="103" t="s">
        <v>1370</v>
      </c>
      <c r="T675" s="103" t="s">
        <v>5</v>
      </c>
      <c r="U675" s="104" t="str">
        <f t="shared" si="81"/>
        <v>2 mắt giảm thị lực; bt; Đa sâu răng; bt</v>
      </c>
      <c r="V675" s="112" t="s">
        <v>3389</v>
      </c>
      <c r="W675" s="297" t="str">
        <f t="shared" si="82"/>
        <v>II</v>
      </c>
    </row>
    <row r="676" spans="1:23" x14ac:dyDescent="0.25">
      <c r="A676" s="103">
        <f t="shared" si="76"/>
        <v>667</v>
      </c>
      <c r="B676" s="226" t="s">
        <v>2514</v>
      </c>
      <c r="C676" s="227" t="s">
        <v>1278</v>
      </c>
      <c r="D676" s="398">
        <v>42843</v>
      </c>
      <c r="E676" s="103" t="s">
        <v>1753</v>
      </c>
      <c r="F676" s="103"/>
      <c r="G676" s="106" t="s">
        <v>2188</v>
      </c>
      <c r="H676" s="228">
        <v>45720</v>
      </c>
      <c r="I676" s="103">
        <v>32</v>
      </c>
      <c r="J676" s="103">
        <v>131</v>
      </c>
      <c r="K676" s="296" t="str" cm="1">
        <f t="array" ref="K676">LOOKUP(2,1/(J676&gt;=INDEX(IF(F676="x",CCTT!$F$3:$I$170,CCTT!$B$3:$E$170),MATCH(DATEDIF(D676,DATE(2024,7,11),"m"),CCTT!$A$3:$A$170,0),0)),CCTT!$F$2:$I$2)</f>
        <v>bt</v>
      </c>
      <c r="L676" s="111">
        <f t="shared" si="80"/>
        <v>18.646931996969872</v>
      </c>
      <c r="M676" s="296" t="str" cm="1">
        <f t="array" ref="M676">LOOKUP(2,1/(L676&gt;=INDEX(IF(F676="x",BMI!$G$3:$K$170,BMI!$B$3:$F$170),MATCH(DATEDIF(D676,DATE(2024,7,11),"m"),BMI!$A$3:$A$170,0),0)),BMI!$G$2:$K$2)</f>
        <v>TC</v>
      </c>
      <c r="N676" s="103" t="s">
        <v>3429</v>
      </c>
      <c r="O676" s="103">
        <v>83</v>
      </c>
      <c r="P676" s="106" t="s">
        <v>3380</v>
      </c>
      <c r="Q676" s="103" t="s">
        <v>5</v>
      </c>
      <c r="R676" s="103" t="s">
        <v>5</v>
      </c>
      <c r="S676" s="103" t="s">
        <v>1370</v>
      </c>
      <c r="T676" s="103" t="s">
        <v>5</v>
      </c>
      <c r="U676" s="104" t="str">
        <f t="shared" si="81"/>
        <v>bt; bt; Đa sâu răng; bt</v>
      </c>
      <c r="V676" s="112" t="s">
        <v>1370</v>
      </c>
      <c r="W676" s="297" t="str">
        <f t="shared" si="82"/>
        <v>II</v>
      </c>
    </row>
    <row r="677" spans="1:23" x14ac:dyDescent="0.25">
      <c r="A677" s="103">
        <f t="shared" si="76"/>
        <v>668</v>
      </c>
      <c r="B677" s="226" t="s">
        <v>1607</v>
      </c>
      <c r="C677" s="227" t="s">
        <v>1643</v>
      </c>
      <c r="D677" s="398">
        <v>42935</v>
      </c>
      <c r="E677" s="103" t="s">
        <v>1753</v>
      </c>
      <c r="F677" s="103"/>
      <c r="G677" s="106" t="s">
        <v>2188</v>
      </c>
      <c r="H677" s="228">
        <v>45720</v>
      </c>
      <c r="I677" s="103">
        <v>25</v>
      </c>
      <c r="J677" s="103">
        <v>127</v>
      </c>
      <c r="K677" s="296" t="str" cm="1">
        <f t="array" ref="K677">LOOKUP(2,1/(J677&gt;=INDEX(IF(F677="x",CCTT!$F$3:$I$170,CCTT!$B$3:$E$170),MATCH(DATEDIF(D677,DATE(2024,7,11),"m"),CCTT!$A$3:$A$170,0),0)),CCTT!$F$2:$I$2)</f>
        <v>bt</v>
      </c>
      <c r="L677" s="111">
        <f t="shared" si="80"/>
        <v>15.500031000062</v>
      </c>
      <c r="M677" s="296" t="str" cm="1">
        <f t="array" ref="M677">LOOKUP(2,1/(L677&gt;=INDEX(IF(F677="x",BMI!$G$3:$K$170,BMI!$B$3:$F$170),MATCH(DATEDIF(D677,DATE(2024,7,11),"m"),BMI!$A$3:$A$170,0),0)),BMI!$G$2:$K$2)</f>
        <v>bt</v>
      </c>
      <c r="N677" s="103" t="s">
        <v>3385</v>
      </c>
      <c r="O677" s="103">
        <v>87</v>
      </c>
      <c r="P677" s="106" t="s">
        <v>3380</v>
      </c>
      <c r="Q677" s="103" t="s">
        <v>5</v>
      </c>
      <c r="R677" s="103" t="s">
        <v>5</v>
      </c>
      <c r="S677" s="103" t="s">
        <v>1370</v>
      </c>
      <c r="T677" s="103" t="s">
        <v>5</v>
      </c>
      <c r="U677" s="104" t="str">
        <f t="shared" si="81"/>
        <v>bt; bt; Đa sâu răng; bt</v>
      </c>
      <c r="V677" s="112" t="s">
        <v>1370</v>
      </c>
      <c r="W677" s="297" t="str">
        <f t="shared" si="82"/>
        <v>II</v>
      </c>
    </row>
    <row r="678" spans="1:23" x14ac:dyDescent="0.25">
      <c r="A678" s="103">
        <f t="shared" si="76"/>
        <v>669</v>
      </c>
      <c r="B678" s="226" t="s">
        <v>2515</v>
      </c>
      <c r="C678" s="227" t="s">
        <v>1279</v>
      </c>
      <c r="D678" s="398">
        <v>42896</v>
      </c>
      <c r="E678" s="103" t="s">
        <v>1753</v>
      </c>
      <c r="F678" s="103"/>
      <c r="G678" s="106" t="s">
        <v>2188</v>
      </c>
      <c r="H678" s="228">
        <v>45720</v>
      </c>
      <c r="I678" s="103">
        <v>36</v>
      </c>
      <c r="J678" s="103">
        <v>130</v>
      </c>
      <c r="K678" s="296" t="str" cm="1">
        <f t="array" ref="K678">LOOKUP(2,1/(J678&gt;=INDEX(IF(F678="x",CCTT!$F$3:$I$170,CCTT!$B$3:$E$170),MATCH(DATEDIF(D678,DATE(2024,7,11),"m"),CCTT!$A$3:$A$170,0),0)),CCTT!$F$2:$I$2)</f>
        <v>bt</v>
      </c>
      <c r="L678" s="111">
        <f t="shared" si="80"/>
        <v>21.301775147928993</v>
      </c>
      <c r="M678" s="296" t="str" cm="1">
        <f t="array" ref="M678">LOOKUP(2,1/(L678&gt;=INDEX(IF(F678="x",BMI!$G$3:$K$170,BMI!$B$3:$F$170),MATCH(DATEDIF(D678,DATE(2024,7,11),"m"),BMI!$A$3:$A$170,0),0)),BMI!$G$2:$K$2)</f>
        <v>BP</v>
      </c>
      <c r="N678" s="103" t="s">
        <v>3429</v>
      </c>
      <c r="O678" s="103">
        <v>87</v>
      </c>
      <c r="P678" s="106" t="s">
        <v>3380</v>
      </c>
      <c r="Q678" s="103" t="s">
        <v>5</v>
      </c>
      <c r="R678" s="103" t="s">
        <v>5</v>
      </c>
      <c r="S678" s="103" t="s">
        <v>5</v>
      </c>
      <c r="T678" s="103" t="s">
        <v>5</v>
      </c>
      <c r="U678" s="104" t="str">
        <f t="shared" si="81"/>
        <v>bt; bt; bt; bt</v>
      </c>
      <c r="V678" s="112" t="s">
        <v>5</v>
      </c>
      <c r="W678" s="297" t="str">
        <f t="shared" si="82"/>
        <v>III</v>
      </c>
    </row>
    <row r="679" spans="1:23" ht="31.5" x14ac:dyDescent="0.25">
      <c r="A679" s="103">
        <f t="shared" si="76"/>
        <v>670</v>
      </c>
      <c r="B679" s="226" t="s">
        <v>2356</v>
      </c>
      <c r="C679" s="227" t="s">
        <v>1279</v>
      </c>
      <c r="D679" s="398">
        <v>42880</v>
      </c>
      <c r="E679" s="103" t="s">
        <v>1753</v>
      </c>
      <c r="F679" s="103"/>
      <c r="G679" s="106" t="s">
        <v>2188</v>
      </c>
      <c r="H679" s="228">
        <v>45720</v>
      </c>
      <c r="I679" s="103">
        <v>34</v>
      </c>
      <c r="J679" s="103">
        <v>130</v>
      </c>
      <c r="K679" s="296" t="str" cm="1">
        <f t="array" ref="K679">LOOKUP(2,1/(J679&gt;=INDEX(IF(F679="x",CCTT!$F$3:$I$170,CCTT!$B$3:$E$170),MATCH(DATEDIF(D679,DATE(2024,7,11),"m"),CCTT!$A$3:$A$170,0),0)),CCTT!$F$2:$I$2)</f>
        <v>bt</v>
      </c>
      <c r="L679" s="111">
        <f t="shared" si="80"/>
        <v>20.11834319526627</v>
      </c>
      <c r="M679" s="296" t="str" cm="1">
        <f t="array" ref="M679">LOOKUP(2,1/(L679&gt;=INDEX(IF(F679="x",BMI!$G$3:$K$170,BMI!$B$3:$F$170),MATCH(DATEDIF(D679,DATE(2024,7,11),"m"),BMI!$A$3:$A$170,0),0)),BMI!$G$2:$K$2)</f>
        <v>BP</v>
      </c>
      <c r="N679" s="103" t="s">
        <v>3386</v>
      </c>
      <c r="O679" s="103">
        <v>85</v>
      </c>
      <c r="P679" s="106" t="s">
        <v>3392</v>
      </c>
      <c r="Q679" s="103" t="s">
        <v>1326</v>
      </c>
      <c r="R679" s="103" t="s">
        <v>5</v>
      </c>
      <c r="S679" s="103" t="s">
        <v>1370</v>
      </c>
      <c r="T679" s="103" t="s">
        <v>5</v>
      </c>
      <c r="U679" s="104" t="str">
        <f t="shared" si="81"/>
        <v>2 mắt giảm thị lực; bt; Đa sâu răng; bt</v>
      </c>
      <c r="V679" s="112" t="s">
        <v>3389</v>
      </c>
      <c r="W679" s="297" t="str">
        <f t="shared" si="82"/>
        <v>III</v>
      </c>
    </row>
    <row r="680" spans="1:23" x14ac:dyDescent="0.25">
      <c r="A680" s="103">
        <f t="shared" si="76"/>
        <v>671</v>
      </c>
      <c r="B680" s="226" t="s">
        <v>2516</v>
      </c>
      <c r="C680" s="227" t="s">
        <v>1280</v>
      </c>
      <c r="D680" s="398">
        <v>42450</v>
      </c>
      <c r="E680" s="103" t="s">
        <v>1753</v>
      </c>
      <c r="F680" s="103"/>
      <c r="G680" s="106" t="s">
        <v>2188</v>
      </c>
      <c r="H680" s="228">
        <v>45720</v>
      </c>
      <c r="I680" s="103">
        <v>24</v>
      </c>
      <c r="J680" s="103">
        <v>130</v>
      </c>
      <c r="K680" s="296" t="str" cm="1">
        <f t="array" ref="K680">LOOKUP(2,1/(J680&gt;=INDEX(IF(F680="x",CCTT!$F$3:$I$170,CCTT!$B$3:$E$170),MATCH(DATEDIF(D680,DATE(2024,7,11),"m"),CCTT!$A$3:$A$170,0),0)),CCTT!$F$2:$I$2)</f>
        <v>bt</v>
      </c>
      <c r="L680" s="111">
        <f t="shared" si="80"/>
        <v>14.201183431952662</v>
      </c>
      <c r="M680" s="296" t="str" cm="1">
        <f t="array" ref="M680">LOOKUP(2,1/(L680&gt;=INDEX(IF(F680="x",BMI!$G$3:$K$170,BMI!$B$3:$F$170),MATCH(DATEDIF(D680,DATE(2024,7,11),"m"),BMI!$A$3:$A$170,0),0)),BMI!$G$2:$K$2)</f>
        <v>bt</v>
      </c>
      <c r="N680" s="103" t="s">
        <v>3446</v>
      </c>
      <c r="O680" s="103">
        <v>86</v>
      </c>
      <c r="P680" s="106" t="s">
        <v>3380</v>
      </c>
      <c r="Q680" s="103" t="s">
        <v>5</v>
      </c>
      <c r="R680" s="103" t="s">
        <v>5</v>
      </c>
      <c r="S680" s="103" t="s">
        <v>1370</v>
      </c>
      <c r="T680" s="103" t="s">
        <v>5</v>
      </c>
      <c r="U680" s="104" t="str">
        <f t="shared" si="81"/>
        <v>bt; bt; Đa sâu răng; bt</v>
      </c>
      <c r="V680" s="112" t="s">
        <v>1370</v>
      </c>
      <c r="W680" s="297" t="str">
        <f t="shared" si="82"/>
        <v>II</v>
      </c>
    </row>
    <row r="681" spans="1:23" ht="31.5" x14ac:dyDescent="0.25">
      <c r="A681" s="103">
        <f t="shared" si="76"/>
        <v>672</v>
      </c>
      <c r="B681" s="226" t="s">
        <v>2517</v>
      </c>
      <c r="C681" s="227" t="s">
        <v>1283</v>
      </c>
      <c r="D681" s="398">
        <v>42990</v>
      </c>
      <c r="E681" s="103" t="s">
        <v>1753</v>
      </c>
      <c r="F681" s="103"/>
      <c r="G681" s="106" t="s">
        <v>2188</v>
      </c>
      <c r="H681" s="228">
        <v>45720</v>
      </c>
      <c r="I681" s="103">
        <v>33</v>
      </c>
      <c r="J681" s="103">
        <v>126</v>
      </c>
      <c r="K681" s="296" t="str" cm="1">
        <f t="array" ref="K681">LOOKUP(2,1/(J681&gt;=INDEX(IF(F681="x",CCTT!$F$3:$I$170,CCTT!$B$3:$E$170),MATCH(DATEDIF(D681,DATE(2024,7,11),"m"),CCTT!$A$3:$A$170,0),0)),CCTT!$F$2:$I$2)</f>
        <v>bt</v>
      </c>
      <c r="L681" s="111">
        <f t="shared" si="80"/>
        <v>20.786092214663643</v>
      </c>
      <c r="M681" s="296" t="str" cm="1">
        <f t="array" ref="M681">LOOKUP(2,1/(L681&gt;=INDEX(IF(F681="x",BMI!$G$3:$K$170,BMI!$B$3:$F$170),MATCH(DATEDIF(D681,DATE(2024,7,11),"m"),BMI!$A$3:$A$170,0),0)),BMI!$G$2:$K$2)</f>
        <v>BP</v>
      </c>
      <c r="N681" s="103" t="s">
        <v>3379</v>
      </c>
      <c r="O681" s="103">
        <v>87</v>
      </c>
      <c r="P681" s="106" t="s">
        <v>3392</v>
      </c>
      <c r="Q681" s="103" t="s">
        <v>1326</v>
      </c>
      <c r="R681" s="103" t="s">
        <v>1532</v>
      </c>
      <c r="S681" s="103" t="s">
        <v>5</v>
      </c>
      <c r="T681" s="103" t="s">
        <v>5</v>
      </c>
      <c r="U681" s="104" t="str">
        <f t="shared" si="81"/>
        <v>2 mắt giảm thị lực; Viêm mũi họng; bt; bt</v>
      </c>
      <c r="V681" s="112" t="s">
        <v>3418</v>
      </c>
      <c r="W681" s="297" t="str">
        <f t="shared" si="82"/>
        <v>III</v>
      </c>
    </row>
    <row r="682" spans="1:23" x14ac:dyDescent="0.25">
      <c r="A682" s="103">
        <f t="shared" si="76"/>
        <v>673</v>
      </c>
      <c r="B682" s="226" t="s">
        <v>2518</v>
      </c>
      <c r="C682" s="227" t="s">
        <v>1283</v>
      </c>
      <c r="D682" s="398">
        <v>43085</v>
      </c>
      <c r="E682" s="103" t="s">
        <v>1753</v>
      </c>
      <c r="F682" s="103"/>
      <c r="G682" s="106" t="s">
        <v>2188</v>
      </c>
      <c r="H682" s="228">
        <v>45720</v>
      </c>
      <c r="I682" s="103">
        <v>30</v>
      </c>
      <c r="J682" s="103">
        <v>125</v>
      </c>
      <c r="K682" s="296" t="str" cm="1">
        <f t="array" ref="K682">LOOKUP(2,1/(J682&gt;=INDEX(IF(F682="x",CCTT!$F$3:$I$170,CCTT!$B$3:$E$170),MATCH(DATEDIF(D682,DATE(2024,7,11),"m"),CCTT!$A$3:$A$170,0),0)),CCTT!$F$2:$I$2)</f>
        <v>bt</v>
      </c>
      <c r="L682" s="111">
        <f t="shared" si="80"/>
        <v>19.2</v>
      </c>
      <c r="M682" s="296" t="str" cm="1">
        <f t="array" ref="M682">LOOKUP(2,1/(L682&gt;=INDEX(IF(F682="x",BMI!$G$3:$K$170,BMI!$B$3:$F$170),MATCH(DATEDIF(D682,DATE(2024,7,11),"m"),BMI!$A$3:$A$170,0),0)),BMI!$G$2:$K$2)</f>
        <v>BP</v>
      </c>
      <c r="N682" s="103" t="s">
        <v>3385</v>
      </c>
      <c r="O682" s="103">
        <v>87</v>
      </c>
      <c r="P682" s="106" t="s">
        <v>3380</v>
      </c>
      <c r="Q682" s="103" t="s">
        <v>5</v>
      </c>
      <c r="R682" s="103" t="s">
        <v>5</v>
      </c>
      <c r="S682" s="103" t="s">
        <v>1370</v>
      </c>
      <c r="T682" s="103" t="s">
        <v>5</v>
      </c>
      <c r="U682" s="104" t="str">
        <f t="shared" si="81"/>
        <v>bt; bt; Đa sâu răng; bt</v>
      </c>
      <c r="V682" s="112" t="s">
        <v>1370</v>
      </c>
      <c r="W682" s="297" t="str">
        <f t="shared" si="82"/>
        <v>III</v>
      </c>
    </row>
    <row r="683" spans="1:23" x14ac:dyDescent="0.25">
      <c r="A683" s="103">
        <f t="shared" si="76"/>
        <v>674</v>
      </c>
      <c r="B683" s="226" t="s">
        <v>1487</v>
      </c>
      <c r="C683" s="227" t="s">
        <v>2256</v>
      </c>
      <c r="D683" s="398">
        <v>42980</v>
      </c>
      <c r="E683" s="103"/>
      <c r="F683" s="103" t="s">
        <v>1753</v>
      </c>
      <c r="G683" s="106" t="s">
        <v>2188</v>
      </c>
      <c r="H683" s="228">
        <v>45720</v>
      </c>
      <c r="I683" s="103">
        <v>20</v>
      </c>
      <c r="J683" s="103">
        <v>116</v>
      </c>
      <c r="K683" s="296" t="str" cm="1">
        <f t="array" ref="K683">LOOKUP(2,1/(J683&gt;=INDEX(IF(F683="x",CCTT!$F$3:$I$170,CCTT!$B$3:$E$170),MATCH(DATEDIF(D683,DATE(2024,7,11),"m"),CCTT!$A$3:$A$170,0),0)),CCTT!$F$2:$I$2)</f>
        <v>bt</v>
      </c>
      <c r="L683" s="111">
        <f t="shared" si="80"/>
        <v>14.863258026159334</v>
      </c>
      <c r="M683" s="296" t="str" cm="1">
        <f t="array" ref="M683">LOOKUP(2,1/(L683&gt;=INDEX(IF(F683="x",BMI!$G$3:$K$170,BMI!$B$3:$F$170),MATCH(DATEDIF(D683,DATE(2024,7,11),"m"),BMI!$A$3:$A$170,0),0)),BMI!$G$2:$K$2)</f>
        <v>bt</v>
      </c>
      <c r="N683" s="103" t="s">
        <v>3385</v>
      </c>
      <c r="O683" s="103">
        <v>87</v>
      </c>
      <c r="P683" s="106" t="s">
        <v>3380</v>
      </c>
      <c r="Q683" s="103" t="s">
        <v>5</v>
      </c>
      <c r="R683" s="103" t="s">
        <v>5</v>
      </c>
      <c r="S683" s="103" t="s">
        <v>5</v>
      </c>
      <c r="T683" s="103" t="s">
        <v>5</v>
      </c>
      <c r="U683" s="104" t="str">
        <f t="shared" si="81"/>
        <v>bt; bt; bt; bt</v>
      </c>
      <c r="V683" s="112" t="s">
        <v>5</v>
      </c>
      <c r="W683" s="297" t="str">
        <f t="shared" si="82"/>
        <v>I</v>
      </c>
    </row>
    <row r="684" spans="1:23" x14ac:dyDescent="0.25">
      <c r="A684" s="103">
        <f t="shared" si="76"/>
        <v>675</v>
      </c>
      <c r="B684" s="226" t="s">
        <v>1629</v>
      </c>
      <c r="C684" s="227" t="s">
        <v>1381</v>
      </c>
      <c r="D684" s="397">
        <v>42869</v>
      </c>
      <c r="E684" s="103"/>
      <c r="F684" s="103" t="s">
        <v>1753</v>
      </c>
      <c r="G684" s="106" t="s">
        <v>2188</v>
      </c>
      <c r="H684" s="228">
        <v>45720</v>
      </c>
      <c r="I684" s="103">
        <v>21</v>
      </c>
      <c r="J684" s="103">
        <v>124</v>
      </c>
      <c r="K684" s="296" t="str" cm="1">
        <f t="array" ref="K684">LOOKUP(2,1/(J684&gt;=INDEX(IF(F684="x",CCTT!$F$3:$I$170,CCTT!$B$3:$E$170),MATCH(DATEDIF(D684,DATE(2024,7,11),"m"),CCTT!$A$3:$A$170,0),0)),CCTT!$F$2:$I$2)</f>
        <v>bt</v>
      </c>
      <c r="L684" s="111">
        <f t="shared" si="80"/>
        <v>13.657648283038503</v>
      </c>
      <c r="M684" s="296" t="str" cm="1">
        <f t="array" ref="M684">LOOKUP(2,1/(L684&gt;=INDEX(IF(F684="x",BMI!$G$3:$K$170,BMI!$B$3:$F$170),MATCH(DATEDIF(D684,DATE(2024,7,11),"m"),BMI!$A$3:$A$170,0),0)),BMI!$G$2:$K$2)</f>
        <v>bt</v>
      </c>
      <c r="N684" s="103" t="s">
        <v>3385</v>
      </c>
      <c r="O684" s="103">
        <v>86</v>
      </c>
      <c r="P684" s="106" t="s">
        <v>3380</v>
      </c>
      <c r="Q684" s="103" t="s">
        <v>5</v>
      </c>
      <c r="R684" s="103" t="s">
        <v>5</v>
      </c>
      <c r="S684" s="103" t="s">
        <v>5</v>
      </c>
      <c r="T684" s="103" t="s">
        <v>5</v>
      </c>
      <c r="U684" s="104" t="str">
        <f t="shared" si="81"/>
        <v>bt; bt; bt; bt</v>
      </c>
      <c r="V684" s="112" t="s">
        <v>5</v>
      </c>
      <c r="W684" s="297" t="str">
        <f t="shared" si="82"/>
        <v>I</v>
      </c>
    </row>
    <row r="685" spans="1:23" x14ac:dyDescent="0.25">
      <c r="A685" s="103">
        <f t="shared" si="76"/>
        <v>676</v>
      </c>
      <c r="B685" s="226" t="s">
        <v>2519</v>
      </c>
      <c r="C685" s="227" t="s">
        <v>1314</v>
      </c>
      <c r="D685" s="398">
        <v>43046</v>
      </c>
      <c r="E685" s="103" t="s">
        <v>1753</v>
      </c>
      <c r="F685" s="103"/>
      <c r="G685" s="106" t="s">
        <v>2188</v>
      </c>
      <c r="H685" s="228">
        <v>45720</v>
      </c>
      <c r="I685" s="103">
        <v>24</v>
      </c>
      <c r="J685" s="103">
        <v>123</v>
      </c>
      <c r="K685" s="296" t="str" cm="1">
        <f t="array" ref="K685">LOOKUP(2,1/(J685&gt;=INDEX(IF(F685="x",CCTT!$F$3:$I$170,CCTT!$B$3:$E$170),MATCH(DATEDIF(D685,DATE(2024,7,11),"m"),CCTT!$A$3:$A$170,0),0)),CCTT!$F$2:$I$2)</f>
        <v>bt</v>
      </c>
      <c r="L685" s="111">
        <f t="shared" si="80"/>
        <v>15.863573269879041</v>
      </c>
      <c r="M685" s="296" t="str" cm="1">
        <f t="array" ref="M685">LOOKUP(2,1/(L685&gt;=INDEX(IF(F685="x",BMI!$G$3:$K$170,BMI!$B$3:$F$170),MATCH(DATEDIF(D685,DATE(2024,7,11),"m"),BMI!$A$3:$A$170,0),0)),BMI!$G$2:$K$2)</f>
        <v>bt</v>
      </c>
      <c r="N685" s="103" t="s">
        <v>3385</v>
      </c>
      <c r="O685" s="103">
        <v>83</v>
      </c>
      <c r="P685" s="106" t="s">
        <v>3380</v>
      </c>
      <c r="Q685" s="103" t="s">
        <v>5</v>
      </c>
      <c r="R685" s="103" t="s">
        <v>5</v>
      </c>
      <c r="S685" s="103" t="s">
        <v>5</v>
      </c>
      <c r="T685" s="103" t="s">
        <v>5</v>
      </c>
      <c r="U685" s="104" t="str">
        <f t="shared" si="81"/>
        <v>bt; bt; bt; bt</v>
      </c>
      <c r="V685" s="112" t="s">
        <v>5</v>
      </c>
      <c r="W685" s="297" t="str">
        <f t="shared" si="82"/>
        <v>I</v>
      </c>
    </row>
    <row r="686" spans="1:23" x14ac:dyDescent="0.25">
      <c r="A686" s="103">
        <f t="shared" si="76"/>
        <v>677</v>
      </c>
      <c r="B686" s="226" t="s">
        <v>2520</v>
      </c>
      <c r="C686" s="227" t="s">
        <v>1285</v>
      </c>
      <c r="D686" s="398">
        <v>42927</v>
      </c>
      <c r="E686" s="103" t="s">
        <v>1753</v>
      </c>
      <c r="F686" s="103"/>
      <c r="G686" s="106" t="s">
        <v>2188</v>
      </c>
      <c r="H686" s="228">
        <v>45720</v>
      </c>
      <c r="I686" s="103">
        <v>37</v>
      </c>
      <c r="J686" s="103">
        <v>132</v>
      </c>
      <c r="K686" s="296" t="str" cm="1">
        <f t="array" ref="K686">LOOKUP(2,1/(J686&gt;=INDEX(IF(F686="x",CCTT!$F$3:$I$170,CCTT!$B$3:$E$170),MATCH(DATEDIF(D686,DATE(2024,7,11),"m"),CCTT!$A$3:$A$170,0),0)),CCTT!$F$2:$I$2)</f>
        <v>bt</v>
      </c>
      <c r="L686" s="111">
        <f t="shared" si="80"/>
        <v>21.235078053259869</v>
      </c>
      <c r="M686" s="296" t="str" cm="1">
        <f t="array" ref="M686">LOOKUP(2,1/(L686&gt;=INDEX(IF(F686="x",BMI!$G$3:$K$170,BMI!$B$3:$F$170),MATCH(DATEDIF(D686,DATE(2024,7,11),"m"),BMI!$A$3:$A$170,0),0)),BMI!$G$2:$K$2)</f>
        <v>BP</v>
      </c>
      <c r="N686" s="103" t="s">
        <v>3381</v>
      </c>
      <c r="O686" s="103">
        <v>82</v>
      </c>
      <c r="P686" s="106" t="s">
        <v>3380</v>
      </c>
      <c r="Q686" s="103" t="s">
        <v>5</v>
      </c>
      <c r="R686" s="103" t="s">
        <v>5</v>
      </c>
      <c r="S686" s="103" t="s">
        <v>5</v>
      </c>
      <c r="T686" s="103" t="s">
        <v>5</v>
      </c>
      <c r="U686" s="104" t="str">
        <f t="shared" si="81"/>
        <v>bt; bt; bt; bt</v>
      </c>
      <c r="V686" s="112" t="s">
        <v>5</v>
      </c>
      <c r="W686" s="297" t="str">
        <f t="shared" si="82"/>
        <v>III</v>
      </c>
    </row>
    <row r="687" spans="1:23" x14ac:dyDescent="0.25">
      <c r="A687" s="103">
        <f t="shared" si="76"/>
        <v>678</v>
      </c>
      <c r="B687" s="226" t="s">
        <v>1583</v>
      </c>
      <c r="C687" s="227" t="s">
        <v>1978</v>
      </c>
      <c r="D687" s="398">
        <v>43065</v>
      </c>
      <c r="E687" s="103" t="s">
        <v>1753</v>
      </c>
      <c r="F687" s="103"/>
      <c r="G687" s="106" t="s">
        <v>2188</v>
      </c>
      <c r="H687" s="228">
        <v>45720</v>
      </c>
      <c r="I687" s="103">
        <v>23</v>
      </c>
      <c r="J687" s="103">
        <v>122</v>
      </c>
      <c r="K687" s="296" t="str" cm="1">
        <f t="array" ref="K687">LOOKUP(2,1/(J687&gt;=INDEX(IF(F687="x",CCTT!$F$3:$I$170,CCTT!$B$3:$E$170),MATCH(DATEDIF(D687,DATE(2024,7,11),"m"),CCTT!$A$3:$A$170,0),0)),CCTT!$F$2:$I$2)</f>
        <v>bt</v>
      </c>
      <c r="L687" s="111">
        <f t="shared" si="80"/>
        <v>15.452835259338888</v>
      </c>
      <c r="M687" s="296" t="str" cm="1">
        <f t="array" ref="M687">LOOKUP(2,1/(L687&gt;=INDEX(IF(F687="x",BMI!$G$3:$K$170,BMI!$B$3:$F$170),MATCH(DATEDIF(D687,DATE(2024,7,11),"m"),BMI!$A$3:$A$170,0),0)),BMI!$G$2:$K$2)</f>
        <v>bt</v>
      </c>
      <c r="N687" s="103" t="s">
        <v>3381</v>
      </c>
      <c r="O687" s="103">
        <v>87</v>
      </c>
      <c r="P687" s="106" t="s">
        <v>3382</v>
      </c>
      <c r="Q687" s="103" t="s">
        <v>1269</v>
      </c>
      <c r="R687" s="103" t="s">
        <v>5</v>
      </c>
      <c r="S687" s="103" t="s">
        <v>5</v>
      </c>
      <c r="T687" s="103" t="s">
        <v>5</v>
      </c>
      <c r="U687" s="104" t="str">
        <f t="shared" si="81"/>
        <v>Cận thị; bt; bt; bt</v>
      </c>
      <c r="V687" s="112" t="s">
        <v>1269</v>
      </c>
      <c r="W687" s="297" t="str">
        <f t="shared" si="82"/>
        <v>II</v>
      </c>
    </row>
    <row r="688" spans="1:23" x14ac:dyDescent="0.25">
      <c r="A688" s="103">
        <f t="shared" si="76"/>
        <v>679</v>
      </c>
      <c r="B688" s="226" t="s">
        <v>2521</v>
      </c>
      <c r="C688" s="227" t="s">
        <v>1288</v>
      </c>
      <c r="D688" s="398">
        <v>42838</v>
      </c>
      <c r="E688" s="103"/>
      <c r="F688" s="103" t="s">
        <v>1753</v>
      </c>
      <c r="G688" s="106" t="s">
        <v>2188</v>
      </c>
      <c r="H688" s="228">
        <v>45720</v>
      </c>
      <c r="I688" s="103">
        <v>21</v>
      </c>
      <c r="J688" s="103">
        <v>122</v>
      </c>
      <c r="K688" s="296" t="str" cm="1">
        <f t="array" ref="K688">LOOKUP(2,1/(J688&gt;=INDEX(IF(F688="x",CCTT!$F$3:$I$170,CCTT!$B$3:$E$170),MATCH(DATEDIF(D688,DATE(2024,7,11),"m"),CCTT!$A$3:$A$170,0),0)),CCTT!$F$2:$I$2)</f>
        <v>bt</v>
      </c>
      <c r="L688" s="111">
        <f t="shared" si="80"/>
        <v>14.109110454178984</v>
      </c>
      <c r="M688" s="296" t="str" cm="1">
        <f t="array" ref="M688">LOOKUP(2,1/(L688&gt;=INDEX(IF(F688="x",BMI!$G$3:$K$170,BMI!$B$3:$F$170),MATCH(DATEDIF(D688,DATE(2024,7,11),"m"),BMI!$A$3:$A$170,0),0)),BMI!$G$2:$K$2)</f>
        <v>bt</v>
      </c>
      <c r="N688" s="103" t="s">
        <v>3398</v>
      </c>
      <c r="O688" s="103">
        <v>83</v>
      </c>
      <c r="P688" s="106" t="s">
        <v>3380</v>
      </c>
      <c r="Q688" s="103" t="s">
        <v>5</v>
      </c>
      <c r="R688" s="103" t="s">
        <v>5</v>
      </c>
      <c r="S688" s="103" t="s">
        <v>1370</v>
      </c>
      <c r="T688" s="103" t="s">
        <v>5</v>
      </c>
      <c r="U688" s="104" t="str">
        <f t="shared" si="81"/>
        <v>bt; bt; Đa sâu răng; bt</v>
      </c>
      <c r="V688" s="112" t="s">
        <v>1370</v>
      </c>
      <c r="W688" s="297" t="str">
        <f t="shared" si="82"/>
        <v>II</v>
      </c>
    </row>
    <row r="689" spans="1:23" x14ac:dyDescent="0.25">
      <c r="A689" s="103">
        <f t="shared" si="76"/>
        <v>680</v>
      </c>
      <c r="B689" s="226" t="s">
        <v>2522</v>
      </c>
      <c r="C689" s="227" t="s">
        <v>1291</v>
      </c>
      <c r="D689" s="398">
        <v>42934</v>
      </c>
      <c r="E689" s="103"/>
      <c r="F689" s="103" t="s">
        <v>1753</v>
      </c>
      <c r="G689" s="106" t="s">
        <v>2188</v>
      </c>
      <c r="H689" s="228">
        <v>45720</v>
      </c>
      <c r="I689" s="103">
        <v>18</v>
      </c>
      <c r="J689" s="103">
        <v>113</v>
      </c>
      <c r="K689" s="296" t="str" cm="1">
        <f t="array" ref="K689">LOOKUP(2,1/(J689&gt;=INDEX(IF(F689="x",CCTT!$F$3:$I$170,CCTT!$B$3:$E$170),MATCH(DATEDIF(D689,DATE(2024,7,11),"m"),CCTT!$A$3:$A$170,0),0)),CCTT!$F$2:$I$2)</f>
        <v>bt</v>
      </c>
      <c r="L689" s="111">
        <f t="shared" si="80"/>
        <v>14.096640300728327</v>
      </c>
      <c r="M689" s="296" t="str" cm="1">
        <f t="array" ref="M689">LOOKUP(2,1/(L689&gt;=INDEX(IF(F689="x",BMI!$G$3:$K$170,BMI!$B$3:$F$170),MATCH(DATEDIF(D689,DATE(2024,7,11),"m"),BMI!$A$3:$A$170,0),0)),BMI!$G$2:$K$2)</f>
        <v>bt</v>
      </c>
      <c r="N689" s="119" t="s">
        <v>3385</v>
      </c>
      <c r="O689" s="103">
        <v>87</v>
      </c>
      <c r="P689" s="106" t="s">
        <v>3380</v>
      </c>
      <c r="Q689" s="103" t="s">
        <v>5</v>
      </c>
      <c r="R689" s="103" t="s">
        <v>5</v>
      </c>
      <c r="S689" s="103" t="s">
        <v>5</v>
      </c>
      <c r="T689" s="103" t="s">
        <v>5</v>
      </c>
      <c r="U689" s="104" t="str">
        <f t="shared" si="81"/>
        <v>bt; bt; bt; bt</v>
      </c>
      <c r="V689" s="112" t="s">
        <v>5</v>
      </c>
      <c r="W689" s="297" t="str">
        <f t="shared" si="82"/>
        <v>I</v>
      </c>
    </row>
    <row r="690" spans="1:23" x14ac:dyDescent="0.25">
      <c r="A690" s="103">
        <f t="shared" si="76"/>
        <v>681</v>
      </c>
      <c r="B690" s="226" t="s">
        <v>2523</v>
      </c>
      <c r="C690" s="227" t="s">
        <v>1345</v>
      </c>
      <c r="D690" s="398">
        <v>42914</v>
      </c>
      <c r="E690" s="103" t="s">
        <v>1753</v>
      </c>
      <c r="F690" s="103"/>
      <c r="G690" s="106" t="s">
        <v>2188</v>
      </c>
      <c r="H690" s="228">
        <v>45720</v>
      </c>
      <c r="I690" s="103">
        <v>21</v>
      </c>
      <c r="J690" s="103">
        <v>121</v>
      </c>
      <c r="K690" s="296" t="str" cm="1">
        <f t="array" ref="K690">LOOKUP(2,1/(J690&gt;=INDEX(IF(F690="x",CCTT!$F$3:$I$170,CCTT!$B$3:$E$170),MATCH(DATEDIF(D690,DATE(2024,7,11),"m"),CCTT!$A$3:$A$170,0),0)),CCTT!$F$2:$I$2)</f>
        <v>bt</v>
      </c>
      <c r="L690" s="111">
        <f t="shared" si="80"/>
        <v>14.343282562666484</v>
      </c>
      <c r="M690" s="296" t="str" cm="1">
        <f t="array" ref="M690">LOOKUP(2,1/(L690&gt;=INDEX(IF(F690="x",BMI!$G$3:$K$170,BMI!$B$3:$F$170),MATCH(DATEDIF(D690,DATE(2024,7,11),"m"),BMI!$A$3:$A$170,0),0)),BMI!$G$2:$K$2)</f>
        <v>bt</v>
      </c>
      <c r="N690" s="103" t="s">
        <v>3385</v>
      </c>
      <c r="O690" s="103">
        <v>86</v>
      </c>
      <c r="P690" s="106" t="s">
        <v>3380</v>
      </c>
      <c r="Q690" s="103" t="s">
        <v>5</v>
      </c>
      <c r="R690" s="103" t="s">
        <v>5</v>
      </c>
      <c r="S690" s="103" t="s">
        <v>1370</v>
      </c>
      <c r="T690" s="103" t="s">
        <v>5</v>
      </c>
      <c r="U690" s="104" t="str">
        <f t="shared" si="81"/>
        <v>bt; bt; Đa sâu răng; bt</v>
      </c>
      <c r="V690" s="112" t="s">
        <v>1370</v>
      </c>
      <c r="W690" s="297" t="str">
        <f t="shared" si="82"/>
        <v>II</v>
      </c>
    </row>
    <row r="691" spans="1:23" x14ac:dyDescent="0.25">
      <c r="A691" s="103">
        <f t="shared" si="76"/>
        <v>682</v>
      </c>
      <c r="B691" s="226" t="s">
        <v>2524</v>
      </c>
      <c r="C691" s="227" t="s">
        <v>1355</v>
      </c>
      <c r="D691" s="398">
        <v>42929</v>
      </c>
      <c r="E691" s="103"/>
      <c r="F691" s="103" t="s">
        <v>1753</v>
      </c>
      <c r="G691" s="106" t="s">
        <v>2188</v>
      </c>
      <c r="H691" s="228">
        <v>45720</v>
      </c>
      <c r="I691" s="103">
        <v>27</v>
      </c>
      <c r="J691" s="103">
        <v>132</v>
      </c>
      <c r="K691" s="296" t="str" cm="1">
        <f t="array" ref="K691">LOOKUP(2,1/(J691&gt;=INDEX(IF(F691="x",CCTT!$F$3:$I$170,CCTT!$B$3:$E$170),MATCH(DATEDIF(D691,DATE(2024,7,11),"m"),CCTT!$A$3:$A$170,0),0)),CCTT!$F$2:$I$2)</f>
        <v>CHT</v>
      </c>
      <c r="L691" s="111">
        <f t="shared" si="80"/>
        <v>15.495867768595042</v>
      </c>
      <c r="M691" s="296" t="str" cm="1">
        <f t="array" ref="M691">LOOKUP(2,1/(L691&gt;=INDEX(IF(F691="x",BMI!$G$3:$K$170,BMI!$B$3:$F$170),MATCH(DATEDIF(D691,DATE(2024,7,11),"m"),BMI!$A$3:$A$170,0),0)),BMI!$G$2:$K$2)</f>
        <v>bt</v>
      </c>
      <c r="N691" s="103" t="s">
        <v>3381</v>
      </c>
      <c r="O691" s="103">
        <v>83</v>
      </c>
      <c r="P691" s="106" t="s">
        <v>3380</v>
      </c>
      <c r="Q691" s="103" t="s">
        <v>5</v>
      </c>
      <c r="R691" s="103" t="s">
        <v>5</v>
      </c>
      <c r="S691" s="103" t="s">
        <v>5</v>
      </c>
      <c r="T691" s="103" t="s">
        <v>5</v>
      </c>
      <c r="U691" s="104" t="str">
        <f t="shared" si="81"/>
        <v>bt; bt; bt; bt</v>
      </c>
      <c r="V691" s="112" t="s">
        <v>5</v>
      </c>
      <c r="W691" s="297" t="str">
        <f t="shared" si="82"/>
        <v>I</v>
      </c>
    </row>
    <row r="692" spans="1:23" x14ac:dyDescent="0.25">
      <c r="A692" s="103">
        <f t="shared" si="76"/>
        <v>683</v>
      </c>
      <c r="B692" s="226" t="s">
        <v>2525</v>
      </c>
      <c r="C692" s="227" t="s">
        <v>1294</v>
      </c>
      <c r="D692" s="400">
        <v>42865</v>
      </c>
      <c r="E692" s="103" t="s">
        <v>1753</v>
      </c>
      <c r="F692" s="103"/>
      <c r="G692" s="106" t="s">
        <v>2188</v>
      </c>
      <c r="H692" s="228">
        <v>45720</v>
      </c>
      <c r="I692" s="103">
        <v>39</v>
      </c>
      <c r="J692" s="103">
        <v>134</v>
      </c>
      <c r="K692" s="296" t="str" cm="1">
        <f t="array" ref="K692">LOOKUP(2,1/(J692&gt;=INDEX(IF(F692="x",CCTT!$F$3:$I$170,CCTT!$B$3:$E$170),MATCH(DATEDIF(D692,DATE(2024,7,11),"m"),CCTT!$A$3:$A$170,0),0)),CCTT!$F$2:$I$2)</f>
        <v>CHT</v>
      </c>
      <c r="L692" s="111">
        <f t="shared" si="80"/>
        <v>21.719759411895748</v>
      </c>
      <c r="M692" s="296" t="str" cm="1">
        <f t="array" ref="M692">LOOKUP(2,1/(L692&gt;=INDEX(IF(F692="x",BMI!$G$3:$K$170,BMI!$B$3:$F$170),MATCH(DATEDIF(D692,DATE(2024,7,11),"m"),BMI!$A$3:$A$170,0),0)),BMI!$G$2:$K$2)</f>
        <v>BP</v>
      </c>
      <c r="N692" s="103" t="s">
        <v>3386</v>
      </c>
      <c r="O692" s="103">
        <v>81</v>
      </c>
      <c r="P692" s="106" t="s">
        <v>3380</v>
      </c>
      <c r="Q692" s="103" t="s">
        <v>5</v>
      </c>
      <c r="R692" s="103" t="s">
        <v>1532</v>
      </c>
      <c r="S692" s="103" t="s">
        <v>5</v>
      </c>
      <c r="T692" s="103" t="s">
        <v>5</v>
      </c>
      <c r="U692" s="104" t="str">
        <f t="shared" si="81"/>
        <v>bt; Viêm mũi họng; bt; bt</v>
      </c>
      <c r="V692" s="112" t="s">
        <v>1532</v>
      </c>
      <c r="W692" s="297" t="str">
        <f t="shared" si="82"/>
        <v>III</v>
      </c>
    </row>
    <row r="693" spans="1:23" x14ac:dyDescent="0.25">
      <c r="A693" s="103">
        <f t="shared" si="76"/>
        <v>684</v>
      </c>
      <c r="B693" s="226" t="s">
        <v>2526</v>
      </c>
      <c r="C693" s="227" t="s">
        <v>1295</v>
      </c>
      <c r="D693" s="398">
        <v>42757</v>
      </c>
      <c r="E693" s="103"/>
      <c r="F693" s="103" t="s">
        <v>1753</v>
      </c>
      <c r="G693" s="106" t="s">
        <v>2188</v>
      </c>
      <c r="H693" s="228">
        <v>45720</v>
      </c>
      <c r="I693" s="103">
        <v>22</v>
      </c>
      <c r="J693" s="103">
        <v>127</v>
      </c>
      <c r="K693" s="296" t="str" cm="1">
        <f t="array" ref="K693">LOOKUP(2,1/(J693&gt;=INDEX(IF(F693="x",CCTT!$F$3:$I$170,CCTT!$B$3:$E$170),MATCH(DATEDIF(D693,DATE(2024,7,11),"m"),CCTT!$A$3:$A$170,0),0)),CCTT!$F$2:$I$2)</f>
        <v>bt</v>
      </c>
      <c r="L693" s="111">
        <f t="shared" si="80"/>
        <v>13.640027280054561</v>
      </c>
      <c r="M693" s="296" t="str" cm="1">
        <f t="array" ref="M693">LOOKUP(2,1/(L693&gt;=INDEX(IF(F693="x",BMI!$G$3:$K$170,BMI!$B$3:$F$170),MATCH(DATEDIF(D693,DATE(2024,7,11),"m"),BMI!$A$3:$A$170,0),0)),BMI!$G$2:$K$2)</f>
        <v>bt</v>
      </c>
      <c r="N693" s="103" t="s">
        <v>3401</v>
      </c>
      <c r="O693" s="103">
        <v>86</v>
      </c>
      <c r="P693" s="106" t="s">
        <v>3380</v>
      </c>
      <c r="Q693" s="103" t="s">
        <v>5</v>
      </c>
      <c r="R693" s="103" t="s">
        <v>5</v>
      </c>
      <c r="S693" s="103" t="s">
        <v>5</v>
      </c>
      <c r="T693" s="103" t="s">
        <v>5</v>
      </c>
      <c r="U693" s="104" t="str">
        <f t="shared" si="81"/>
        <v>bt; bt; bt; bt</v>
      </c>
      <c r="V693" s="112" t="s">
        <v>5</v>
      </c>
      <c r="W693" s="297" t="str">
        <f t="shared" si="82"/>
        <v>I</v>
      </c>
    </row>
    <row r="694" spans="1:23" x14ac:dyDescent="0.25">
      <c r="A694" s="103">
        <f t="shared" si="76"/>
        <v>685</v>
      </c>
      <c r="B694" s="226" t="s">
        <v>1502</v>
      </c>
      <c r="C694" s="227" t="s">
        <v>1368</v>
      </c>
      <c r="D694" s="398">
        <v>43028</v>
      </c>
      <c r="E694" s="103"/>
      <c r="F694" s="103" t="s">
        <v>1753</v>
      </c>
      <c r="G694" s="106" t="s">
        <v>2188</v>
      </c>
      <c r="H694" s="228">
        <v>45720</v>
      </c>
      <c r="I694" s="103">
        <v>19</v>
      </c>
      <c r="J694" s="103">
        <v>115</v>
      </c>
      <c r="K694" s="296" t="str" cm="1">
        <f t="array" ref="K694">LOOKUP(2,1/(J694&gt;=INDEX(IF(F694="x",CCTT!$F$3:$I$170,CCTT!$B$3:$E$170),MATCH(DATEDIF(D694,DATE(2024,7,11),"m"),CCTT!$A$3:$A$170,0),0)),CCTT!$F$2:$I$2)</f>
        <v>bt</v>
      </c>
      <c r="L694" s="111">
        <f t="shared" si="80"/>
        <v>14.366729678638942</v>
      </c>
      <c r="M694" s="296" t="str" cm="1">
        <f t="array" ref="M694">LOOKUP(2,1/(L694&gt;=INDEX(IF(F694="x",BMI!$G$3:$K$170,BMI!$B$3:$F$170),MATCH(DATEDIF(D694,DATE(2024,7,11),"m"),BMI!$A$3:$A$170,0),0)),BMI!$G$2:$K$2)</f>
        <v>bt</v>
      </c>
      <c r="N694" s="103" t="s">
        <v>3396</v>
      </c>
      <c r="O694" s="103">
        <v>87</v>
      </c>
      <c r="P694" s="106" t="s">
        <v>3380</v>
      </c>
      <c r="Q694" s="103" t="s">
        <v>5</v>
      </c>
      <c r="R694" s="103" t="s">
        <v>5</v>
      </c>
      <c r="S694" s="103" t="s">
        <v>1370</v>
      </c>
      <c r="T694" s="103" t="s">
        <v>5</v>
      </c>
      <c r="U694" s="104" t="str">
        <f>Q694&amp;"; "&amp;R694&amp;"; "&amp;S694&amp;"; "&amp;T694</f>
        <v>bt; bt; Đa sâu răng; bt</v>
      </c>
      <c r="V694" s="112" t="s">
        <v>1370</v>
      </c>
      <c r="W694" s="297" t="str">
        <f t="shared" si="82"/>
        <v>II</v>
      </c>
    </row>
    <row r="695" spans="1:23" x14ac:dyDescent="0.25">
      <c r="A695" s="103">
        <f t="shared" si="76"/>
        <v>686</v>
      </c>
      <c r="B695" s="226" t="s">
        <v>2527</v>
      </c>
      <c r="C695" s="227" t="s">
        <v>1369</v>
      </c>
      <c r="D695" s="398">
        <v>43056</v>
      </c>
      <c r="E695" s="103" t="s">
        <v>1753</v>
      </c>
      <c r="F695" s="103"/>
      <c r="G695" s="106" t="s">
        <v>2188</v>
      </c>
      <c r="H695" s="228">
        <v>45720</v>
      </c>
      <c r="I695" s="103">
        <v>22</v>
      </c>
      <c r="J695" s="103">
        <v>118</v>
      </c>
      <c r="K695" s="296" t="str" cm="1">
        <f t="array" ref="K695">LOOKUP(2,1/(J695&gt;=INDEX(IF(F695="x",CCTT!$F$3:$I$170,CCTT!$B$3:$E$170),MATCH(DATEDIF(D695,DATE(2024,7,11),"m"),CCTT!$A$3:$A$170,0),0)),CCTT!$F$2:$I$2)</f>
        <v>bt</v>
      </c>
      <c r="L695" s="111">
        <f t="shared" si="80"/>
        <v>15.800057454754381</v>
      </c>
      <c r="M695" s="296" t="str" cm="1">
        <f t="array" ref="M695">LOOKUP(2,1/(L695&gt;=INDEX(IF(F695="x",BMI!$G$3:$K$170,BMI!$B$3:$F$170),MATCH(DATEDIF(D695,DATE(2024,7,11),"m"),BMI!$A$3:$A$170,0),0)),BMI!$G$2:$K$2)</f>
        <v>bt</v>
      </c>
      <c r="N695" s="103" t="s">
        <v>3385</v>
      </c>
      <c r="O695" s="103">
        <v>86</v>
      </c>
      <c r="P695" s="106" t="s">
        <v>3380</v>
      </c>
      <c r="Q695" s="103" t="s">
        <v>5</v>
      </c>
      <c r="R695" s="103" t="s">
        <v>1532</v>
      </c>
      <c r="S695" s="103" t="s">
        <v>1370</v>
      </c>
      <c r="T695" s="103" t="s">
        <v>5</v>
      </c>
      <c r="U695" s="104" t="str">
        <f t="shared" si="81"/>
        <v>bt; Viêm mũi họng; Đa sâu răng; bt</v>
      </c>
      <c r="V695" s="112" t="s">
        <v>3425</v>
      </c>
      <c r="W695" s="297" t="str">
        <f t="shared" si="82"/>
        <v>II</v>
      </c>
    </row>
    <row r="696" spans="1:23" x14ac:dyDescent="0.25">
      <c r="A696" s="103">
        <f t="shared" si="76"/>
        <v>687</v>
      </c>
      <c r="B696" s="226" t="s">
        <v>2528</v>
      </c>
      <c r="C696" s="227" t="s">
        <v>1369</v>
      </c>
      <c r="D696" s="398">
        <v>43041</v>
      </c>
      <c r="E696" s="103" t="s">
        <v>1753</v>
      </c>
      <c r="F696" s="103"/>
      <c r="G696" s="106" t="s">
        <v>2188</v>
      </c>
      <c r="H696" s="228">
        <v>45720</v>
      </c>
      <c r="I696" s="103">
        <v>22</v>
      </c>
      <c r="J696" s="103">
        <v>118</v>
      </c>
      <c r="K696" s="296" t="str" cm="1">
        <f t="array" ref="K696">LOOKUP(2,1/(J696&gt;=INDEX(IF(F696="x",CCTT!$F$3:$I$170,CCTT!$B$3:$E$170),MATCH(DATEDIF(D696,DATE(2024,7,11),"m"),CCTT!$A$3:$A$170,0),0)),CCTT!$F$2:$I$2)</f>
        <v>bt</v>
      </c>
      <c r="L696" s="111">
        <f t="shared" si="80"/>
        <v>15.800057454754381</v>
      </c>
      <c r="M696" s="296" t="str" cm="1">
        <f t="array" ref="M696">LOOKUP(2,1/(L696&gt;=INDEX(IF(F696="x",BMI!$G$3:$K$170,BMI!$B$3:$F$170),MATCH(DATEDIF(D696,DATE(2024,7,11),"m"),BMI!$A$3:$A$170,0),0)),BMI!$G$2:$K$2)</f>
        <v>bt</v>
      </c>
      <c r="N696" s="103" t="s">
        <v>3385</v>
      </c>
      <c r="O696" s="103">
        <v>86</v>
      </c>
      <c r="P696" s="106" t="s">
        <v>3380</v>
      </c>
      <c r="Q696" s="103" t="s">
        <v>5</v>
      </c>
      <c r="R696" s="103" t="s">
        <v>5</v>
      </c>
      <c r="S696" s="103" t="s">
        <v>1370</v>
      </c>
      <c r="T696" s="103" t="s">
        <v>5</v>
      </c>
      <c r="U696" s="104" t="str">
        <f t="shared" si="81"/>
        <v>bt; bt; Đa sâu răng; bt</v>
      </c>
      <c r="V696" s="112" t="s">
        <v>1370</v>
      </c>
      <c r="W696" s="297" t="str">
        <f t="shared" si="82"/>
        <v>II</v>
      </c>
    </row>
    <row r="697" spans="1:23" x14ac:dyDescent="0.25">
      <c r="A697" s="103">
        <f t="shared" si="76"/>
        <v>688</v>
      </c>
      <c r="B697" s="226" t="s">
        <v>2529</v>
      </c>
      <c r="C697" s="227" t="s">
        <v>1322</v>
      </c>
      <c r="D697" s="398">
        <v>42879</v>
      </c>
      <c r="E697" s="103" t="s">
        <v>1753</v>
      </c>
      <c r="F697" s="103"/>
      <c r="G697" s="106" t="s">
        <v>2188</v>
      </c>
      <c r="H697" s="228">
        <v>45720</v>
      </c>
      <c r="I697" s="103">
        <v>25</v>
      </c>
      <c r="J697" s="103">
        <v>128</v>
      </c>
      <c r="K697" s="296" t="str" cm="1">
        <f t="array" ref="K697">LOOKUP(2,1/(J697&gt;=INDEX(IF(F697="x",CCTT!$F$3:$I$170,CCTT!$B$3:$E$170),MATCH(DATEDIF(D697,DATE(2024,7,11),"m"),CCTT!$A$3:$A$170,0),0)),CCTT!$F$2:$I$2)</f>
        <v>bt</v>
      </c>
      <c r="L697" s="111">
        <f t="shared" si="80"/>
        <v>15.2587890625</v>
      </c>
      <c r="M697" s="296" t="str" cm="1">
        <f t="array" ref="M697">LOOKUP(2,1/(L697&gt;=INDEX(IF(F697="x",BMI!$G$3:$K$170,BMI!$B$3:$F$170),MATCH(DATEDIF(D697,DATE(2024,7,11),"m"),BMI!$A$3:$A$170,0),0)),BMI!$G$2:$K$2)</f>
        <v>bt</v>
      </c>
      <c r="N697" s="103" t="s">
        <v>3396</v>
      </c>
      <c r="O697" s="103">
        <v>87</v>
      </c>
      <c r="P697" s="106" t="s">
        <v>3380</v>
      </c>
      <c r="Q697" s="103" t="s">
        <v>5</v>
      </c>
      <c r="R697" s="103" t="s">
        <v>5</v>
      </c>
      <c r="S697" s="103" t="s">
        <v>5</v>
      </c>
      <c r="T697" s="103" t="s">
        <v>5</v>
      </c>
      <c r="U697" s="104" t="str">
        <f t="shared" si="81"/>
        <v>bt; bt; bt; bt</v>
      </c>
      <c r="V697" s="112" t="s">
        <v>5</v>
      </c>
      <c r="W697" s="297" t="str">
        <f t="shared" si="82"/>
        <v>I</v>
      </c>
    </row>
    <row r="698" spans="1:23" x14ac:dyDescent="0.25">
      <c r="A698" s="103">
        <f t="shared" si="76"/>
        <v>689</v>
      </c>
      <c r="B698" s="226" t="s">
        <v>2530</v>
      </c>
      <c r="C698" s="227" t="s">
        <v>1302</v>
      </c>
      <c r="D698" s="398">
        <v>42940</v>
      </c>
      <c r="E698" s="103"/>
      <c r="F698" s="103" t="s">
        <v>1753</v>
      </c>
      <c r="G698" s="106" t="s">
        <v>2188</v>
      </c>
      <c r="H698" s="228">
        <v>45720</v>
      </c>
      <c r="I698" s="103">
        <v>24</v>
      </c>
      <c r="J698" s="103">
        <v>124</v>
      </c>
      <c r="K698" s="296" t="str" cm="1">
        <f t="array" ref="K698">LOOKUP(2,1/(J698&gt;=INDEX(IF(F698="x",CCTT!$F$3:$I$170,CCTT!$B$3:$E$170),MATCH(DATEDIF(D698,DATE(2024,7,11),"m"),CCTT!$A$3:$A$170,0),0)),CCTT!$F$2:$I$2)</f>
        <v>bt</v>
      </c>
      <c r="L698" s="111">
        <f t="shared" si="80"/>
        <v>15.608740894901144</v>
      </c>
      <c r="M698" s="296" t="str" cm="1">
        <f t="array" ref="M698">LOOKUP(2,1/(L698&gt;=INDEX(IF(F698="x",BMI!$G$3:$K$170,BMI!$B$3:$F$170),MATCH(DATEDIF(D698,DATE(2024,7,11),"m"),BMI!$A$3:$A$170,0),0)),BMI!$G$2:$K$2)</f>
        <v>bt</v>
      </c>
      <c r="N698" s="103" t="s">
        <v>3385</v>
      </c>
      <c r="O698" s="103">
        <v>86</v>
      </c>
      <c r="P698" s="106" t="s">
        <v>3412</v>
      </c>
      <c r="Q698" s="103" t="s">
        <v>1326</v>
      </c>
      <c r="R698" s="103" t="s">
        <v>5</v>
      </c>
      <c r="S698" s="103" t="s">
        <v>5</v>
      </c>
      <c r="T698" s="103" t="s">
        <v>5</v>
      </c>
      <c r="U698" s="104" t="str">
        <f t="shared" si="81"/>
        <v>2 mắt giảm thị lực; bt; bt; bt</v>
      </c>
      <c r="V698" s="112" t="s">
        <v>1326</v>
      </c>
      <c r="W698" s="297" t="str">
        <f t="shared" si="82"/>
        <v>II</v>
      </c>
    </row>
    <row r="699" spans="1:23" ht="31.5" x14ac:dyDescent="0.25">
      <c r="A699" s="103">
        <f t="shared" si="76"/>
        <v>690</v>
      </c>
      <c r="B699" s="226" t="s">
        <v>2531</v>
      </c>
      <c r="C699" s="227" t="s">
        <v>1375</v>
      </c>
      <c r="D699" s="398">
        <v>42729</v>
      </c>
      <c r="E699" s="103" t="s">
        <v>1753</v>
      </c>
      <c r="F699" s="103"/>
      <c r="G699" s="106" t="s">
        <v>2188</v>
      </c>
      <c r="H699" s="228">
        <v>45720</v>
      </c>
      <c r="I699" s="103">
        <v>22</v>
      </c>
      <c r="J699" s="103">
        <v>126</v>
      </c>
      <c r="K699" s="296" t="str" cm="1">
        <f t="array" ref="K699">LOOKUP(2,1/(J699&gt;=INDEX(IF(F699="x",CCTT!$F$3:$I$170,CCTT!$B$3:$E$170),MATCH(DATEDIF(D699,DATE(2024,7,11),"m"),CCTT!$A$3:$A$170,0),0)),CCTT!$F$2:$I$2)</f>
        <v>bt</v>
      </c>
      <c r="L699" s="111">
        <f t="shared" si="80"/>
        <v>13.85739480977576</v>
      </c>
      <c r="M699" s="296" t="str" cm="1">
        <f t="array" ref="M699">LOOKUP(2,1/(L699&gt;=INDEX(IF(F699="x",BMI!$G$3:$K$170,BMI!$B$3:$F$170),MATCH(DATEDIF(D699,DATE(2024,7,11),"m"),BMI!$A$3:$A$170,0),0)),BMI!$G$2:$K$2)</f>
        <v>bt</v>
      </c>
      <c r="N699" s="103" t="s">
        <v>3385</v>
      </c>
      <c r="O699" s="103">
        <v>86</v>
      </c>
      <c r="P699" s="106" t="s">
        <v>3412</v>
      </c>
      <c r="Q699" s="103" t="s">
        <v>1326</v>
      </c>
      <c r="R699" s="103" t="s">
        <v>5</v>
      </c>
      <c r="S699" s="103" t="s">
        <v>1370</v>
      </c>
      <c r="T699" s="103" t="s">
        <v>5</v>
      </c>
      <c r="U699" s="104" t="str">
        <f t="shared" si="81"/>
        <v>2 mắt giảm thị lực; bt; Đa sâu răng; bt</v>
      </c>
      <c r="V699" s="112" t="s">
        <v>3389</v>
      </c>
      <c r="W699" s="297" t="str">
        <f t="shared" si="82"/>
        <v>II</v>
      </c>
    </row>
    <row r="700" spans="1:23" x14ac:dyDescent="0.25">
      <c r="A700" s="103">
        <f t="shared" si="76"/>
        <v>691</v>
      </c>
      <c r="B700" s="226" t="s">
        <v>1684</v>
      </c>
      <c r="C700" s="227" t="s">
        <v>1350</v>
      </c>
      <c r="D700" s="398">
        <v>43084</v>
      </c>
      <c r="E700" s="103" t="s">
        <v>1753</v>
      </c>
      <c r="F700" s="103"/>
      <c r="G700" s="106" t="s">
        <v>2188</v>
      </c>
      <c r="H700" s="228">
        <v>45720</v>
      </c>
      <c r="I700" s="103">
        <v>29</v>
      </c>
      <c r="J700" s="103">
        <v>125</v>
      </c>
      <c r="K700" s="296" t="str" cm="1">
        <f t="array" ref="K700">LOOKUP(2,1/(J700&gt;=INDEX(IF(F700="x",CCTT!$F$3:$I$170,CCTT!$B$3:$E$170),MATCH(DATEDIF(D700,DATE(2024,7,11),"m"),CCTT!$A$3:$A$170,0),0)),CCTT!$F$2:$I$2)</f>
        <v>bt</v>
      </c>
      <c r="L700" s="111">
        <f t="shared" si="80"/>
        <v>18.559999999999999</v>
      </c>
      <c r="M700" s="296" t="str" cm="1">
        <f t="array" ref="M700">LOOKUP(2,1/(L700&gt;=INDEX(IF(F700="x",BMI!$G$3:$K$170,BMI!$B$3:$F$170),MATCH(DATEDIF(D700,DATE(2024,7,11),"m"),BMI!$A$3:$A$170,0),0)),BMI!$G$2:$K$2)</f>
        <v>TC</v>
      </c>
      <c r="N700" s="103" t="s">
        <v>3385</v>
      </c>
      <c r="O700" s="103">
        <v>83</v>
      </c>
      <c r="P700" s="106" t="s">
        <v>3380</v>
      </c>
      <c r="Q700" s="103" t="s">
        <v>5</v>
      </c>
      <c r="R700" s="103" t="s">
        <v>5</v>
      </c>
      <c r="S700" s="103" t="s">
        <v>1370</v>
      </c>
      <c r="T700" s="103" t="s">
        <v>5</v>
      </c>
      <c r="U700" s="104" t="str">
        <f t="shared" si="81"/>
        <v>bt; bt; Đa sâu răng; bt</v>
      </c>
      <c r="V700" s="112" t="s">
        <v>1370</v>
      </c>
      <c r="W700" s="297" t="str">
        <f t="shared" si="82"/>
        <v>II</v>
      </c>
    </row>
    <row r="701" spans="1:23" x14ac:dyDescent="0.25">
      <c r="A701" s="103">
        <f t="shared" si="76"/>
        <v>692</v>
      </c>
      <c r="B701" s="226" t="s">
        <v>1632</v>
      </c>
      <c r="C701" s="227" t="s">
        <v>1362</v>
      </c>
      <c r="D701" s="398"/>
      <c r="E701" s="103" t="s">
        <v>1753</v>
      </c>
      <c r="F701" s="103"/>
      <c r="G701" s="106" t="s">
        <v>2188</v>
      </c>
      <c r="H701" s="228">
        <v>45720</v>
      </c>
      <c r="I701" s="103">
        <v>18</v>
      </c>
      <c r="J701" s="103">
        <v>113</v>
      </c>
      <c r="K701" s="296" t="e" cm="1">
        <f t="array" ref="K701">LOOKUP(2,1/(J701&gt;=INDEX(IF(F701="x",CCTT!$F$3:$I$170,CCTT!$B$3:$E$170),MATCH(DATEDIF(D701,DATE(2024,7,11),"m"),CCTT!$A$3:$A$170,0),0)),CCTT!$F$2:$I$2)</f>
        <v>#N/A</v>
      </c>
      <c r="L701" s="111">
        <f t="shared" si="80"/>
        <v>14.096640300728327</v>
      </c>
      <c r="M701" s="296" t="e" cm="1">
        <f t="array" ref="M701">LOOKUP(2,1/(L701&gt;=INDEX(IF(F701="x",BMI!$G$3:$K$170,BMI!$B$3:$F$170),MATCH(DATEDIF(D701,DATE(2024,7,11),"m"),BMI!$A$3:$A$170,0),0)),BMI!$G$2:$K$2)</f>
        <v>#N/A</v>
      </c>
      <c r="N701" s="103" t="s">
        <v>3385</v>
      </c>
      <c r="O701" s="103">
        <v>86</v>
      </c>
      <c r="P701" s="106" t="s">
        <v>3380</v>
      </c>
      <c r="Q701" s="103" t="s">
        <v>5</v>
      </c>
      <c r="R701" s="103" t="s">
        <v>5</v>
      </c>
      <c r="S701" s="103" t="s">
        <v>5</v>
      </c>
      <c r="T701" s="103" t="s">
        <v>5</v>
      </c>
      <c r="U701" s="104" t="str">
        <f t="shared" si="81"/>
        <v>bt; bt; bt; bt</v>
      </c>
      <c r="V701" s="112" t="s">
        <v>5</v>
      </c>
      <c r="W701" s="297" t="e">
        <f t="shared" si="82"/>
        <v>#N/A</v>
      </c>
    </row>
    <row r="702" spans="1:23" x14ac:dyDescent="0.25">
      <c r="A702" s="103">
        <f t="shared" si="76"/>
        <v>693</v>
      </c>
      <c r="B702" s="226" t="s">
        <v>2532</v>
      </c>
      <c r="C702" s="227" t="s">
        <v>1284</v>
      </c>
      <c r="D702" s="398">
        <v>43025</v>
      </c>
      <c r="E702" s="103" t="s">
        <v>1753</v>
      </c>
      <c r="F702" s="103"/>
      <c r="G702" s="106" t="s">
        <v>2188</v>
      </c>
      <c r="H702" s="228">
        <v>45720</v>
      </c>
      <c r="I702" s="103">
        <v>19</v>
      </c>
      <c r="J702" s="103">
        <v>120</v>
      </c>
      <c r="K702" s="296" t="str" cm="1">
        <f t="array" ref="K702">LOOKUP(2,1/(J702&gt;=INDEX(IF(F702="x",CCTT!$F$3:$I$170,CCTT!$B$3:$E$170),MATCH(DATEDIF(D702,DATE(2024,7,11),"m"),CCTT!$A$3:$A$170,0),0)),CCTT!$F$2:$I$2)</f>
        <v>bt</v>
      </c>
      <c r="L702" s="111">
        <f t="shared" si="80"/>
        <v>13.194444444444445</v>
      </c>
      <c r="M702" s="296" t="str" cm="1">
        <f t="array" ref="M702">LOOKUP(2,1/(L702&gt;=INDEX(IF(F702="x",BMI!$G$3:$K$170,BMI!$B$3:$F$170),MATCH(DATEDIF(D702,DATE(2024,7,11),"m"),BMI!$A$3:$A$170,0),0)),BMI!$G$2:$K$2)</f>
        <v>bt</v>
      </c>
      <c r="N702" s="103" t="s">
        <v>3385</v>
      </c>
      <c r="O702" s="103">
        <v>86</v>
      </c>
      <c r="P702" s="106" t="s">
        <v>3380</v>
      </c>
      <c r="Q702" s="103" t="s">
        <v>5</v>
      </c>
      <c r="R702" s="103" t="s">
        <v>5</v>
      </c>
      <c r="S702" s="103" t="s">
        <v>5</v>
      </c>
      <c r="T702" s="103" t="s">
        <v>5</v>
      </c>
      <c r="U702" s="104" t="str">
        <f t="shared" si="81"/>
        <v>bt; bt; bt; bt</v>
      </c>
      <c r="V702" s="112" t="s">
        <v>5</v>
      </c>
      <c r="W702" s="297" t="str">
        <f t="shared" si="82"/>
        <v>I</v>
      </c>
    </row>
    <row r="703" spans="1:23" x14ac:dyDescent="0.25">
      <c r="A703" s="103">
        <f t="shared" si="76"/>
        <v>694</v>
      </c>
      <c r="B703" s="226" t="s">
        <v>2214</v>
      </c>
      <c r="C703" s="227" t="s">
        <v>1294</v>
      </c>
      <c r="D703" s="397">
        <v>43043</v>
      </c>
      <c r="E703" s="103" t="s">
        <v>1753</v>
      </c>
      <c r="F703" s="103"/>
      <c r="G703" s="106" t="s">
        <v>2188</v>
      </c>
      <c r="H703" s="228">
        <v>45720</v>
      </c>
      <c r="I703" s="103">
        <v>30</v>
      </c>
      <c r="J703" s="103">
        <v>127</v>
      </c>
      <c r="K703" s="296" t="str" cm="1">
        <f t="array" ref="K703">LOOKUP(2,1/(J703&gt;=INDEX(IF(F703="x",CCTT!$F$3:$I$170,CCTT!$B$3:$E$170),MATCH(DATEDIF(D703,DATE(2024,7,11),"m"),CCTT!$A$3:$A$170,0),0)),CCTT!$F$2:$I$2)</f>
        <v>bt</v>
      </c>
      <c r="L703" s="111">
        <f t="shared" si="80"/>
        <v>18.6000372000744</v>
      </c>
      <c r="M703" s="296" t="str" cm="1">
        <f t="array" ref="M703">LOOKUP(2,1/(L703&gt;=INDEX(IF(F703="x",BMI!$G$3:$K$170,BMI!$B$3:$F$170),MATCH(DATEDIF(D703,DATE(2024,7,11),"m"),BMI!$A$3:$A$170,0),0)),BMI!$G$2:$K$2)</f>
        <v>TC</v>
      </c>
      <c r="N703" s="103" t="s">
        <v>3399</v>
      </c>
      <c r="O703" s="103">
        <v>87</v>
      </c>
      <c r="P703" s="106" t="s">
        <v>3380</v>
      </c>
      <c r="Q703" s="103" t="s">
        <v>5</v>
      </c>
      <c r="R703" s="103" t="s">
        <v>5</v>
      </c>
      <c r="S703" s="103" t="s">
        <v>5</v>
      </c>
      <c r="T703" s="103" t="s">
        <v>5</v>
      </c>
      <c r="U703" s="104" t="str">
        <f t="shared" si="81"/>
        <v>bt; bt; bt; bt</v>
      </c>
      <c r="V703" s="112" t="s">
        <v>5</v>
      </c>
      <c r="W703" s="297" t="str">
        <f t="shared" si="82"/>
        <v>II</v>
      </c>
    </row>
    <row r="704" spans="1:23" ht="31.5" x14ac:dyDescent="0.25">
      <c r="A704" s="103">
        <f t="shared" si="76"/>
        <v>695</v>
      </c>
      <c r="B704" s="226" t="s">
        <v>2533</v>
      </c>
      <c r="C704" s="227" t="s">
        <v>1261</v>
      </c>
      <c r="D704" s="398">
        <v>42385</v>
      </c>
      <c r="E704" s="103" t="s">
        <v>1753</v>
      </c>
      <c r="F704" s="103"/>
      <c r="G704" s="106" t="s">
        <v>2188</v>
      </c>
      <c r="H704" s="228">
        <v>45720</v>
      </c>
      <c r="I704" s="103">
        <v>15</v>
      </c>
      <c r="J704" s="103">
        <v>110</v>
      </c>
      <c r="K704" s="296" t="str" cm="1">
        <f t="array" ref="K704">LOOKUP(2,1/(J704&gt;=INDEX(IF(F704="x",CCTT!$F$3:$I$170,CCTT!$B$3:$E$170),MATCH(DATEDIF(D704,DATE(2024,7,11),"m"),CCTT!$A$3:$A$170,0),0)),CCTT!$F$2:$I$2)</f>
        <v>SDDTTC
MĐN</v>
      </c>
      <c r="L704" s="111">
        <f t="shared" si="80"/>
        <v>12.396694214876034</v>
      </c>
      <c r="M704" s="296" t="str" cm="1">
        <f t="array" ref="M704">LOOKUP(2,1/(L704&gt;=INDEX(IF(F704="x",BMI!$G$3:$K$170,BMI!$B$3:$F$170),MATCH(DATEDIF(D704,DATE(2024,7,11),"m"),BMI!$A$3:$A$170,0),0)),BMI!$G$2:$K$2)</f>
        <v>SDDTGC
MĐN</v>
      </c>
      <c r="N704" s="103" t="s">
        <v>3398</v>
      </c>
      <c r="O704" s="103">
        <v>86</v>
      </c>
      <c r="P704" s="106" t="s">
        <v>3380</v>
      </c>
      <c r="Q704" s="103" t="s">
        <v>5</v>
      </c>
      <c r="R704" s="103" t="s">
        <v>5</v>
      </c>
      <c r="S704" s="103" t="s">
        <v>1370</v>
      </c>
      <c r="T704" s="103" t="s">
        <v>5</v>
      </c>
      <c r="U704" s="104" t="str">
        <f t="shared" si="81"/>
        <v>bt; bt; Đa sâu răng; bt</v>
      </c>
      <c r="V704" s="112" t="s">
        <v>1370</v>
      </c>
      <c r="W704" s="297" t="str">
        <f t="shared" si="82"/>
        <v>III</v>
      </c>
    </row>
    <row r="705" spans="1:23" x14ac:dyDescent="0.25">
      <c r="A705" s="103">
        <f t="shared" si="76"/>
        <v>696</v>
      </c>
      <c r="B705" s="226" t="s">
        <v>1610</v>
      </c>
      <c r="C705" s="227" t="s">
        <v>1335</v>
      </c>
      <c r="D705" s="398"/>
      <c r="E705" s="103"/>
      <c r="F705" s="103" t="s">
        <v>1753</v>
      </c>
      <c r="G705" s="106" t="s">
        <v>2188</v>
      </c>
      <c r="H705" s="228">
        <v>45720</v>
      </c>
      <c r="I705" s="103">
        <v>19</v>
      </c>
      <c r="J705" s="103">
        <v>122</v>
      </c>
      <c r="K705" s="296" t="e" cm="1">
        <f t="array" ref="K705">LOOKUP(2,1/(J705&gt;=INDEX(IF(F705="x",CCTT!$F$3:$I$170,CCTT!$B$3:$E$170),MATCH(DATEDIF(D705,DATE(2024,7,11),"m"),CCTT!$A$3:$A$170,0),0)),CCTT!$F$2:$I$2)</f>
        <v>#N/A</v>
      </c>
      <c r="L705" s="111">
        <f t="shared" si="80"/>
        <v>12.76538564901908</v>
      </c>
      <c r="M705" s="296" t="e" cm="1">
        <f t="array" ref="M705">LOOKUP(2,1/(L705&gt;=INDEX(IF(F705="x",BMI!$G$3:$K$170,BMI!$B$3:$F$170),MATCH(DATEDIF(D705,DATE(2024,7,11),"m"),BMI!$A$3:$A$170,0),0)),BMI!$G$2:$K$2)</f>
        <v>#N/A</v>
      </c>
      <c r="N705" s="103" t="s">
        <v>3381</v>
      </c>
      <c r="O705" s="103">
        <v>80</v>
      </c>
      <c r="P705" s="106" t="s">
        <v>3380</v>
      </c>
      <c r="Q705" s="103" t="s">
        <v>5</v>
      </c>
      <c r="R705" s="103" t="s">
        <v>5</v>
      </c>
      <c r="S705" s="103" t="s">
        <v>1370</v>
      </c>
      <c r="T705" s="103" t="s">
        <v>5</v>
      </c>
      <c r="U705" s="104" t="str">
        <f t="shared" si="81"/>
        <v>bt; bt; Đa sâu răng; bt</v>
      </c>
      <c r="V705" s="112" t="s">
        <v>1370</v>
      </c>
      <c r="W705" s="297" t="e">
        <f t="shared" si="82"/>
        <v>#N/A</v>
      </c>
    </row>
    <row r="706" spans="1:23" x14ac:dyDescent="0.25">
      <c r="A706" s="103">
        <f t="shared" si="76"/>
        <v>697</v>
      </c>
      <c r="B706" s="226" t="s">
        <v>2534</v>
      </c>
      <c r="C706" s="227" t="s">
        <v>1379</v>
      </c>
      <c r="D706" s="398">
        <v>42971</v>
      </c>
      <c r="E706" s="103" t="s">
        <v>1753</v>
      </c>
      <c r="F706" s="103"/>
      <c r="G706" s="106" t="s">
        <v>2188</v>
      </c>
      <c r="H706" s="228">
        <v>45720</v>
      </c>
      <c r="I706" s="103">
        <v>34</v>
      </c>
      <c r="J706" s="103">
        <v>132</v>
      </c>
      <c r="K706" s="296" t="str" cm="1">
        <f t="array" ref="K706">LOOKUP(2,1/(J706&gt;=INDEX(IF(F706="x",CCTT!$F$3:$I$170,CCTT!$B$3:$E$170),MATCH(DATEDIF(D706,DATE(2024,7,11),"m"),CCTT!$A$3:$A$170,0),0)),CCTT!$F$2:$I$2)</f>
        <v>CHT</v>
      </c>
      <c r="L706" s="111">
        <f t="shared" si="80"/>
        <v>19.513314967860421</v>
      </c>
      <c r="M706" s="296" t="str" cm="1">
        <f t="array" ref="M706">LOOKUP(2,1/(L706&gt;=INDEX(IF(F706="x",BMI!$G$3:$K$170,BMI!$B$3:$F$170),MATCH(DATEDIF(D706,DATE(2024,7,11),"m"),BMI!$A$3:$A$170,0),0)),BMI!$G$2:$K$2)</f>
        <v>BP</v>
      </c>
      <c r="N706" s="103" t="s">
        <v>3381</v>
      </c>
      <c r="O706" s="103">
        <v>78</v>
      </c>
      <c r="P706" s="106" t="s">
        <v>3380</v>
      </c>
      <c r="Q706" s="103" t="s">
        <v>5</v>
      </c>
      <c r="R706" s="103" t="s">
        <v>5</v>
      </c>
      <c r="S706" s="103" t="s">
        <v>5</v>
      </c>
      <c r="T706" s="103" t="s">
        <v>5</v>
      </c>
      <c r="U706" s="104" t="str">
        <f t="shared" si="81"/>
        <v>bt; bt; bt; bt</v>
      </c>
      <c r="V706" s="112" t="s">
        <v>5</v>
      </c>
      <c r="W706" s="297" t="str">
        <f t="shared" si="82"/>
        <v>III</v>
      </c>
    </row>
    <row r="707" spans="1:23" x14ac:dyDescent="0.25">
      <c r="A707" s="103">
        <f t="shared" si="76"/>
        <v>698</v>
      </c>
      <c r="B707" s="226" t="s">
        <v>2536</v>
      </c>
      <c r="C707" s="227" t="s">
        <v>1261</v>
      </c>
      <c r="D707" s="398">
        <v>43047</v>
      </c>
      <c r="E707" s="103"/>
      <c r="F707" s="103" t="s">
        <v>1753</v>
      </c>
      <c r="G707" s="106" t="s">
        <v>2189</v>
      </c>
      <c r="H707" s="228">
        <v>45720</v>
      </c>
      <c r="I707" s="103">
        <v>18</v>
      </c>
      <c r="J707" s="103">
        <v>116</v>
      </c>
      <c r="K707" s="296" t="str" cm="1">
        <f t="array" ref="K707">LOOKUP(2,1/(J707&gt;=INDEX(IF(F707="x",CCTT!$F$3:$I$170,CCTT!$B$3:$E$170),MATCH(DATEDIF(D707,DATE(2024,7,11),"m"),CCTT!$A$3:$A$170,0),0)),CCTT!$F$2:$I$2)</f>
        <v>bt</v>
      </c>
      <c r="L707" s="111">
        <f t="shared" si="80"/>
        <v>13.376932223543401</v>
      </c>
      <c r="M707" s="296" t="str" cm="1">
        <f t="array" ref="M707">LOOKUP(2,1/(L707&gt;=INDEX(IF(F707="x",BMI!$G$3:$K$170,BMI!$B$3:$F$170),MATCH(DATEDIF(D707,DATE(2024,7,11),"m"),BMI!$A$3:$A$170,0),0)),BMI!$G$2:$K$2)</f>
        <v>bt</v>
      </c>
      <c r="N707" s="103" t="s">
        <v>3385</v>
      </c>
      <c r="O707" s="103">
        <v>87</v>
      </c>
      <c r="P707" s="106" t="s">
        <v>3380</v>
      </c>
      <c r="Q707" s="103" t="s">
        <v>5</v>
      </c>
      <c r="R707" s="103" t="s">
        <v>5</v>
      </c>
      <c r="S707" s="103" t="s">
        <v>5</v>
      </c>
      <c r="T707" s="103" t="s">
        <v>5</v>
      </c>
      <c r="U707" s="104" t="str">
        <f t="shared" si="81"/>
        <v>bt; bt; bt; bt</v>
      </c>
      <c r="V707" s="112" t="s">
        <v>5</v>
      </c>
      <c r="W707" s="297" t="str">
        <f t="shared" si="82"/>
        <v>I</v>
      </c>
    </row>
    <row r="708" spans="1:23" x14ac:dyDescent="0.25">
      <c r="A708" s="103">
        <f t="shared" si="76"/>
        <v>699</v>
      </c>
      <c r="B708" s="226" t="s">
        <v>2537</v>
      </c>
      <c r="C708" s="227" t="s">
        <v>1261</v>
      </c>
      <c r="D708" s="353">
        <v>42774</v>
      </c>
      <c r="E708" s="103" t="s">
        <v>1753</v>
      </c>
      <c r="F708" s="103"/>
      <c r="G708" s="106" t="s">
        <v>2189</v>
      </c>
      <c r="H708" s="228">
        <v>45720</v>
      </c>
      <c r="I708" s="103">
        <v>32</v>
      </c>
      <c r="J708" s="103">
        <v>128</v>
      </c>
      <c r="K708" s="296" t="str" cm="1">
        <f t="array" ref="K708">LOOKUP(2,1/(J708&gt;=INDEX(IF(F708="x",CCTT!$F$3:$I$170,CCTT!$B$3:$E$170),MATCH(DATEDIF(D708,DATE(2024,7,11),"m"),CCTT!$A$3:$A$170,0),0)),CCTT!$F$2:$I$2)</f>
        <v>bt</v>
      </c>
      <c r="L708" s="111">
        <f t="shared" si="80"/>
        <v>19.53125</v>
      </c>
      <c r="M708" s="296" t="str" cm="1">
        <f t="array" ref="M708">LOOKUP(2,1/(L708&gt;=INDEX(IF(F708="x",BMI!$G$3:$K$170,BMI!$B$3:$F$170),MATCH(DATEDIF(D708,DATE(2024,7,11),"m"),BMI!$A$3:$A$170,0),0)),BMI!$G$2:$K$2)</f>
        <v>BP</v>
      </c>
      <c r="N708" s="103" t="s">
        <v>3381</v>
      </c>
      <c r="O708" s="103">
        <v>83</v>
      </c>
      <c r="P708" s="106" t="s">
        <v>3380</v>
      </c>
      <c r="Q708" s="103" t="s">
        <v>5</v>
      </c>
      <c r="R708" s="103" t="s">
        <v>5</v>
      </c>
      <c r="S708" s="103" t="s">
        <v>1370</v>
      </c>
      <c r="T708" s="103" t="s">
        <v>5</v>
      </c>
      <c r="U708" s="104" t="str">
        <f t="shared" si="81"/>
        <v>bt; bt; Đa sâu răng; bt</v>
      </c>
      <c r="V708" s="112" t="s">
        <v>1370</v>
      </c>
      <c r="W708" s="297" t="str">
        <f t="shared" si="82"/>
        <v>III</v>
      </c>
    </row>
    <row r="709" spans="1:23" ht="31.5" x14ac:dyDescent="0.25">
      <c r="A709" s="103">
        <f t="shared" si="76"/>
        <v>700</v>
      </c>
      <c r="B709" s="226" t="s">
        <v>2538</v>
      </c>
      <c r="C709" s="227" t="s">
        <v>1262</v>
      </c>
      <c r="D709" s="353">
        <v>43005</v>
      </c>
      <c r="E709" s="103" t="s">
        <v>1753</v>
      </c>
      <c r="F709" s="103"/>
      <c r="G709" s="106" t="s">
        <v>2189</v>
      </c>
      <c r="H709" s="228">
        <v>45720</v>
      </c>
      <c r="I709" s="103">
        <v>30</v>
      </c>
      <c r="J709" s="103">
        <v>120</v>
      </c>
      <c r="K709" s="296" t="str" cm="1">
        <f t="array" ref="K709">LOOKUP(2,1/(J709&gt;=INDEX(IF(F709="x",CCTT!$F$3:$I$170,CCTT!$B$3:$E$170),MATCH(DATEDIF(D709,DATE(2024,7,11),"m"),CCTT!$A$3:$A$170,0),0)),CCTT!$F$2:$I$2)</f>
        <v>bt</v>
      </c>
      <c r="L709" s="111">
        <f t="shared" si="80"/>
        <v>20.833333333333332</v>
      </c>
      <c r="M709" s="296" t="str" cm="1">
        <f t="array" ref="M709">LOOKUP(2,1/(L709&gt;=INDEX(IF(F709="x",BMI!$G$3:$K$170,BMI!$B$3:$F$170),MATCH(DATEDIF(D709,DATE(2024,7,11),"m"),BMI!$A$3:$A$170,0),0)),BMI!$G$2:$K$2)</f>
        <v>BP</v>
      </c>
      <c r="N709" s="103" t="s">
        <v>3381</v>
      </c>
      <c r="O709" s="103">
        <v>82</v>
      </c>
      <c r="P709" s="106" t="s">
        <v>3388</v>
      </c>
      <c r="Q709" s="103" t="s">
        <v>1326</v>
      </c>
      <c r="R709" s="103" t="s">
        <v>1532</v>
      </c>
      <c r="S709" s="103" t="s">
        <v>5</v>
      </c>
      <c r="T709" s="103" t="s">
        <v>5</v>
      </c>
      <c r="U709" s="104" t="str">
        <f t="shared" si="81"/>
        <v>2 mắt giảm thị lực; Viêm mũi họng; bt; bt</v>
      </c>
      <c r="V709" s="112" t="s">
        <v>3418</v>
      </c>
      <c r="W709" s="297" t="str">
        <f t="shared" si="82"/>
        <v>III</v>
      </c>
    </row>
    <row r="710" spans="1:23" x14ac:dyDescent="0.25">
      <c r="A710" s="103">
        <f t="shared" si="76"/>
        <v>701</v>
      </c>
      <c r="B710" s="226" t="s">
        <v>2539</v>
      </c>
      <c r="C710" s="227" t="s">
        <v>1262</v>
      </c>
      <c r="D710" s="353">
        <v>43069</v>
      </c>
      <c r="E710" s="103"/>
      <c r="F710" s="103" t="s">
        <v>1753</v>
      </c>
      <c r="G710" s="106" t="s">
        <v>2189</v>
      </c>
      <c r="H710" s="228">
        <v>45720</v>
      </c>
      <c r="I710" s="103">
        <v>25</v>
      </c>
      <c r="J710" s="103">
        <v>124</v>
      </c>
      <c r="K710" s="296" t="str" cm="1">
        <f t="array" ref="K710">LOOKUP(2,1/(J710&gt;=INDEX(IF(F710="x",CCTT!$F$3:$I$170,CCTT!$B$3:$E$170),MATCH(DATEDIF(D710,DATE(2024,7,11),"m"),CCTT!$A$3:$A$170,0),0)),CCTT!$F$2:$I$2)</f>
        <v>bt</v>
      </c>
      <c r="L710" s="111">
        <f t="shared" si="80"/>
        <v>16.259105098855358</v>
      </c>
      <c r="M710" s="296" t="str" cm="1">
        <f t="array" ref="M710">LOOKUP(2,1/(L710&gt;=INDEX(IF(F710="x",BMI!$G$3:$K$170,BMI!$B$3:$F$170),MATCH(DATEDIF(D710,DATE(2024,7,11),"m"),BMI!$A$3:$A$170,0),0)),BMI!$G$2:$K$2)</f>
        <v>bt</v>
      </c>
      <c r="N710" s="103" t="s">
        <v>3385</v>
      </c>
      <c r="O710" s="103">
        <v>84</v>
      </c>
      <c r="P710" s="106" t="s">
        <v>3380</v>
      </c>
      <c r="Q710" s="103" t="s">
        <v>5</v>
      </c>
      <c r="R710" s="103" t="s">
        <v>5</v>
      </c>
      <c r="S710" s="103" t="s">
        <v>5</v>
      </c>
      <c r="T710" s="103" t="s">
        <v>5</v>
      </c>
      <c r="U710" s="104" t="str">
        <f t="shared" si="81"/>
        <v>bt; bt; bt; bt</v>
      </c>
      <c r="V710" s="112" t="s">
        <v>5</v>
      </c>
      <c r="W710" s="297" t="str">
        <f t="shared" si="82"/>
        <v>I</v>
      </c>
    </row>
    <row r="711" spans="1:23" x14ac:dyDescent="0.25">
      <c r="A711" s="103">
        <f t="shared" si="76"/>
        <v>702</v>
      </c>
      <c r="B711" s="226" t="s">
        <v>2540</v>
      </c>
      <c r="C711" s="227" t="s">
        <v>1264</v>
      </c>
      <c r="D711" s="354">
        <v>43073</v>
      </c>
      <c r="E711" s="103" t="s">
        <v>1753</v>
      </c>
      <c r="F711" s="103"/>
      <c r="G711" s="106" t="s">
        <v>2189</v>
      </c>
      <c r="H711" s="228">
        <v>45720</v>
      </c>
      <c r="I711" s="103">
        <v>39</v>
      </c>
      <c r="J711" s="103">
        <v>130</v>
      </c>
      <c r="K711" s="296" t="str" cm="1">
        <f t="array" ref="K711">LOOKUP(2,1/(J711&gt;=INDEX(IF(F711="x",CCTT!$F$3:$I$170,CCTT!$B$3:$E$170),MATCH(DATEDIF(D711,DATE(2024,7,11),"m"),CCTT!$A$3:$A$170,0),0)),CCTT!$F$2:$I$2)</f>
        <v>CHT</v>
      </c>
      <c r="L711" s="111">
        <f t="shared" si="80"/>
        <v>23.07692307692308</v>
      </c>
      <c r="M711" s="296" t="str" cm="1">
        <f t="array" ref="M711">LOOKUP(2,1/(L711&gt;=INDEX(IF(F711="x",BMI!$G$3:$K$170,BMI!$B$3:$F$170),MATCH(DATEDIF(D711,DATE(2024,7,11),"m"),BMI!$A$3:$A$170,0),0)),BMI!$G$2:$K$2)</f>
        <v>BP</v>
      </c>
      <c r="N711" s="103" t="s">
        <v>3381</v>
      </c>
      <c r="O711" s="103">
        <v>83</v>
      </c>
      <c r="P711" s="106" t="s">
        <v>3380</v>
      </c>
      <c r="Q711" s="103" t="s">
        <v>5</v>
      </c>
      <c r="R711" s="103" t="s">
        <v>5</v>
      </c>
      <c r="S711" s="103" t="s">
        <v>5</v>
      </c>
      <c r="T711" s="103" t="s">
        <v>5</v>
      </c>
      <c r="U711" s="104" t="str">
        <f t="shared" si="81"/>
        <v>bt; bt; bt; bt</v>
      </c>
      <c r="V711" s="112" t="s">
        <v>5</v>
      </c>
      <c r="W711" s="297" t="str">
        <f t="shared" si="82"/>
        <v>III</v>
      </c>
    </row>
    <row r="712" spans="1:23" x14ac:dyDescent="0.25">
      <c r="A712" s="103">
        <f t="shared" si="76"/>
        <v>703</v>
      </c>
      <c r="B712" s="226" t="s">
        <v>2541</v>
      </c>
      <c r="C712" s="227" t="s">
        <v>1309</v>
      </c>
      <c r="D712" s="353">
        <v>43093</v>
      </c>
      <c r="E712" s="103"/>
      <c r="F712" s="103" t="s">
        <v>1753</v>
      </c>
      <c r="G712" s="106" t="s">
        <v>2189</v>
      </c>
      <c r="H712" s="228">
        <v>45720</v>
      </c>
      <c r="I712" s="103">
        <v>25</v>
      </c>
      <c r="J712" s="103">
        <v>122</v>
      </c>
      <c r="K712" s="296" t="str" cm="1">
        <f t="array" ref="K712">LOOKUP(2,1/(J712&gt;=INDEX(IF(F712="x",CCTT!$F$3:$I$170,CCTT!$B$3:$E$170),MATCH(DATEDIF(D712,DATE(2024,7,11),"m"),CCTT!$A$3:$A$170,0),0)),CCTT!$F$2:$I$2)</f>
        <v>bt</v>
      </c>
      <c r="L712" s="111">
        <f t="shared" si="80"/>
        <v>16.796560064498792</v>
      </c>
      <c r="M712" s="296" t="str" cm="1">
        <f t="array" ref="M712">LOOKUP(2,1/(L712&gt;=INDEX(IF(F712="x",BMI!$G$3:$K$170,BMI!$B$3:$F$170),MATCH(DATEDIF(D712,DATE(2024,7,11),"m"),BMI!$A$3:$A$170,0),0)),BMI!$G$2:$K$2)</f>
        <v>bt</v>
      </c>
      <c r="N712" s="103" t="s">
        <v>3385</v>
      </c>
      <c r="O712" s="103">
        <v>78</v>
      </c>
      <c r="P712" s="106" t="s">
        <v>3380</v>
      </c>
      <c r="Q712" s="103" t="s">
        <v>5</v>
      </c>
      <c r="R712" s="103" t="s">
        <v>5</v>
      </c>
      <c r="S712" s="103" t="s">
        <v>5</v>
      </c>
      <c r="T712" s="103" t="s">
        <v>5</v>
      </c>
      <c r="U712" s="104" t="str">
        <f t="shared" si="81"/>
        <v>bt; bt; bt; bt</v>
      </c>
      <c r="V712" s="112" t="s">
        <v>5</v>
      </c>
      <c r="W712" s="297" t="str">
        <f t="shared" si="82"/>
        <v>I</v>
      </c>
    </row>
    <row r="713" spans="1:23" x14ac:dyDescent="0.25">
      <c r="A713" s="103">
        <f t="shared" si="76"/>
        <v>704</v>
      </c>
      <c r="B713" s="226" t="s">
        <v>2542</v>
      </c>
      <c r="C713" s="227" t="s">
        <v>1338</v>
      </c>
      <c r="D713" s="354">
        <v>42943</v>
      </c>
      <c r="E713" s="103" t="s">
        <v>1753</v>
      </c>
      <c r="F713" s="103"/>
      <c r="G713" s="106" t="s">
        <v>2189</v>
      </c>
      <c r="H713" s="228">
        <v>45720</v>
      </c>
      <c r="I713" s="103">
        <v>24</v>
      </c>
      <c r="J713" s="103">
        <v>124</v>
      </c>
      <c r="K713" s="296" t="str" cm="1">
        <f t="array" ref="K713">LOOKUP(2,1/(J713&gt;=INDEX(IF(F713="x",CCTT!$F$3:$I$170,CCTT!$B$3:$E$170),MATCH(DATEDIF(D713,DATE(2024,7,11),"m"),CCTT!$A$3:$A$170,0),0)),CCTT!$F$2:$I$2)</f>
        <v>bt</v>
      </c>
      <c r="L713" s="111">
        <f t="shared" si="80"/>
        <v>15.608740894901144</v>
      </c>
      <c r="M713" s="296" t="str" cm="1">
        <f t="array" ref="M713">LOOKUP(2,1/(L713&gt;=INDEX(IF(F713="x",BMI!$G$3:$K$170,BMI!$B$3:$F$170),MATCH(DATEDIF(D713,DATE(2024,7,11),"m"),BMI!$A$3:$A$170,0),0)),BMI!$G$2:$K$2)</f>
        <v>bt</v>
      </c>
      <c r="N713" s="103" t="s">
        <v>3385</v>
      </c>
      <c r="O713" s="103">
        <v>83</v>
      </c>
      <c r="P713" s="106" t="s">
        <v>3380</v>
      </c>
      <c r="Q713" s="103" t="s">
        <v>5</v>
      </c>
      <c r="R713" s="103" t="s">
        <v>5</v>
      </c>
      <c r="S713" s="103" t="s">
        <v>1370</v>
      </c>
      <c r="T713" s="103" t="s">
        <v>5</v>
      </c>
      <c r="U713" s="104" t="str">
        <f t="shared" si="81"/>
        <v>bt; bt; Đa sâu răng; bt</v>
      </c>
      <c r="V713" s="112" t="s">
        <v>1370</v>
      </c>
      <c r="W713" s="297" t="str">
        <f t="shared" si="82"/>
        <v>II</v>
      </c>
    </row>
    <row r="714" spans="1:23" x14ac:dyDescent="0.25">
      <c r="A714" s="103">
        <f t="shared" si="76"/>
        <v>705</v>
      </c>
      <c r="B714" s="226" t="s">
        <v>2543</v>
      </c>
      <c r="C714" s="227" t="s">
        <v>2544</v>
      </c>
      <c r="D714" s="353">
        <v>43023</v>
      </c>
      <c r="E714" s="103"/>
      <c r="F714" s="103" t="s">
        <v>1753</v>
      </c>
      <c r="G714" s="106" t="s">
        <v>2189</v>
      </c>
      <c r="H714" s="228">
        <v>45720</v>
      </c>
      <c r="I714" s="103">
        <v>28</v>
      </c>
      <c r="J714" s="103">
        <v>132</v>
      </c>
      <c r="K714" s="296" t="str" cm="1">
        <f t="array" ref="K714">LOOKUP(2,1/(J714&gt;=INDEX(IF(F714="x",CCTT!$F$3:$I$170,CCTT!$B$3:$E$170),MATCH(DATEDIF(D714,DATE(2024,7,11),"m"),CCTT!$A$3:$A$170,0),0)),CCTT!$F$2:$I$2)</f>
        <v>CHT</v>
      </c>
      <c r="L714" s="111">
        <f t="shared" si="80"/>
        <v>16.069788797061523</v>
      </c>
      <c r="M714" s="296" t="str" cm="1">
        <f t="array" ref="M714">LOOKUP(2,1/(L714&gt;=INDEX(IF(F714="x",BMI!$G$3:$K$170,BMI!$B$3:$F$170),MATCH(DATEDIF(D714,DATE(2024,7,11),"m"),BMI!$A$3:$A$170,0),0)),BMI!$G$2:$K$2)</f>
        <v>bt</v>
      </c>
      <c r="N714" s="103" t="s">
        <v>3385</v>
      </c>
      <c r="O714" s="103">
        <v>87</v>
      </c>
      <c r="P714" s="106" t="s">
        <v>3380</v>
      </c>
      <c r="Q714" s="103" t="s">
        <v>5</v>
      </c>
      <c r="R714" s="103" t="s">
        <v>5</v>
      </c>
      <c r="S714" s="103" t="s">
        <v>1370</v>
      </c>
      <c r="T714" s="103" t="s">
        <v>5</v>
      </c>
      <c r="U714" s="104" t="str">
        <f t="shared" si="81"/>
        <v>bt; bt; Đa sâu răng; bt</v>
      </c>
      <c r="V714" s="112" t="s">
        <v>1370</v>
      </c>
      <c r="W714" s="297" t="str">
        <f t="shared" si="82"/>
        <v>II</v>
      </c>
    </row>
    <row r="715" spans="1:23" x14ac:dyDescent="0.25">
      <c r="A715" s="103">
        <f t="shared" si="76"/>
        <v>706</v>
      </c>
      <c r="B715" s="226" t="s">
        <v>2545</v>
      </c>
      <c r="C715" s="227" t="s">
        <v>1892</v>
      </c>
      <c r="D715" s="353">
        <v>42906</v>
      </c>
      <c r="E715" s="103" t="s">
        <v>1753</v>
      </c>
      <c r="F715" s="103"/>
      <c r="G715" s="106" t="s">
        <v>2189</v>
      </c>
      <c r="H715" s="228">
        <v>45720</v>
      </c>
      <c r="I715" s="103">
        <v>24</v>
      </c>
      <c r="J715" s="103">
        <v>112</v>
      </c>
      <c r="K715" s="296" t="str" cm="1">
        <f t="array" ref="K715">LOOKUP(2,1/(J715&gt;=INDEX(IF(F715="x",CCTT!$F$3:$I$170,CCTT!$B$3:$E$170),MATCH(DATEDIF(D715,DATE(2024,7,11),"m"),CCTT!$A$3:$A$170,0),0)),CCTT!$F$2:$I$2)</f>
        <v>bt</v>
      </c>
      <c r="L715" s="111">
        <f t="shared" si="80"/>
        <v>19.132653061224488</v>
      </c>
      <c r="M715" s="296" t="str" cm="1">
        <f t="array" ref="M715">LOOKUP(2,1/(L715&gt;=INDEX(IF(F715="x",BMI!$G$3:$K$170,BMI!$B$3:$F$170),MATCH(DATEDIF(D715,DATE(2024,7,11),"m"),BMI!$A$3:$A$170,0),0)),BMI!$G$2:$K$2)</f>
        <v>BP</v>
      </c>
      <c r="N715" s="103" t="s">
        <v>3385</v>
      </c>
      <c r="O715" s="103">
        <v>86</v>
      </c>
      <c r="P715" s="106" t="s">
        <v>3380</v>
      </c>
      <c r="Q715" s="103" t="s">
        <v>5</v>
      </c>
      <c r="R715" s="103" t="s">
        <v>5</v>
      </c>
      <c r="S715" s="103" t="s">
        <v>1370</v>
      </c>
      <c r="T715" s="103" t="s">
        <v>5</v>
      </c>
      <c r="U715" s="104" t="str">
        <f t="shared" si="81"/>
        <v>bt; bt; Đa sâu răng; bt</v>
      </c>
      <c r="V715" s="112" t="s">
        <v>1370</v>
      </c>
      <c r="W715" s="297" t="str">
        <f t="shared" si="82"/>
        <v>III</v>
      </c>
    </row>
    <row r="716" spans="1:23" x14ac:dyDescent="0.25">
      <c r="A716" s="103">
        <f t="shared" ref="A716:A779" si="83">A715+1</f>
        <v>707</v>
      </c>
      <c r="B716" s="226" t="s">
        <v>2546</v>
      </c>
      <c r="C716" s="227" t="s">
        <v>1277</v>
      </c>
      <c r="D716" s="353">
        <v>42976</v>
      </c>
      <c r="E716" s="103" t="s">
        <v>1753</v>
      </c>
      <c r="F716" s="103"/>
      <c r="G716" s="106" t="s">
        <v>2189</v>
      </c>
      <c r="H716" s="228">
        <v>45720</v>
      </c>
      <c r="I716" s="103">
        <v>19</v>
      </c>
      <c r="J716" s="103">
        <v>118</v>
      </c>
      <c r="K716" s="296" t="str" cm="1">
        <f t="array" ref="K716">LOOKUP(2,1/(J716&gt;=INDEX(IF(F716="x",CCTT!$F$3:$I$170,CCTT!$B$3:$E$170),MATCH(DATEDIF(D716,DATE(2024,7,11),"m"),CCTT!$A$3:$A$170,0),0)),CCTT!$F$2:$I$2)</f>
        <v>bt</v>
      </c>
      <c r="L716" s="111">
        <f t="shared" si="80"/>
        <v>13.645504165469692</v>
      </c>
      <c r="M716" s="296" t="str" cm="1">
        <f t="array" ref="M716">LOOKUP(2,1/(L716&gt;=INDEX(IF(F716="x",BMI!$G$3:$K$170,BMI!$B$3:$F$170),MATCH(DATEDIF(D716,DATE(2024,7,11),"m"),BMI!$A$3:$A$170,0),0)),BMI!$G$2:$K$2)</f>
        <v>bt</v>
      </c>
      <c r="N716" s="103" t="s">
        <v>3396</v>
      </c>
      <c r="O716" s="103">
        <v>83</v>
      </c>
      <c r="P716" s="106" t="s">
        <v>3380</v>
      </c>
      <c r="Q716" s="103" t="s">
        <v>5</v>
      </c>
      <c r="R716" s="103" t="s">
        <v>5</v>
      </c>
      <c r="S716" s="103" t="s">
        <v>1370</v>
      </c>
      <c r="T716" s="103" t="s">
        <v>5</v>
      </c>
      <c r="U716" s="104" t="str">
        <f t="shared" si="81"/>
        <v>bt; bt; Đa sâu răng; bt</v>
      </c>
      <c r="V716" s="112" t="s">
        <v>1370</v>
      </c>
      <c r="W716" s="297" t="str">
        <f t="shared" si="82"/>
        <v>II</v>
      </c>
    </row>
    <row r="717" spans="1:23" x14ac:dyDescent="0.25">
      <c r="A717" s="103">
        <f t="shared" si="83"/>
        <v>708</v>
      </c>
      <c r="B717" s="226" t="s">
        <v>1668</v>
      </c>
      <c r="C717" s="227" t="s">
        <v>1279</v>
      </c>
      <c r="D717" s="353">
        <v>43068</v>
      </c>
      <c r="E717" s="103" t="s">
        <v>1753</v>
      </c>
      <c r="F717" s="103"/>
      <c r="G717" s="106" t="s">
        <v>2189</v>
      </c>
      <c r="H717" s="228">
        <v>45720</v>
      </c>
      <c r="I717" s="103">
        <v>40</v>
      </c>
      <c r="J717" s="103">
        <v>126</v>
      </c>
      <c r="K717" s="296" t="str" cm="1">
        <f t="array" ref="K717">LOOKUP(2,1/(J717&gt;=INDEX(IF(F717="x",CCTT!$F$3:$I$170,CCTT!$B$3:$E$170),MATCH(DATEDIF(D717,DATE(2024,7,11),"m"),CCTT!$A$3:$A$170,0),0)),CCTT!$F$2:$I$2)</f>
        <v>bt</v>
      </c>
      <c r="L717" s="111">
        <f t="shared" si="80"/>
        <v>25.195263290501384</v>
      </c>
      <c r="M717" s="296" t="str" cm="1">
        <f t="array" ref="M717">LOOKUP(2,1/(L717&gt;=INDEX(IF(F717="x",BMI!$G$3:$K$170,BMI!$B$3:$F$170),MATCH(DATEDIF(D717,DATE(2024,7,11),"m"),BMI!$A$3:$A$170,0),0)),BMI!$G$2:$K$2)</f>
        <v>BP</v>
      </c>
      <c r="N717" s="103" t="s">
        <v>3381</v>
      </c>
      <c r="O717" s="103">
        <v>84</v>
      </c>
      <c r="P717" s="106" t="s">
        <v>3380</v>
      </c>
      <c r="Q717" s="103" t="s">
        <v>5</v>
      </c>
      <c r="R717" s="103" t="s">
        <v>5</v>
      </c>
      <c r="S717" s="103" t="s">
        <v>5</v>
      </c>
      <c r="T717" s="103" t="s">
        <v>5</v>
      </c>
      <c r="U717" s="104" t="str">
        <f t="shared" si="81"/>
        <v>bt; bt; bt; bt</v>
      </c>
      <c r="V717" s="112" t="s">
        <v>5</v>
      </c>
      <c r="W717" s="297" t="str">
        <f t="shared" si="82"/>
        <v>III</v>
      </c>
    </row>
    <row r="718" spans="1:23" ht="31.5" x14ac:dyDescent="0.25">
      <c r="A718" s="103">
        <f t="shared" si="83"/>
        <v>709</v>
      </c>
      <c r="B718" s="226" t="s">
        <v>2547</v>
      </c>
      <c r="C718" s="227" t="s">
        <v>1360</v>
      </c>
      <c r="D718" s="354">
        <v>42809</v>
      </c>
      <c r="E718" s="103"/>
      <c r="F718" s="103" t="s">
        <v>1753</v>
      </c>
      <c r="G718" s="106" t="s">
        <v>2189</v>
      </c>
      <c r="H718" s="228">
        <v>45720</v>
      </c>
      <c r="I718" s="103">
        <v>18</v>
      </c>
      <c r="J718" s="103">
        <v>117</v>
      </c>
      <c r="K718" s="296" t="str" cm="1">
        <f t="array" ref="K718">LOOKUP(2,1/(J718&gt;=INDEX(IF(F718="x",CCTT!$F$3:$I$170,CCTT!$B$3:$E$170),MATCH(DATEDIF(D718,DATE(2024,7,11),"m"),CCTT!$A$3:$A$170,0),0)),CCTT!$F$2:$I$2)</f>
        <v>bt</v>
      </c>
      <c r="L718" s="111">
        <f t="shared" si="80"/>
        <v>13.149243918474689</v>
      </c>
      <c r="M718" s="296" t="str" cm="1">
        <f t="array" ref="M718">LOOKUP(2,1/(L718&gt;=INDEX(IF(F718="x",BMI!$G$3:$K$170,BMI!$B$3:$F$170),MATCH(DATEDIF(D718,DATE(2024,7,11),"m"),BMI!$A$3:$A$170,0),0)),BMI!$G$2:$K$2)</f>
        <v>bt</v>
      </c>
      <c r="N718" s="103" t="s">
        <v>3385</v>
      </c>
      <c r="O718" s="103">
        <v>87</v>
      </c>
      <c r="P718" s="106" t="s">
        <v>3415</v>
      </c>
      <c r="Q718" s="103" t="s">
        <v>1326</v>
      </c>
      <c r="R718" s="103" t="s">
        <v>5</v>
      </c>
      <c r="S718" s="103" t="s">
        <v>1370</v>
      </c>
      <c r="T718" s="103" t="s">
        <v>5</v>
      </c>
      <c r="U718" s="104" t="str">
        <f t="shared" si="81"/>
        <v>2 mắt giảm thị lực; bt; Đa sâu răng; bt</v>
      </c>
      <c r="V718" s="112" t="s">
        <v>3389</v>
      </c>
      <c r="W718" s="297" t="str">
        <f t="shared" si="82"/>
        <v>II</v>
      </c>
    </row>
    <row r="719" spans="1:23" x14ac:dyDescent="0.25">
      <c r="A719" s="103">
        <f t="shared" si="83"/>
        <v>710</v>
      </c>
      <c r="B719" s="226" t="s">
        <v>2548</v>
      </c>
      <c r="C719" s="227" t="s">
        <v>1578</v>
      </c>
      <c r="D719" s="354">
        <v>42864</v>
      </c>
      <c r="E719" s="103"/>
      <c r="F719" s="103" t="s">
        <v>1753</v>
      </c>
      <c r="G719" s="106" t="s">
        <v>2189</v>
      </c>
      <c r="H719" s="228">
        <v>45720</v>
      </c>
      <c r="I719" s="103">
        <v>22</v>
      </c>
      <c r="J719" s="103">
        <v>122</v>
      </c>
      <c r="K719" s="296" t="str" cm="1">
        <f t="array" ref="K719">LOOKUP(2,1/(J719&gt;=INDEX(IF(F719="x",CCTT!$F$3:$I$170,CCTT!$B$3:$E$170),MATCH(DATEDIF(D719,DATE(2024,7,11),"m"),CCTT!$A$3:$A$170,0),0)),CCTT!$F$2:$I$2)</f>
        <v>bt</v>
      </c>
      <c r="L719" s="111">
        <f t="shared" si="80"/>
        <v>14.780972856758936</v>
      </c>
      <c r="M719" s="296" t="str" cm="1">
        <f t="array" ref="M719">LOOKUP(2,1/(L719&gt;=INDEX(IF(F719="x",BMI!$G$3:$K$170,BMI!$B$3:$F$170),MATCH(DATEDIF(D719,DATE(2024,7,11),"m"),BMI!$A$3:$A$170,0),0)),BMI!$G$2:$K$2)</f>
        <v>bt</v>
      </c>
      <c r="N719" s="103" t="s">
        <v>3401</v>
      </c>
      <c r="O719" s="103">
        <v>87</v>
      </c>
      <c r="P719" s="106" t="s">
        <v>3380</v>
      </c>
      <c r="Q719" s="103" t="s">
        <v>5</v>
      </c>
      <c r="R719" s="103" t="s">
        <v>1532</v>
      </c>
      <c r="S719" s="103" t="s">
        <v>1370</v>
      </c>
      <c r="T719" s="103" t="s">
        <v>5</v>
      </c>
      <c r="U719" s="104" t="str">
        <f t="shared" si="81"/>
        <v>bt; Viêm mũi họng; Đa sâu răng; bt</v>
      </c>
      <c r="V719" s="112" t="s">
        <v>3425</v>
      </c>
      <c r="W719" s="297" t="str">
        <f t="shared" si="82"/>
        <v>II</v>
      </c>
    </row>
    <row r="720" spans="1:23" x14ac:dyDescent="0.25">
      <c r="A720" s="103">
        <f t="shared" si="83"/>
        <v>711</v>
      </c>
      <c r="B720" s="226" t="s">
        <v>2549</v>
      </c>
      <c r="C720" s="227" t="s">
        <v>2550</v>
      </c>
      <c r="D720" s="354">
        <v>42814</v>
      </c>
      <c r="E720" s="103" t="s">
        <v>1753</v>
      </c>
      <c r="F720" s="103"/>
      <c r="G720" s="106" t="s">
        <v>2189</v>
      </c>
      <c r="H720" s="228">
        <v>45720</v>
      </c>
      <c r="I720" s="103">
        <v>24</v>
      </c>
      <c r="J720" s="103">
        <v>120</v>
      </c>
      <c r="K720" s="296" t="str" cm="1">
        <f t="array" ref="K720">LOOKUP(2,1/(J720&gt;=INDEX(IF(F720="x",CCTT!$F$3:$I$170,CCTT!$B$3:$E$170),MATCH(DATEDIF(D720,DATE(2024,7,11),"m"),CCTT!$A$3:$A$170,0),0)),CCTT!$F$2:$I$2)</f>
        <v>bt</v>
      </c>
      <c r="L720" s="111">
        <f t="shared" si="80"/>
        <v>16.666666666666668</v>
      </c>
      <c r="M720" s="296" t="str" cm="1">
        <f t="array" ref="M720">LOOKUP(2,1/(L720&gt;=INDEX(IF(F720="x",BMI!$G$3:$K$170,BMI!$B$3:$F$170),MATCH(DATEDIF(D720,DATE(2024,7,11),"m"),BMI!$A$3:$A$170,0),0)),BMI!$G$2:$K$2)</f>
        <v>bt</v>
      </c>
      <c r="N720" s="103" t="s">
        <v>3385</v>
      </c>
      <c r="O720" s="103">
        <v>87</v>
      </c>
      <c r="P720" s="106" t="s">
        <v>3380</v>
      </c>
      <c r="Q720" s="103" t="s">
        <v>5</v>
      </c>
      <c r="R720" s="103" t="s">
        <v>5</v>
      </c>
      <c r="S720" s="103" t="s">
        <v>5</v>
      </c>
      <c r="T720" s="103" t="s">
        <v>5</v>
      </c>
      <c r="U720" s="104" t="str">
        <f t="shared" si="81"/>
        <v>bt; bt; bt; bt</v>
      </c>
      <c r="V720" s="112" t="s">
        <v>5</v>
      </c>
      <c r="W720" s="297" t="str">
        <f t="shared" si="82"/>
        <v>I</v>
      </c>
    </row>
    <row r="721" spans="1:23" ht="31.5" x14ac:dyDescent="0.25">
      <c r="A721" s="103">
        <f t="shared" si="83"/>
        <v>712</v>
      </c>
      <c r="B721" s="226" t="s">
        <v>1339</v>
      </c>
      <c r="C721" s="227" t="s">
        <v>1283</v>
      </c>
      <c r="D721" s="354">
        <v>42800</v>
      </c>
      <c r="E721" s="103" t="s">
        <v>1753</v>
      </c>
      <c r="F721" s="103"/>
      <c r="G721" s="106" t="s">
        <v>2189</v>
      </c>
      <c r="H721" s="228">
        <v>45720</v>
      </c>
      <c r="I721" s="103">
        <v>23</v>
      </c>
      <c r="J721" s="103">
        <v>127</v>
      </c>
      <c r="K721" s="296" t="str" cm="1">
        <f t="array" ref="K721">LOOKUP(2,1/(J721&gt;=INDEX(IF(F721="x",CCTT!$F$3:$I$170,CCTT!$B$3:$E$170),MATCH(DATEDIF(D721,DATE(2024,7,11),"m"),CCTT!$A$3:$A$170,0),0)),CCTT!$F$2:$I$2)</f>
        <v>bt</v>
      </c>
      <c r="L721" s="111">
        <f t="shared" si="80"/>
        <v>14.260028520057041</v>
      </c>
      <c r="M721" s="296" t="str" cm="1">
        <f t="array" ref="M721">LOOKUP(2,1/(L721&gt;=INDEX(IF(F721="x",BMI!$G$3:$K$170,BMI!$B$3:$F$170),MATCH(DATEDIF(D721,DATE(2024,7,11),"m"),BMI!$A$3:$A$170,0),0)),BMI!$G$2:$K$2)</f>
        <v>bt</v>
      </c>
      <c r="N721" s="103" t="s">
        <v>3401</v>
      </c>
      <c r="O721" s="103">
        <v>83</v>
      </c>
      <c r="P721" s="106" t="s">
        <v>3415</v>
      </c>
      <c r="Q721" s="103" t="s">
        <v>1326</v>
      </c>
      <c r="R721" s="103" t="s">
        <v>5</v>
      </c>
      <c r="S721" s="103" t="s">
        <v>1370</v>
      </c>
      <c r="T721" s="103" t="s">
        <v>5</v>
      </c>
      <c r="U721" s="104" t="str">
        <f t="shared" si="81"/>
        <v>2 mắt giảm thị lực; bt; Đa sâu răng; bt</v>
      </c>
      <c r="V721" s="112" t="s">
        <v>3389</v>
      </c>
      <c r="W721" s="297" t="str">
        <f t="shared" si="82"/>
        <v>II</v>
      </c>
    </row>
    <row r="722" spans="1:23" x14ac:dyDescent="0.25">
      <c r="A722" s="103">
        <f t="shared" si="83"/>
        <v>713</v>
      </c>
      <c r="B722" s="226" t="s">
        <v>1620</v>
      </c>
      <c r="C722" s="227" t="s">
        <v>1283</v>
      </c>
      <c r="D722" s="354">
        <v>42794</v>
      </c>
      <c r="E722" s="103" t="s">
        <v>1753</v>
      </c>
      <c r="F722" s="103"/>
      <c r="G722" s="106" t="s">
        <v>2189</v>
      </c>
      <c r="H722" s="228">
        <v>45720</v>
      </c>
      <c r="I722" s="103">
        <v>23</v>
      </c>
      <c r="J722" s="103">
        <v>116</v>
      </c>
      <c r="K722" s="296" t="str" cm="1">
        <f t="array" ref="K722">LOOKUP(2,1/(J722&gt;=INDEX(IF(F722="x",CCTT!$F$3:$I$170,CCTT!$B$3:$E$170),MATCH(DATEDIF(D722,DATE(2024,7,11),"m"),CCTT!$A$3:$A$170,0),0)),CCTT!$F$2:$I$2)</f>
        <v>bt</v>
      </c>
      <c r="L722" s="111">
        <f t="shared" si="80"/>
        <v>17.092746730083235</v>
      </c>
      <c r="M722" s="296" t="str" cm="1">
        <f t="array" ref="M722">LOOKUP(2,1/(L722&gt;=INDEX(IF(F722="x",BMI!$G$3:$K$170,BMI!$B$3:$F$170),MATCH(DATEDIF(D722,DATE(2024,7,11),"m"),BMI!$A$3:$A$170,0),0)),BMI!$G$2:$K$2)</f>
        <v>bt</v>
      </c>
      <c r="N722" s="103" t="s">
        <v>3385</v>
      </c>
      <c r="O722" s="103">
        <v>84</v>
      </c>
      <c r="P722" s="106" t="s">
        <v>3380</v>
      </c>
      <c r="Q722" s="103" t="s">
        <v>5</v>
      </c>
      <c r="R722" s="103" t="s">
        <v>5</v>
      </c>
      <c r="S722" s="103" t="s">
        <v>5</v>
      </c>
      <c r="T722" s="103" t="s">
        <v>5</v>
      </c>
      <c r="U722" s="104" t="str">
        <f t="shared" si="81"/>
        <v>bt; bt; bt; bt</v>
      </c>
      <c r="V722" s="112" t="s">
        <v>5</v>
      </c>
      <c r="W722" s="297" t="str">
        <f t="shared" si="82"/>
        <v>I</v>
      </c>
    </row>
    <row r="723" spans="1:23" x14ac:dyDescent="0.25">
      <c r="A723" s="103">
        <f t="shared" si="83"/>
        <v>714</v>
      </c>
      <c r="B723" s="226" t="s">
        <v>1694</v>
      </c>
      <c r="C723" s="227" t="s">
        <v>1284</v>
      </c>
      <c r="D723" s="354">
        <v>43018</v>
      </c>
      <c r="E723" s="103" t="s">
        <v>1753</v>
      </c>
      <c r="F723" s="103"/>
      <c r="G723" s="106" t="s">
        <v>2189</v>
      </c>
      <c r="H723" s="228">
        <v>45720</v>
      </c>
      <c r="I723" s="103">
        <v>21</v>
      </c>
      <c r="J723" s="103">
        <v>118</v>
      </c>
      <c r="K723" s="296" t="str" cm="1">
        <f t="array" ref="K723">LOOKUP(2,1/(J723&gt;=INDEX(IF(F723="x",CCTT!$F$3:$I$170,CCTT!$B$3:$E$170),MATCH(DATEDIF(D723,DATE(2024,7,11),"m"),CCTT!$A$3:$A$170,0),0)),CCTT!$F$2:$I$2)</f>
        <v>bt</v>
      </c>
      <c r="L723" s="111">
        <f t="shared" si="80"/>
        <v>15.081873024992817</v>
      </c>
      <c r="M723" s="296" t="str" cm="1">
        <f t="array" ref="M723">LOOKUP(2,1/(L723&gt;=INDEX(IF(F723="x",BMI!$G$3:$K$170,BMI!$B$3:$F$170),MATCH(DATEDIF(D723,DATE(2024,7,11),"m"),BMI!$A$3:$A$170,0),0)),BMI!$G$2:$K$2)</f>
        <v>bt</v>
      </c>
      <c r="N723" s="103" t="s">
        <v>3396</v>
      </c>
      <c r="O723" s="103">
        <v>80</v>
      </c>
      <c r="P723" s="106" t="s">
        <v>3380</v>
      </c>
      <c r="Q723" s="103" t="s">
        <v>5</v>
      </c>
      <c r="R723" s="103" t="s">
        <v>5</v>
      </c>
      <c r="S723" s="103" t="s">
        <v>5</v>
      </c>
      <c r="T723" s="103" t="s">
        <v>5</v>
      </c>
      <c r="U723" s="104" t="str">
        <f t="shared" si="81"/>
        <v>bt; bt; bt; bt</v>
      </c>
      <c r="V723" s="112" t="s">
        <v>5</v>
      </c>
      <c r="W723" s="297" t="str">
        <f t="shared" si="82"/>
        <v>I</v>
      </c>
    </row>
    <row r="724" spans="1:23" x14ac:dyDescent="0.25">
      <c r="A724" s="103">
        <f t="shared" si="83"/>
        <v>715</v>
      </c>
      <c r="B724" s="226" t="s">
        <v>2551</v>
      </c>
      <c r="C724" s="227" t="s">
        <v>1330</v>
      </c>
      <c r="D724" s="354">
        <v>42757</v>
      </c>
      <c r="E724" s="103" t="s">
        <v>1753</v>
      </c>
      <c r="F724" s="103"/>
      <c r="G724" s="106" t="s">
        <v>2189</v>
      </c>
      <c r="H724" s="228">
        <v>45720</v>
      </c>
      <c r="I724" s="103">
        <v>21</v>
      </c>
      <c r="J724" s="103">
        <v>122</v>
      </c>
      <c r="K724" s="296" t="str" cm="1">
        <f t="array" ref="K724">LOOKUP(2,1/(J724&gt;=INDEX(IF(F724="x",CCTT!$F$3:$I$170,CCTT!$B$3:$E$170),MATCH(DATEDIF(D724,DATE(2024,7,11),"m"),CCTT!$A$3:$A$170,0),0)),CCTT!$F$2:$I$2)</f>
        <v>bt</v>
      </c>
      <c r="L724" s="111">
        <f t="shared" si="80"/>
        <v>14.109110454178984</v>
      </c>
      <c r="M724" s="296" t="str" cm="1">
        <f t="array" ref="M724">LOOKUP(2,1/(L724&gt;=INDEX(IF(F724="x",BMI!$G$3:$K$170,BMI!$B$3:$F$170),MATCH(DATEDIF(D724,DATE(2024,7,11),"m"),BMI!$A$3:$A$170,0),0)),BMI!$G$2:$K$2)</f>
        <v>bt</v>
      </c>
      <c r="N724" s="103" t="s">
        <v>3385</v>
      </c>
      <c r="O724" s="103">
        <v>83</v>
      </c>
      <c r="P724" s="106" t="s">
        <v>3380</v>
      </c>
      <c r="Q724" s="103" t="s">
        <v>5</v>
      </c>
      <c r="R724" s="103" t="s">
        <v>5</v>
      </c>
      <c r="S724" s="103" t="s">
        <v>1370</v>
      </c>
      <c r="T724" s="103" t="s">
        <v>5</v>
      </c>
      <c r="U724" s="104" t="str">
        <f t="shared" si="81"/>
        <v>bt; bt; Đa sâu răng; bt</v>
      </c>
      <c r="V724" s="112" t="s">
        <v>1370</v>
      </c>
      <c r="W724" s="297" t="str">
        <f t="shared" si="82"/>
        <v>II</v>
      </c>
    </row>
    <row r="725" spans="1:23" x14ac:dyDescent="0.25">
      <c r="A725" s="103">
        <f t="shared" si="83"/>
        <v>716</v>
      </c>
      <c r="B725" s="226" t="s">
        <v>2552</v>
      </c>
      <c r="C725" s="227" t="s">
        <v>1354</v>
      </c>
      <c r="D725" s="353">
        <v>43084</v>
      </c>
      <c r="E725" s="103"/>
      <c r="F725" s="103" t="s">
        <v>1753</v>
      </c>
      <c r="G725" s="106" t="s">
        <v>2189</v>
      </c>
      <c r="H725" s="228">
        <v>45720</v>
      </c>
      <c r="I725" s="103">
        <v>20</v>
      </c>
      <c r="J725" s="103">
        <v>115</v>
      </c>
      <c r="K725" s="296" t="str" cm="1">
        <f t="array" ref="K725">LOOKUP(2,1/(J725&gt;=INDEX(IF(F725="x",CCTT!$F$3:$I$170,CCTT!$B$3:$E$170),MATCH(DATEDIF(D725,DATE(2024,7,11),"m"),CCTT!$A$3:$A$170,0),0)),CCTT!$F$2:$I$2)</f>
        <v>bt</v>
      </c>
      <c r="L725" s="111">
        <f t="shared" si="80"/>
        <v>15.122873345935728</v>
      </c>
      <c r="M725" s="296" t="str" cm="1">
        <f t="array" ref="M725">LOOKUP(2,1/(L725&gt;=INDEX(IF(F725="x",BMI!$G$3:$K$170,BMI!$B$3:$F$170),MATCH(DATEDIF(D725,DATE(2024,7,11),"m"),BMI!$A$3:$A$170,0),0)),BMI!$G$2:$K$2)</f>
        <v>bt</v>
      </c>
      <c r="N725" s="103" t="s">
        <v>3398</v>
      </c>
      <c r="O725" s="103">
        <v>86</v>
      </c>
      <c r="P725" s="106" t="s">
        <v>3380</v>
      </c>
      <c r="Q725" s="103" t="s">
        <v>5</v>
      </c>
      <c r="R725" s="103" t="s">
        <v>5</v>
      </c>
      <c r="S725" s="103" t="s">
        <v>5</v>
      </c>
      <c r="T725" s="103" t="s">
        <v>5</v>
      </c>
      <c r="U725" s="104" t="str">
        <f t="shared" si="81"/>
        <v>bt; bt; bt; bt</v>
      </c>
      <c r="V725" s="112" t="s">
        <v>5</v>
      </c>
      <c r="W725" s="297" t="str">
        <f t="shared" si="82"/>
        <v>I</v>
      </c>
    </row>
    <row r="726" spans="1:23" x14ac:dyDescent="0.25">
      <c r="A726" s="103">
        <f t="shared" si="83"/>
        <v>717</v>
      </c>
      <c r="B726" s="226" t="s">
        <v>2553</v>
      </c>
      <c r="C726" s="227" t="s">
        <v>1382</v>
      </c>
      <c r="D726" s="353">
        <v>42854</v>
      </c>
      <c r="E726" s="103"/>
      <c r="F726" s="103" t="s">
        <v>1753</v>
      </c>
      <c r="G726" s="106" t="s">
        <v>2189</v>
      </c>
      <c r="H726" s="228">
        <v>45720</v>
      </c>
      <c r="I726" s="103">
        <v>20</v>
      </c>
      <c r="J726" s="103">
        <v>119</v>
      </c>
      <c r="K726" s="296" t="str" cm="1">
        <f t="array" ref="K726">LOOKUP(2,1/(J726&gt;=INDEX(IF(F726="x",CCTT!$F$3:$I$170,CCTT!$B$3:$E$170),MATCH(DATEDIF(D726,DATE(2024,7,11),"m"),CCTT!$A$3:$A$170,0),0)),CCTT!$F$2:$I$2)</f>
        <v>bt</v>
      </c>
      <c r="L726" s="111">
        <f t="shared" si="80"/>
        <v>14.123296377374478</v>
      </c>
      <c r="M726" s="296" t="str" cm="1">
        <f t="array" ref="M726">LOOKUP(2,1/(L726&gt;=INDEX(IF(F726="x",BMI!$G$3:$K$170,BMI!$B$3:$F$170),MATCH(DATEDIF(D726,DATE(2024,7,11),"m"),BMI!$A$3:$A$170,0),0)),BMI!$G$2:$K$2)</f>
        <v>bt</v>
      </c>
      <c r="N726" s="103" t="s">
        <v>3396</v>
      </c>
      <c r="O726" s="103">
        <v>83</v>
      </c>
      <c r="P726" s="106" t="s">
        <v>3380</v>
      </c>
      <c r="Q726" s="103" t="s">
        <v>5</v>
      </c>
      <c r="R726" s="103" t="s">
        <v>5</v>
      </c>
      <c r="S726" s="103" t="s">
        <v>5</v>
      </c>
      <c r="T726" s="103" t="s">
        <v>5</v>
      </c>
      <c r="U726" s="104" t="str">
        <f t="shared" si="81"/>
        <v>bt; bt; bt; bt</v>
      </c>
      <c r="V726" s="112" t="s">
        <v>5</v>
      </c>
      <c r="W726" s="297" t="str">
        <f t="shared" si="82"/>
        <v>I</v>
      </c>
    </row>
    <row r="727" spans="1:23" x14ac:dyDescent="0.25">
      <c r="A727" s="103">
        <f t="shared" si="83"/>
        <v>718</v>
      </c>
      <c r="B727" s="226" t="s">
        <v>1336</v>
      </c>
      <c r="C727" s="227" t="s">
        <v>1287</v>
      </c>
      <c r="D727" s="353">
        <v>42774</v>
      </c>
      <c r="E727" s="103" t="s">
        <v>1753</v>
      </c>
      <c r="F727" s="103"/>
      <c r="G727" s="106" t="s">
        <v>2189</v>
      </c>
      <c r="H727" s="228">
        <v>45720</v>
      </c>
      <c r="I727" s="103">
        <v>28</v>
      </c>
      <c r="J727" s="103">
        <v>124</v>
      </c>
      <c r="K727" s="296" t="str" cm="1">
        <f t="array" ref="K727">LOOKUP(2,1/(J727&gt;=INDEX(IF(F727="x",CCTT!$F$3:$I$170,CCTT!$B$3:$E$170),MATCH(DATEDIF(D727,DATE(2024,7,11),"m"),CCTT!$A$3:$A$170,0),0)),CCTT!$F$2:$I$2)</f>
        <v>bt</v>
      </c>
      <c r="L727" s="111">
        <f t="shared" si="80"/>
        <v>18.210197710718003</v>
      </c>
      <c r="M727" s="296" t="str" cm="1">
        <f t="array" ref="M727">LOOKUP(2,1/(L727&gt;=INDEX(IF(F727="x",BMI!$G$3:$K$170,BMI!$B$3:$F$170),MATCH(DATEDIF(D727,DATE(2024,7,11),"m"),BMI!$A$3:$A$170,0),0)),BMI!$G$2:$K$2)</f>
        <v>TC</v>
      </c>
      <c r="N727" s="103" t="s">
        <v>3396</v>
      </c>
      <c r="O727" s="103">
        <v>83</v>
      </c>
      <c r="P727" s="106" t="s">
        <v>3380</v>
      </c>
      <c r="Q727" s="103" t="s">
        <v>5</v>
      </c>
      <c r="R727" s="103" t="s">
        <v>5</v>
      </c>
      <c r="S727" s="103" t="s">
        <v>5</v>
      </c>
      <c r="T727" s="103" t="s">
        <v>5</v>
      </c>
      <c r="U727" s="104" t="str">
        <f t="shared" si="81"/>
        <v>bt; bt; bt; bt</v>
      </c>
      <c r="V727" s="112" t="s">
        <v>5</v>
      </c>
      <c r="W727" s="297" t="str">
        <f t="shared" si="82"/>
        <v>II</v>
      </c>
    </row>
    <row r="728" spans="1:23" x14ac:dyDescent="0.25">
      <c r="A728" s="103">
        <f t="shared" si="83"/>
        <v>719</v>
      </c>
      <c r="B728" s="226" t="s">
        <v>1657</v>
      </c>
      <c r="C728" s="227" t="s">
        <v>0</v>
      </c>
      <c r="D728" s="353">
        <v>42843</v>
      </c>
      <c r="E728" s="103" t="s">
        <v>1753</v>
      </c>
      <c r="F728" s="103"/>
      <c r="G728" s="106" t="s">
        <v>2189</v>
      </c>
      <c r="H728" s="228">
        <v>45720</v>
      </c>
      <c r="I728" s="103">
        <v>27</v>
      </c>
      <c r="J728" s="103">
        <v>133</v>
      </c>
      <c r="K728" s="296" t="str" cm="1">
        <f t="array" ref="K728">LOOKUP(2,1/(J728&gt;=INDEX(IF(F728="x",CCTT!$F$3:$I$170,CCTT!$B$3:$E$170),MATCH(DATEDIF(D728,DATE(2024,7,11),"m"),CCTT!$A$3:$A$170,0),0)),CCTT!$F$2:$I$2)</f>
        <v>bt</v>
      </c>
      <c r="L728" s="111">
        <f t="shared" si="80"/>
        <v>15.263723217818985</v>
      </c>
      <c r="M728" s="296" t="str" cm="1">
        <f t="array" ref="M728">LOOKUP(2,1/(L728&gt;=INDEX(IF(F728="x",BMI!$G$3:$K$170,BMI!$B$3:$F$170),MATCH(DATEDIF(D728,DATE(2024,7,11),"m"),BMI!$A$3:$A$170,0),0)),BMI!$G$2:$K$2)</f>
        <v>bt</v>
      </c>
      <c r="N728" s="103" t="s">
        <v>3385</v>
      </c>
      <c r="O728" s="103">
        <v>84</v>
      </c>
      <c r="P728" s="106" t="s">
        <v>3380</v>
      </c>
      <c r="Q728" s="103" t="s">
        <v>5</v>
      </c>
      <c r="R728" s="103" t="s">
        <v>5</v>
      </c>
      <c r="S728" s="103" t="s">
        <v>5</v>
      </c>
      <c r="T728" s="103" t="s">
        <v>5</v>
      </c>
      <c r="U728" s="104" t="str">
        <f t="shared" si="81"/>
        <v>bt; bt; bt; bt</v>
      </c>
      <c r="V728" s="112" t="s">
        <v>5</v>
      </c>
      <c r="W728" s="297" t="str">
        <f t="shared" si="82"/>
        <v>I</v>
      </c>
    </row>
    <row r="729" spans="1:23" x14ac:dyDescent="0.25">
      <c r="A729" s="103">
        <f t="shared" si="83"/>
        <v>720</v>
      </c>
      <c r="B729" s="226" t="s">
        <v>2554</v>
      </c>
      <c r="C729" s="227" t="s">
        <v>1291</v>
      </c>
      <c r="D729" s="353">
        <v>42815</v>
      </c>
      <c r="E729" s="103"/>
      <c r="F729" s="103" t="s">
        <v>1753</v>
      </c>
      <c r="G729" s="106" t="s">
        <v>2189</v>
      </c>
      <c r="H729" s="228">
        <v>45720</v>
      </c>
      <c r="I729" s="103">
        <v>20</v>
      </c>
      <c r="J729" s="103">
        <v>125</v>
      </c>
      <c r="K729" s="296" t="str" cm="1">
        <f t="array" ref="K729">LOOKUP(2,1/(J729&gt;=INDEX(IF(F729="x",CCTT!$F$3:$I$170,CCTT!$B$3:$E$170),MATCH(DATEDIF(D729,DATE(2024,7,11),"m"),CCTT!$A$3:$A$170,0),0)),CCTT!$F$2:$I$2)</f>
        <v>bt</v>
      </c>
      <c r="L729" s="111">
        <f t="shared" si="80"/>
        <v>12.8</v>
      </c>
      <c r="M729" s="296" t="str" cm="1">
        <f t="array" ref="M729">LOOKUP(2,1/(L729&gt;=INDEX(IF(F729="x",BMI!$G$3:$K$170,BMI!$B$3:$F$170),MATCH(DATEDIF(D729,DATE(2024,7,11),"m"),BMI!$A$3:$A$170,0),0)),BMI!$G$2:$K$2)</f>
        <v>bt</v>
      </c>
      <c r="N729" s="103" t="s">
        <v>3385</v>
      </c>
      <c r="O729" s="103">
        <v>83</v>
      </c>
      <c r="P729" s="106" t="s">
        <v>3380</v>
      </c>
      <c r="Q729" s="103" t="s">
        <v>5</v>
      </c>
      <c r="R729" s="103" t="s">
        <v>5</v>
      </c>
      <c r="S729" s="103" t="s">
        <v>5</v>
      </c>
      <c r="T729" s="103" t="s">
        <v>5</v>
      </c>
      <c r="U729" s="104" t="str">
        <f t="shared" si="81"/>
        <v>bt; bt; bt; bt</v>
      </c>
      <c r="V729" s="112" t="s">
        <v>5</v>
      </c>
      <c r="W729" s="297" t="str">
        <f t="shared" si="82"/>
        <v>I</v>
      </c>
    </row>
    <row r="730" spans="1:23" x14ac:dyDescent="0.25">
      <c r="A730" s="103">
        <f t="shared" si="83"/>
        <v>721</v>
      </c>
      <c r="B730" s="226" t="s">
        <v>2366</v>
      </c>
      <c r="C730" s="227" t="s">
        <v>1291</v>
      </c>
      <c r="D730" s="436">
        <v>42903</v>
      </c>
      <c r="E730" s="103"/>
      <c r="F730" s="103" t="s">
        <v>1753</v>
      </c>
      <c r="G730" s="106" t="s">
        <v>2189</v>
      </c>
      <c r="H730" s="228">
        <v>45720</v>
      </c>
      <c r="I730" s="103">
        <v>20</v>
      </c>
      <c r="J730" s="103">
        <v>110</v>
      </c>
      <c r="K730" s="296" t="str" cm="1">
        <f t="array" ref="K730">LOOKUP(2,1/(J730&gt;=INDEX(IF(F730="x",CCTT!$F$3:$I$170,CCTT!$B$3:$E$170),MATCH(DATEDIF(D730,DATE(2024,7,11),"m"),CCTT!$A$3:$A$170,0),0)),CCTT!$F$2:$I$2)</f>
        <v>bt</v>
      </c>
      <c r="L730" s="111">
        <f t="shared" si="80"/>
        <v>16.528925619834709</v>
      </c>
      <c r="M730" s="296" t="str" cm="1">
        <f t="array" ref="M730">LOOKUP(2,1/(L730&gt;=INDEX(IF(F730="x",BMI!$G$3:$K$170,BMI!$B$3:$F$170),MATCH(DATEDIF(D730,DATE(2024,7,11),"m"),BMI!$A$3:$A$170,0),0)),BMI!$G$2:$K$2)</f>
        <v>bt</v>
      </c>
      <c r="N730" s="103" t="s">
        <v>3381</v>
      </c>
      <c r="O730" s="103">
        <v>82</v>
      </c>
      <c r="P730" s="106" t="s">
        <v>3382</v>
      </c>
      <c r="Q730" s="103" t="s">
        <v>3439</v>
      </c>
      <c r="R730" s="103" t="s">
        <v>5</v>
      </c>
      <c r="S730" s="103" t="s">
        <v>5</v>
      </c>
      <c r="T730" s="103" t="s">
        <v>5</v>
      </c>
      <c r="U730" s="104" t="str">
        <f t="shared" si="81"/>
        <v>Viễn loạn thị; bt; bt; bt</v>
      </c>
      <c r="V730" s="112" t="s">
        <v>3439</v>
      </c>
      <c r="W730" s="297" t="str">
        <f t="shared" si="82"/>
        <v>II</v>
      </c>
    </row>
    <row r="731" spans="1:23" x14ac:dyDescent="0.25">
      <c r="A731" s="103">
        <f t="shared" si="83"/>
        <v>722</v>
      </c>
      <c r="B731" s="226" t="s">
        <v>2555</v>
      </c>
      <c r="C731" s="227" t="s">
        <v>1316</v>
      </c>
      <c r="D731" s="353">
        <v>42815</v>
      </c>
      <c r="E731" s="103"/>
      <c r="F731" s="103" t="s">
        <v>1753</v>
      </c>
      <c r="G731" s="106" t="s">
        <v>2189</v>
      </c>
      <c r="H731" s="228">
        <v>45720</v>
      </c>
      <c r="I731" s="103">
        <v>25</v>
      </c>
      <c r="J731" s="103">
        <v>125</v>
      </c>
      <c r="K731" s="296" t="str" cm="1">
        <f t="array" ref="K731">LOOKUP(2,1/(J731&gt;=INDEX(IF(F731="x",CCTT!$F$3:$I$170,CCTT!$B$3:$E$170),MATCH(DATEDIF(D731,DATE(2024,7,11),"m"),CCTT!$A$3:$A$170,0),0)),CCTT!$F$2:$I$2)</f>
        <v>bt</v>
      </c>
      <c r="L731" s="111">
        <f t="shared" si="80"/>
        <v>16</v>
      </c>
      <c r="M731" s="296" t="str" cm="1">
        <f t="array" ref="M731">LOOKUP(2,1/(L731&gt;=INDEX(IF(F731="x",BMI!$G$3:$K$170,BMI!$B$3:$F$170),MATCH(DATEDIF(D731,DATE(2024,7,11),"m"),BMI!$A$3:$A$170,0),0)),BMI!$G$2:$K$2)</f>
        <v>bt</v>
      </c>
      <c r="N731" s="103" t="s">
        <v>3385</v>
      </c>
      <c r="O731" s="103">
        <v>87</v>
      </c>
      <c r="P731" s="106" t="s">
        <v>3380</v>
      </c>
      <c r="Q731" s="103" t="s">
        <v>5</v>
      </c>
      <c r="R731" s="103" t="s">
        <v>5</v>
      </c>
      <c r="S731" s="103" t="s">
        <v>5</v>
      </c>
      <c r="T731" s="103" t="s">
        <v>5</v>
      </c>
      <c r="U731" s="104" t="str">
        <f t="shared" si="81"/>
        <v>bt; bt; bt; bt</v>
      </c>
      <c r="V731" s="112" t="s">
        <v>5</v>
      </c>
      <c r="W731" s="297" t="str">
        <f t="shared" si="82"/>
        <v>I</v>
      </c>
    </row>
    <row r="732" spans="1:23" x14ac:dyDescent="0.25">
      <c r="A732" s="103">
        <f t="shared" si="83"/>
        <v>723</v>
      </c>
      <c r="B732" s="226" t="s">
        <v>2556</v>
      </c>
      <c r="C732" s="227" t="s">
        <v>1332</v>
      </c>
      <c r="D732" s="354">
        <v>42737</v>
      </c>
      <c r="E732" s="103" t="s">
        <v>1753</v>
      </c>
      <c r="F732" s="103"/>
      <c r="G732" s="106" t="s">
        <v>2189</v>
      </c>
      <c r="H732" s="228">
        <v>45720</v>
      </c>
      <c r="I732" s="103">
        <v>19</v>
      </c>
      <c r="J732" s="103">
        <v>120</v>
      </c>
      <c r="K732" s="296" t="str" cm="1">
        <f t="array" ref="K732">LOOKUP(2,1/(J732&gt;=INDEX(IF(F732="x",CCTT!$F$3:$I$170,CCTT!$B$3:$E$170),MATCH(DATEDIF(D732,DATE(2024,7,11),"m"),CCTT!$A$3:$A$170,0),0)),CCTT!$F$2:$I$2)</f>
        <v>bt</v>
      </c>
      <c r="L732" s="111">
        <f t="shared" si="80"/>
        <v>13.194444444444445</v>
      </c>
      <c r="M732" s="296" t="str" cm="1">
        <f t="array" ref="M732">LOOKUP(2,1/(L732&gt;=INDEX(IF(F732="x",BMI!$G$3:$K$170,BMI!$B$3:$F$170),MATCH(DATEDIF(D732,DATE(2024,7,11),"m"),BMI!$A$3:$A$170,0),0)),BMI!$G$2:$K$2)</f>
        <v>SDDTGC</v>
      </c>
      <c r="N732" s="103" t="s">
        <v>3385</v>
      </c>
      <c r="O732" s="103">
        <v>83</v>
      </c>
      <c r="P732" s="106" t="s">
        <v>3380</v>
      </c>
      <c r="Q732" s="103" t="s">
        <v>5</v>
      </c>
      <c r="R732" s="103" t="s">
        <v>5</v>
      </c>
      <c r="S732" s="103" t="s">
        <v>5</v>
      </c>
      <c r="T732" s="103" t="s">
        <v>5</v>
      </c>
      <c r="U732" s="104" t="str">
        <f t="shared" si="81"/>
        <v>bt; bt; bt; bt</v>
      </c>
      <c r="V732" s="112" t="s">
        <v>5</v>
      </c>
      <c r="W732" s="297" t="str">
        <f t="shared" si="82"/>
        <v>II</v>
      </c>
    </row>
    <row r="733" spans="1:23" x14ac:dyDescent="0.25">
      <c r="A733" s="103">
        <f t="shared" si="83"/>
        <v>724</v>
      </c>
      <c r="B733" s="226" t="s">
        <v>1673</v>
      </c>
      <c r="C733" s="227" t="s">
        <v>1294</v>
      </c>
      <c r="D733" s="354">
        <v>42782</v>
      </c>
      <c r="E733" s="103" t="s">
        <v>1753</v>
      </c>
      <c r="F733" s="103"/>
      <c r="G733" s="106" t="s">
        <v>2189</v>
      </c>
      <c r="H733" s="228">
        <v>45720</v>
      </c>
      <c r="I733" s="103">
        <v>22</v>
      </c>
      <c r="J733" s="103">
        <v>119</v>
      </c>
      <c r="K733" s="296" t="str" cm="1">
        <f t="array" ref="K733">LOOKUP(2,1/(J733&gt;=INDEX(IF(F733="x",CCTT!$F$3:$I$170,CCTT!$B$3:$E$170),MATCH(DATEDIF(D733,DATE(2024,7,11),"m"),CCTT!$A$3:$A$170,0),0)),CCTT!$F$2:$I$2)</f>
        <v>bt</v>
      </c>
      <c r="L733" s="111">
        <f t="shared" si="80"/>
        <v>15.535626015111927</v>
      </c>
      <c r="M733" s="296" t="str" cm="1">
        <f t="array" ref="M733">LOOKUP(2,1/(L733&gt;=INDEX(IF(F733="x",BMI!$G$3:$K$170,BMI!$B$3:$F$170),MATCH(DATEDIF(D733,DATE(2024,7,11),"m"),BMI!$A$3:$A$170,0),0)),BMI!$G$2:$K$2)</f>
        <v>bt</v>
      </c>
      <c r="N733" s="103" t="s">
        <v>3396</v>
      </c>
      <c r="O733" s="103">
        <v>83</v>
      </c>
      <c r="P733" s="106" t="s">
        <v>3380</v>
      </c>
      <c r="Q733" s="103" t="s">
        <v>5</v>
      </c>
      <c r="R733" s="103" t="s">
        <v>5</v>
      </c>
      <c r="S733" s="103" t="s">
        <v>1370</v>
      </c>
      <c r="T733" s="103" t="s">
        <v>5</v>
      </c>
      <c r="U733" s="104" t="str">
        <f t="shared" si="81"/>
        <v>bt; bt; Đa sâu răng; bt</v>
      </c>
      <c r="V733" s="112" t="s">
        <v>1370</v>
      </c>
      <c r="W733" s="297" t="str">
        <f t="shared" si="82"/>
        <v>II</v>
      </c>
    </row>
    <row r="734" spans="1:23" x14ac:dyDescent="0.25">
      <c r="A734" s="103">
        <f t="shared" si="83"/>
        <v>725</v>
      </c>
      <c r="B734" s="226" t="s">
        <v>2557</v>
      </c>
      <c r="C734" s="227" t="s">
        <v>1294</v>
      </c>
      <c r="D734" s="353">
        <v>42454</v>
      </c>
      <c r="E734" s="103" t="s">
        <v>1753</v>
      </c>
      <c r="F734" s="103"/>
      <c r="G734" s="106" t="s">
        <v>2189</v>
      </c>
      <c r="H734" s="228">
        <v>45720</v>
      </c>
      <c r="I734" s="103">
        <v>28</v>
      </c>
      <c r="J734" s="103">
        <v>135</v>
      </c>
      <c r="K734" s="296" t="str" cm="1">
        <f t="array" ref="K734">LOOKUP(2,1/(J734&gt;=INDEX(IF(F734="x",CCTT!$F$3:$I$170,CCTT!$B$3:$E$170),MATCH(DATEDIF(D734,DATE(2024,7,11),"m"),CCTT!$A$3:$A$170,0),0)),CCTT!$F$2:$I$2)</f>
        <v>bt</v>
      </c>
      <c r="L734" s="111">
        <f t="shared" si="80"/>
        <v>15.363511659807955</v>
      </c>
      <c r="M734" s="296" t="str" cm="1">
        <f t="array" ref="M734">LOOKUP(2,1/(L734&gt;=INDEX(IF(F734="x",BMI!$G$3:$K$170,BMI!$B$3:$F$170),MATCH(DATEDIF(D734,DATE(2024,7,11),"m"),BMI!$A$3:$A$170,0),0)),BMI!$G$2:$K$2)</f>
        <v>bt</v>
      </c>
      <c r="N734" s="103" t="s">
        <v>3396</v>
      </c>
      <c r="O734" s="103">
        <v>82</v>
      </c>
      <c r="P734" s="106" t="s">
        <v>3380</v>
      </c>
      <c r="Q734" s="103" t="s">
        <v>5</v>
      </c>
      <c r="R734" s="103" t="s">
        <v>5</v>
      </c>
      <c r="S734" s="103" t="s">
        <v>5</v>
      </c>
      <c r="T734" s="103" t="s">
        <v>5</v>
      </c>
      <c r="U734" s="104" t="str">
        <f t="shared" si="81"/>
        <v>bt; bt; bt; bt</v>
      </c>
      <c r="V734" s="112" t="s">
        <v>5</v>
      </c>
      <c r="W734" s="297" t="str">
        <f t="shared" si="82"/>
        <v>I</v>
      </c>
    </row>
    <row r="735" spans="1:23" x14ac:dyDescent="0.25">
      <c r="A735" s="103">
        <f t="shared" si="83"/>
        <v>726</v>
      </c>
      <c r="B735" s="226" t="s">
        <v>1336</v>
      </c>
      <c r="C735" s="227" t="s">
        <v>1746</v>
      </c>
      <c r="D735" s="354">
        <v>43059</v>
      </c>
      <c r="E735" s="103" t="s">
        <v>1753</v>
      </c>
      <c r="F735" s="103"/>
      <c r="G735" s="106" t="s">
        <v>2189</v>
      </c>
      <c r="H735" s="228">
        <v>45720</v>
      </c>
      <c r="I735" s="103">
        <v>21</v>
      </c>
      <c r="J735" s="103">
        <v>123</v>
      </c>
      <c r="K735" s="296" t="str" cm="1">
        <f t="array" ref="K735">LOOKUP(2,1/(J735&gt;=INDEX(IF(F735="x",CCTT!$F$3:$I$170,CCTT!$B$3:$E$170),MATCH(DATEDIF(D735,DATE(2024,7,11),"m"),CCTT!$A$3:$A$170,0),0)),CCTT!$F$2:$I$2)</f>
        <v>bt</v>
      </c>
      <c r="L735" s="111">
        <f t="shared" ref="L735:L762" si="84">(I735/J735^2)*10^4</f>
        <v>13.880626611144161</v>
      </c>
      <c r="M735" s="296" t="str" cm="1">
        <f t="array" ref="M735">LOOKUP(2,1/(L735&gt;=INDEX(IF(F735="x",BMI!$G$3:$K$170,BMI!$B$3:$F$170),MATCH(DATEDIF(D735,DATE(2024,7,11),"m"),BMI!$A$3:$A$170,0),0)),BMI!$G$2:$K$2)</f>
        <v>bt</v>
      </c>
      <c r="N735" s="103" t="s">
        <v>3386</v>
      </c>
      <c r="O735" s="103">
        <v>82</v>
      </c>
      <c r="P735" s="106" t="s">
        <v>3380</v>
      </c>
      <c r="Q735" s="103" t="s">
        <v>5</v>
      </c>
      <c r="R735" s="103" t="s">
        <v>5</v>
      </c>
      <c r="S735" s="103" t="s">
        <v>5</v>
      </c>
      <c r="T735" s="103" t="s">
        <v>5</v>
      </c>
      <c r="U735" s="104" t="str">
        <f t="shared" ref="U735:U762" si="85">Q735&amp;"; "&amp;R735&amp;"; "&amp;S735&amp;"; "&amp;T735</f>
        <v>bt; bt; bt; bt</v>
      </c>
      <c r="V735" s="112" t="s">
        <v>5</v>
      </c>
      <c r="W735" s="297" t="str">
        <f t="shared" ref="W735:W762" si="86">ROMAN(MAX(IF(OR(K735=$Z$8,M735=$AD$8,M735=$AH$8),3,IF(OR(K735=$AA$8,M735=$AE$8,M735=$AG$8),2,1)),IF(V735="bt",1,2)),0)</f>
        <v>I</v>
      </c>
    </row>
    <row r="736" spans="1:23" x14ac:dyDescent="0.25">
      <c r="A736" s="103">
        <f t="shared" si="83"/>
        <v>727</v>
      </c>
      <c r="B736" s="226" t="s">
        <v>2558</v>
      </c>
      <c r="C736" s="227" t="s">
        <v>1368</v>
      </c>
      <c r="D736" s="353">
        <v>42985</v>
      </c>
      <c r="E736" s="103"/>
      <c r="F736" s="103" t="s">
        <v>1753</v>
      </c>
      <c r="G736" s="106" t="s">
        <v>2189</v>
      </c>
      <c r="H736" s="228">
        <v>45720</v>
      </c>
      <c r="I736" s="103">
        <v>19</v>
      </c>
      <c r="J736" s="103">
        <v>109</v>
      </c>
      <c r="K736" s="296" t="str" cm="1">
        <f t="array" ref="K736">LOOKUP(2,1/(J736&gt;=INDEX(IF(F736="x",CCTT!$F$3:$I$170,CCTT!$B$3:$E$170),MATCH(DATEDIF(D736,DATE(2024,7,11),"m"),CCTT!$A$3:$A$170,0),0)),CCTT!$F$2:$I$2)</f>
        <v>bt</v>
      </c>
      <c r="L736" s="111">
        <f t="shared" si="84"/>
        <v>15.991919872064642</v>
      </c>
      <c r="M736" s="296" t="str" cm="1">
        <f t="array" ref="M736">LOOKUP(2,1/(L736&gt;=INDEX(IF(F736="x",BMI!$G$3:$K$170,BMI!$B$3:$F$170),MATCH(DATEDIF(D736,DATE(2024,7,11),"m"),BMI!$A$3:$A$170,0),0)),BMI!$G$2:$K$2)</f>
        <v>bt</v>
      </c>
      <c r="N736" s="103" t="s">
        <v>3399</v>
      </c>
      <c r="O736" s="103">
        <v>82</v>
      </c>
      <c r="P736" s="106" t="s">
        <v>3380</v>
      </c>
      <c r="Q736" s="103" t="s">
        <v>5</v>
      </c>
      <c r="R736" s="103" t="s">
        <v>5</v>
      </c>
      <c r="S736" s="103" t="s">
        <v>5</v>
      </c>
      <c r="T736" s="103" t="s">
        <v>5</v>
      </c>
      <c r="U736" s="104" t="str">
        <f t="shared" si="85"/>
        <v>bt; bt; bt; bt</v>
      </c>
      <c r="V736" s="112" t="s">
        <v>5</v>
      </c>
      <c r="W736" s="297" t="str">
        <f t="shared" si="86"/>
        <v>I</v>
      </c>
    </row>
    <row r="737" spans="1:23" x14ac:dyDescent="0.25">
      <c r="A737" s="103">
        <f t="shared" si="83"/>
        <v>728</v>
      </c>
      <c r="B737" s="226" t="s">
        <v>2559</v>
      </c>
      <c r="C737" s="227" t="s">
        <v>2560</v>
      </c>
      <c r="D737" s="354">
        <v>42832</v>
      </c>
      <c r="E737" s="103" t="s">
        <v>1753</v>
      </c>
      <c r="F737" s="103"/>
      <c r="G737" s="106" t="s">
        <v>2189</v>
      </c>
      <c r="H737" s="228">
        <v>45720</v>
      </c>
      <c r="I737" s="103">
        <v>23</v>
      </c>
      <c r="J737" s="103">
        <v>125</v>
      </c>
      <c r="K737" s="296" t="str" cm="1">
        <f t="array" ref="K737">LOOKUP(2,1/(J737&gt;=INDEX(IF(F737="x",CCTT!$F$3:$I$170,CCTT!$B$3:$E$170),MATCH(DATEDIF(D737,DATE(2024,7,11),"m"),CCTT!$A$3:$A$170,0),0)),CCTT!$F$2:$I$2)</f>
        <v>bt</v>
      </c>
      <c r="L737" s="111">
        <f t="shared" si="84"/>
        <v>14.72</v>
      </c>
      <c r="M737" s="296" t="str" cm="1">
        <f t="array" ref="M737">LOOKUP(2,1/(L737&gt;=INDEX(IF(F737="x",BMI!$G$3:$K$170,BMI!$B$3:$F$170),MATCH(DATEDIF(D737,DATE(2024,7,11),"m"),BMI!$A$3:$A$170,0),0)),BMI!$G$2:$K$2)</f>
        <v>bt</v>
      </c>
      <c r="N737" s="103" t="s">
        <v>3396</v>
      </c>
      <c r="O737" s="103">
        <v>83</v>
      </c>
      <c r="P737" s="106" t="s">
        <v>3380</v>
      </c>
      <c r="Q737" s="103" t="s">
        <v>5</v>
      </c>
      <c r="R737" s="103" t="s">
        <v>5</v>
      </c>
      <c r="S737" s="103" t="s">
        <v>5</v>
      </c>
      <c r="T737" s="103" t="s">
        <v>5</v>
      </c>
      <c r="U737" s="104" t="str">
        <f t="shared" si="85"/>
        <v>bt; bt; bt; bt</v>
      </c>
      <c r="V737" s="112" t="s">
        <v>5</v>
      </c>
      <c r="W737" s="297" t="str">
        <f t="shared" si="86"/>
        <v>I</v>
      </c>
    </row>
    <row r="738" spans="1:23" x14ac:dyDescent="0.25">
      <c r="A738" s="103">
        <f t="shared" si="83"/>
        <v>729</v>
      </c>
      <c r="B738" s="226" t="s">
        <v>2561</v>
      </c>
      <c r="C738" s="227" t="s">
        <v>1369</v>
      </c>
      <c r="D738" s="353">
        <v>42928</v>
      </c>
      <c r="E738" s="103" t="s">
        <v>1753</v>
      </c>
      <c r="F738" s="103"/>
      <c r="G738" s="106" t="s">
        <v>2189</v>
      </c>
      <c r="H738" s="228">
        <v>45720</v>
      </c>
      <c r="I738" s="103">
        <v>21</v>
      </c>
      <c r="J738" s="103">
        <v>124</v>
      </c>
      <c r="K738" s="296" t="str" cm="1">
        <f t="array" ref="K738">LOOKUP(2,1/(J738&gt;=INDEX(IF(F738="x",CCTT!$F$3:$I$170,CCTT!$B$3:$E$170),MATCH(DATEDIF(D738,DATE(2024,7,11),"m"),CCTT!$A$3:$A$170,0),0)),CCTT!$F$2:$I$2)</f>
        <v>bt</v>
      </c>
      <c r="L738" s="111">
        <f t="shared" si="84"/>
        <v>13.657648283038503</v>
      </c>
      <c r="M738" s="296" t="str" cm="1">
        <f t="array" ref="M738">LOOKUP(2,1/(L738&gt;=INDEX(IF(F738="x",BMI!$G$3:$K$170,BMI!$B$3:$F$170),MATCH(DATEDIF(D738,DATE(2024,7,11),"m"),BMI!$A$3:$A$170,0),0)),BMI!$G$2:$K$2)</f>
        <v>bt</v>
      </c>
      <c r="N738" s="103" t="s">
        <v>3385</v>
      </c>
      <c r="O738" s="103">
        <v>83</v>
      </c>
      <c r="P738" s="106" t="s">
        <v>3380</v>
      </c>
      <c r="Q738" s="103" t="s">
        <v>5</v>
      </c>
      <c r="R738" s="103" t="s">
        <v>5</v>
      </c>
      <c r="S738" s="103" t="s">
        <v>1370</v>
      </c>
      <c r="T738" s="103" t="s">
        <v>5</v>
      </c>
      <c r="U738" s="104" t="str">
        <f t="shared" si="85"/>
        <v>bt; bt; Đa sâu răng; bt</v>
      </c>
      <c r="V738" s="112" t="s">
        <v>1370</v>
      </c>
      <c r="W738" s="297" t="str">
        <f t="shared" si="86"/>
        <v>II</v>
      </c>
    </row>
    <row r="739" spans="1:23" x14ac:dyDescent="0.25">
      <c r="A739" s="103">
        <f t="shared" si="83"/>
        <v>730</v>
      </c>
      <c r="B739" s="226" t="s">
        <v>2562</v>
      </c>
      <c r="C739" s="227" t="s">
        <v>1322</v>
      </c>
      <c r="D739" s="353">
        <v>43038</v>
      </c>
      <c r="E739" s="103" t="s">
        <v>1753</v>
      </c>
      <c r="F739" s="103"/>
      <c r="G739" s="106" t="s">
        <v>2189</v>
      </c>
      <c r="H739" s="228">
        <v>45720</v>
      </c>
      <c r="I739" s="103">
        <v>22</v>
      </c>
      <c r="J739" s="103">
        <v>127</v>
      </c>
      <c r="K739" s="296" t="str" cm="1">
        <f t="array" ref="K739">LOOKUP(2,1/(J739&gt;=INDEX(IF(F739="x",CCTT!$F$3:$I$170,CCTT!$B$3:$E$170),MATCH(DATEDIF(D739,DATE(2024,7,11),"m"),CCTT!$A$3:$A$170,0),0)),CCTT!$F$2:$I$2)</f>
        <v>bt</v>
      </c>
      <c r="L739" s="111">
        <f t="shared" si="84"/>
        <v>13.640027280054561</v>
      </c>
      <c r="M739" s="296" t="str" cm="1">
        <f t="array" ref="M739">LOOKUP(2,1/(L739&gt;=INDEX(IF(F739="x",BMI!$G$3:$K$170,BMI!$B$3:$F$170),MATCH(DATEDIF(D739,DATE(2024,7,11),"m"),BMI!$A$3:$A$170,0),0)),BMI!$G$2:$K$2)</f>
        <v>bt</v>
      </c>
      <c r="N739" s="103" t="s">
        <v>3396</v>
      </c>
      <c r="O739" s="103">
        <v>82</v>
      </c>
      <c r="P739" s="106" t="s">
        <v>3380</v>
      </c>
      <c r="Q739" s="103" t="s">
        <v>5</v>
      </c>
      <c r="R739" s="103" t="s">
        <v>5</v>
      </c>
      <c r="S739" s="103" t="s">
        <v>1370</v>
      </c>
      <c r="T739" s="103" t="s">
        <v>5</v>
      </c>
      <c r="U739" s="104" t="str">
        <f t="shared" si="85"/>
        <v>bt; bt; Đa sâu răng; bt</v>
      </c>
      <c r="V739" s="112" t="s">
        <v>1370</v>
      </c>
      <c r="W739" s="297" t="str">
        <f t="shared" si="86"/>
        <v>II</v>
      </c>
    </row>
    <row r="740" spans="1:23" x14ac:dyDescent="0.25">
      <c r="A740" s="103">
        <f t="shared" si="83"/>
        <v>731</v>
      </c>
      <c r="B740" s="226" t="s">
        <v>2563</v>
      </c>
      <c r="C740" s="227" t="s">
        <v>1335</v>
      </c>
      <c r="D740" s="353">
        <v>42786</v>
      </c>
      <c r="E740" s="103"/>
      <c r="F740" s="103" t="s">
        <v>1753</v>
      </c>
      <c r="G740" s="106" t="s">
        <v>2189</v>
      </c>
      <c r="H740" s="228">
        <v>45720</v>
      </c>
      <c r="I740" s="103">
        <v>19</v>
      </c>
      <c r="J740" s="103">
        <v>119</v>
      </c>
      <c r="K740" s="296" t="str" cm="1">
        <f t="array" ref="K740">LOOKUP(2,1/(J740&gt;=INDEX(IF(F740="x",CCTT!$F$3:$I$170,CCTT!$B$3:$E$170),MATCH(DATEDIF(D740,DATE(2024,7,11),"m"),CCTT!$A$3:$A$170,0),0)),CCTT!$F$2:$I$2)</f>
        <v>bt</v>
      </c>
      <c r="L740" s="111">
        <f t="shared" si="84"/>
        <v>13.417131558505755</v>
      </c>
      <c r="M740" s="296" t="str" cm="1">
        <f t="array" ref="M740">LOOKUP(2,1/(L740&gt;=INDEX(IF(F740="x",BMI!$G$3:$K$170,BMI!$B$3:$F$170),MATCH(DATEDIF(D740,DATE(2024,7,11),"m"),BMI!$A$3:$A$170,0),0)),BMI!$G$2:$K$2)</f>
        <v>bt</v>
      </c>
      <c r="N740" s="103" t="s">
        <v>3385</v>
      </c>
      <c r="O740" s="103">
        <v>87</v>
      </c>
      <c r="P740" s="106" t="s">
        <v>3380</v>
      </c>
      <c r="Q740" s="103" t="s">
        <v>5</v>
      </c>
      <c r="R740" s="103" t="s">
        <v>5</v>
      </c>
      <c r="S740" s="103" t="s">
        <v>5</v>
      </c>
      <c r="T740" s="103" t="s">
        <v>5</v>
      </c>
      <c r="U740" s="104" t="str">
        <f t="shared" si="85"/>
        <v>bt; bt; bt; bt</v>
      </c>
      <c r="V740" s="112" t="s">
        <v>5</v>
      </c>
      <c r="W740" s="297" t="str">
        <f t="shared" si="86"/>
        <v>I</v>
      </c>
    </row>
    <row r="741" spans="1:23" x14ac:dyDescent="0.25">
      <c r="A741" s="103">
        <f t="shared" si="83"/>
        <v>732</v>
      </c>
      <c r="B741" s="226" t="s">
        <v>1745</v>
      </c>
      <c r="C741" s="227" t="s">
        <v>1304</v>
      </c>
      <c r="D741" s="289">
        <v>42984</v>
      </c>
      <c r="E741" s="103" t="s">
        <v>1753</v>
      </c>
      <c r="F741" s="103"/>
      <c r="G741" s="106" t="s">
        <v>2189</v>
      </c>
      <c r="H741" s="228">
        <v>45720</v>
      </c>
      <c r="I741" s="103">
        <v>28</v>
      </c>
      <c r="J741" s="103">
        <v>128</v>
      </c>
      <c r="K741" s="296" t="str" cm="1">
        <f t="array" ref="K741">LOOKUP(2,1/(J741&gt;=INDEX(IF(F741="x",CCTT!$F$3:$I$170,CCTT!$B$3:$E$170),MATCH(DATEDIF(D741,DATE(2024,7,11),"m"),CCTT!$A$3:$A$170,0),0)),CCTT!$F$2:$I$2)</f>
        <v>bt</v>
      </c>
      <c r="L741" s="111">
        <f t="shared" si="84"/>
        <v>17.08984375</v>
      </c>
      <c r="M741" s="296" t="str" cm="1">
        <f t="array" ref="M741">LOOKUP(2,1/(L741&gt;=INDEX(IF(F741="x",BMI!$G$3:$K$170,BMI!$B$3:$F$170),MATCH(DATEDIF(D741,DATE(2024,7,11),"m"),BMI!$A$3:$A$170,0),0)),BMI!$G$2:$K$2)</f>
        <v>TC</v>
      </c>
      <c r="N741" s="103" t="s">
        <v>3385</v>
      </c>
      <c r="O741" s="103">
        <v>83</v>
      </c>
      <c r="P741" s="106" t="s">
        <v>3380</v>
      </c>
      <c r="Q741" s="103" t="s">
        <v>5</v>
      </c>
      <c r="R741" s="103" t="s">
        <v>5</v>
      </c>
      <c r="S741" s="103" t="s">
        <v>1370</v>
      </c>
      <c r="T741" s="103" t="s">
        <v>5</v>
      </c>
      <c r="U741" s="104" t="str">
        <f t="shared" si="85"/>
        <v>bt; bt; Đa sâu răng; bt</v>
      </c>
      <c r="V741" s="112" t="s">
        <v>1370</v>
      </c>
      <c r="W741" s="297" t="str">
        <f t="shared" si="86"/>
        <v>II</v>
      </c>
    </row>
    <row r="742" spans="1:23" x14ac:dyDescent="0.25">
      <c r="A742" s="103">
        <f t="shared" si="83"/>
        <v>733</v>
      </c>
      <c r="B742" s="226" t="s">
        <v>1689</v>
      </c>
      <c r="C742" s="227" t="s">
        <v>1307</v>
      </c>
      <c r="D742" s="289">
        <v>43083</v>
      </c>
      <c r="E742" s="103"/>
      <c r="F742" s="103" t="s">
        <v>1753</v>
      </c>
      <c r="G742" s="106" t="s">
        <v>2189</v>
      </c>
      <c r="H742" s="228">
        <v>45720</v>
      </c>
      <c r="I742" s="103">
        <v>19</v>
      </c>
      <c r="J742" s="103">
        <v>114</v>
      </c>
      <c r="K742" s="296" t="str" cm="1">
        <f t="array" ref="K742">LOOKUP(2,1/(J742&gt;=INDEX(IF(F742="x",CCTT!$F$3:$I$170,CCTT!$B$3:$E$170),MATCH(DATEDIF(D742,DATE(2024,7,11),"m"),CCTT!$A$3:$A$170,0),0)),CCTT!$F$2:$I$2)</f>
        <v>bt</v>
      </c>
      <c r="L742" s="111">
        <f t="shared" si="84"/>
        <v>14.619883040935672</v>
      </c>
      <c r="M742" s="296" t="str" cm="1">
        <f t="array" ref="M742">LOOKUP(2,1/(L742&gt;=INDEX(IF(F742="x",BMI!$G$3:$K$170,BMI!$B$3:$F$170),MATCH(DATEDIF(D742,DATE(2024,7,11),"m"),BMI!$A$3:$A$170,0),0)),BMI!$G$2:$K$2)</f>
        <v>bt</v>
      </c>
      <c r="N742" s="103" t="s">
        <v>3385</v>
      </c>
      <c r="O742" s="103">
        <v>83</v>
      </c>
      <c r="P742" s="106" t="s">
        <v>3380</v>
      </c>
      <c r="Q742" s="103" t="s">
        <v>5</v>
      </c>
      <c r="R742" s="103" t="s">
        <v>5</v>
      </c>
      <c r="S742" s="103" t="s">
        <v>1370</v>
      </c>
      <c r="T742" s="103" t="s">
        <v>5</v>
      </c>
      <c r="U742" s="104" t="str">
        <f t="shared" si="85"/>
        <v>bt; bt; Đa sâu răng; bt</v>
      </c>
      <c r="V742" s="112" t="s">
        <v>1370</v>
      </c>
      <c r="W742" s="297" t="str">
        <f t="shared" si="86"/>
        <v>II</v>
      </c>
    </row>
    <row r="743" spans="1:23" ht="31.5" x14ac:dyDescent="0.25">
      <c r="A743" s="103">
        <f t="shared" si="83"/>
        <v>734</v>
      </c>
      <c r="B743" s="226" t="s">
        <v>2545</v>
      </c>
      <c r="C743" s="227" t="s">
        <v>2564</v>
      </c>
      <c r="D743" s="289">
        <v>42973</v>
      </c>
      <c r="E743" s="103" t="s">
        <v>1753</v>
      </c>
      <c r="F743" s="103"/>
      <c r="G743" s="106" t="s">
        <v>2189</v>
      </c>
      <c r="H743" s="228">
        <v>45720</v>
      </c>
      <c r="I743" s="103">
        <v>23</v>
      </c>
      <c r="J743" s="103">
        <v>125</v>
      </c>
      <c r="K743" s="296" t="str" cm="1">
        <f t="array" ref="K743">LOOKUP(2,1/(J743&gt;=INDEX(IF(F743="x",CCTT!$F$3:$I$170,CCTT!$B$3:$E$170),MATCH(DATEDIF(D743,DATE(2024,7,11),"m"),CCTT!$A$3:$A$170,0),0)),CCTT!$F$2:$I$2)</f>
        <v>bt</v>
      </c>
      <c r="L743" s="111">
        <f t="shared" si="84"/>
        <v>14.72</v>
      </c>
      <c r="M743" s="296" t="str" cm="1">
        <f t="array" ref="M743">LOOKUP(2,1/(L743&gt;=INDEX(IF(F743="x",BMI!$G$3:$K$170,BMI!$B$3:$F$170),MATCH(DATEDIF(D743,DATE(2024,7,11),"m"),BMI!$A$3:$A$170,0),0)),BMI!$G$2:$K$2)</f>
        <v>bt</v>
      </c>
      <c r="N743" s="103" t="s">
        <v>3385</v>
      </c>
      <c r="O743" s="103">
        <v>83</v>
      </c>
      <c r="P743" s="106" t="s">
        <v>3388</v>
      </c>
      <c r="Q743" s="103" t="s">
        <v>1326</v>
      </c>
      <c r="R743" s="103" t="s">
        <v>5</v>
      </c>
      <c r="S743" s="103" t="s">
        <v>1370</v>
      </c>
      <c r="T743" s="103" t="s">
        <v>5</v>
      </c>
      <c r="U743" s="104" t="str">
        <f t="shared" si="85"/>
        <v>2 mắt giảm thị lực; bt; Đa sâu răng; bt</v>
      </c>
      <c r="V743" s="112" t="s">
        <v>3389</v>
      </c>
      <c r="W743" s="297" t="str">
        <f t="shared" si="86"/>
        <v>II</v>
      </c>
    </row>
    <row r="744" spans="1:23" x14ac:dyDescent="0.25">
      <c r="A744" s="103">
        <f t="shared" si="83"/>
        <v>735</v>
      </c>
      <c r="B744" s="226" t="s">
        <v>2565</v>
      </c>
      <c r="C744" s="227" t="s">
        <v>2566</v>
      </c>
      <c r="D744" s="279"/>
      <c r="E744" s="103"/>
      <c r="F744" s="103" t="s">
        <v>1753</v>
      </c>
      <c r="G744" s="106" t="s">
        <v>2189</v>
      </c>
      <c r="H744" s="228">
        <v>45720</v>
      </c>
      <c r="I744" s="103">
        <v>20</v>
      </c>
      <c r="J744" s="103">
        <v>122</v>
      </c>
      <c r="K744" s="296" t="e" cm="1">
        <f t="array" ref="K744">LOOKUP(2,1/(J744&gt;=INDEX(IF(F744="x",CCTT!$F$3:$I$170,CCTT!$B$3:$E$170),MATCH(DATEDIF(D744,DATE(2024,7,11),"m"),CCTT!$A$3:$A$170,0),0)),CCTT!$F$2:$I$2)</f>
        <v>#N/A</v>
      </c>
      <c r="L744" s="111">
        <f t="shared" si="84"/>
        <v>13.437248051599033</v>
      </c>
      <c r="M744" s="296" t="e" cm="1">
        <f t="array" ref="M744">LOOKUP(2,1/(L744&gt;=INDEX(IF(F744="x",BMI!$G$3:$K$170,BMI!$B$3:$F$170),MATCH(DATEDIF(D744,DATE(2024,7,11),"m"),BMI!$A$3:$A$170,0),0)),BMI!$G$2:$K$2)</f>
        <v>#N/A</v>
      </c>
      <c r="N744" s="103" t="s">
        <v>3396</v>
      </c>
      <c r="O744" s="103">
        <v>82</v>
      </c>
      <c r="P744" s="106" t="s">
        <v>3380</v>
      </c>
      <c r="Q744" s="103" t="s">
        <v>5</v>
      </c>
      <c r="R744" s="103" t="s">
        <v>5</v>
      </c>
      <c r="S744" s="103" t="s">
        <v>5</v>
      </c>
      <c r="T744" s="103" t="s">
        <v>5</v>
      </c>
      <c r="U744" s="104" t="str">
        <f t="shared" si="85"/>
        <v>bt; bt; bt; bt</v>
      </c>
      <c r="V744" s="112" t="s">
        <v>5</v>
      </c>
      <c r="W744" s="297" t="e">
        <f t="shared" si="86"/>
        <v>#N/A</v>
      </c>
    </row>
    <row r="745" spans="1:23" x14ac:dyDescent="0.25">
      <c r="A745" s="103">
        <f t="shared" si="83"/>
        <v>736</v>
      </c>
      <c r="B745" s="226" t="s">
        <v>2567</v>
      </c>
      <c r="C745" s="227" t="s">
        <v>1722</v>
      </c>
      <c r="D745" s="289">
        <v>42746</v>
      </c>
      <c r="E745" s="103"/>
      <c r="F745" s="103" t="s">
        <v>1753</v>
      </c>
      <c r="G745" s="106" t="s">
        <v>2189</v>
      </c>
      <c r="H745" s="228">
        <v>45720</v>
      </c>
      <c r="I745" s="103">
        <v>20</v>
      </c>
      <c r="J745" s="103">
        <v>120</v>
      </c>
      <c r="K745" s="296" t="str" cm="1">
        <f t="array" ref="K745">LOOKUP(2,1/(J745&gt;=INDEX(IF(F745="x",CCTT!$F$3:$I$170,CCTT!$B$3:$E$170),MATCH(DATEDIF(D745,DATE(2024,7,11),"m"),CCTT!$A$3:$A$170,0),0)),CCTT!$F$2:$I$2)</f>
        <v>bt</v>
      </c>
      <c r="L745" s="111">
        <f t="shared" si="84"/>
        <v>13.888888888888889</v>
      </c>
      <c r="M745" s="296" t="str" cm="1">
        <f t="array" ref="M745">LOOKUP(2,1/(L745&gt;=INDEX(IF(F745="x",BMI!$G$3:$K$170,BMI!$B$3:$F$170),MATCH(DATEDIF(D745,DATE(2024,7,11),"m"),BMI!$A$3:$A$170,0),0)),BMI!$G$2:$K$2)</f>
        <v>bt</v>
      </c>
      <c r="N745" s="103" t="s">
        <v>3385</v>
      </c>
      <c r="O745" s="103">
        <v>87</v>
      </c>
      <c r="P745" s="106" t="s">
        <v>3380</v>
      </c>
      <c r="Q745" s="103" t="s">
        <v>5</v>
      </c>
      <c r="R745" s="103" t="s">
        <v>5</v>
      </c>
      <c r="S745" s="103" t="s">
        <v>1370</v>
      </c>
      <c r="T745" s="103" t="s">
        <v>5</v>
      </c>
      <c r="U745" s="104" t="str">
        <f t="shared" si="85"/>
        <v>bt; bt; Đa sâu răng; bt</v>
      </c>
      <c r="V745" s="112" t="s">
        <v>1370</v>
      </c>
      <c r="W745" s="297" t="str">
        <f t="shared" si="86"/>
        <v>II</v>
      </c>
    </row>
    <row r="746" spans="1:23" x14ac:dyDescent="0.25">
      <c r="A746" s="103">
        <f t="shared" si="83"/>
        <v>737</v>
      </c>
      <c r="B746" s="226" t="s">
        <v>2568</v>
      </c>
      <c r="C746" s="227" t="s">
        <v>2569</v>
      </c>
      <c r="D746" s="289">
        <v>42937</v>
      </c>
      <c r="E746" s="103" t="s">
        <v>1753</v>
      </c>
      <c r="F746" s="103"/>
      <c r="G746" s="106" t="s">
        <v>2189</v>
      </c>
      <c r="H746" s="228">
        <v>45720</v>
      </c>
      <c r="I746" s="103">
        <v>22</v>
      </c>
      <c r="J746" s="103">
        <v>120</v>
      </c>
      <c r="K746" s="296" t="str" cm="1">
        <f t="array" ref="K746">LOOKUP(2,1/(J746&gt;=INDEX(IF(F746="x",CCTT!$F$3:$I$170,CCTT!$B$3:$E$170),MATCH(DATEDIF(D746,DATE(2024,7,11),"m"),CCTT!$A$3:$A$170,0),0)),CCTT!$F$2:$I$2)</f>
        <v>bt</v>
      </c>
      <c r="L746" s="111">
        <f t="shared" si="84"/>
        <v>15.277777777777779</v>
      </c>
      <c r="M746" s="296" t="str" cm="1">
        <f t="array" ref="M746">LOOKUP(2,1/(L746&gt;=INDEX(IF(F746="x",BMI!$G$3:$K$170,BMI!$B$3:$F$170),MATCH(DATEDIF(D746,DATE(2024,7,11),"m"),BMI!$A$3:$A$170,0),0)),BMI!$G$2:$K$2)</f>
        <v>bt</v>
      </c>
      <c r="N746" s="103" t="s">
        <v>3385</v>
      </c>
      <c r="O746" s="103">
        <v>77</v>
      </c>
      <c r="P746" s="106" t="s">
        <v>3380</v>
      </c>
      <c r="Q746" s="103" t="s">
        <v>5</v>
      </c>
      <c r="R746" s="103" t="s">
        <v>5</v>
      </c>
      <c r="S746" s="103" t="s">
        <v>5</v>
      </c>
      <c r="T746" s="103" t="s">
        <v>5</v>
      </c>
      <c r="U746" s="104" t="str">
        <f t="shared" si="85"/>
        <v>bt; bt; bt; bt</v>
      </c>
      <c r="V746" s="112" t="s">
        <v>5</v>
      </c>
      <c r="W746" s="297" t="str">
        <f t="shared" si="86"/>
        <v>I</v>
      </c>
    </row>
    <row r="747" spans="1:23" x14ac:dyDescent="0.25">
      <c r="A747" s="103">
        <f t="shared" si="83"/>
        <v>738</v>
      </c>
      <c r="B747" s="226" t="s">
        <v>2570</v>
      </c>
      <c r="C747" s="227" t="s">
        <v>2571</v>
      </c>
      <c r="D747" s="279"/>
      <c r="E747" s="103"/>
      <c r="F747" s="103" t="s">
        <v>1753</v>
      </c>
      <c r="G747" s="106" t="s">
        <v>2189</v>
      </c>
      <c r="H747" s="228">
        <v>45720</v>
      </c>
      <c r="I747" s="103">
        <v>25</v>
      </c>
      <c r="J747" s="103">
        <v>120</v>
      </c>
      <c r="K747" s="296" t="e" cm="1">
        <f t="array" ref="K747">LOOKUP(2,1/(J747&gt;=INDEX(IF(F747="x",CCTT!$F$3:$I$170,CCTT!$B$3:$E$170),MATCH(DATEDIF(D747,DATE(2024,7,11),"m"),CCTT!$A$3:$A$170,0),0)),CCTT!$F$2:$I$2)</f>
        <v>#N/A</v>
      </c>
      <c r="L747" s="111">
        <f t="shared" si="84"/>
        <v>17.361111111111111</v>
      </c>
      <c r="M747" s="296" t="e" cm="1">
        <f t="array" ref="M747">LOOKUP(2,1/(L747&gt;=INDEX(IF(F747="x",BMI!$G$3:$K$170,BMI!$B$3:$F$170),MATCH(DATEDIF(D747,DATE(2024,7,11),"m"),BMI!$A$3:$A$170,0),0)),BMI!$G$2:$K$2)</f>
        <v>#N/A</v>
      </c>
      <c r="N747" s="103" t="s">
        <v>3385</v>
      </c>
      <c r="O747" s="103">
        <v>86</v>
      </c>
      <c r="P747" s="106" t="s">
        <v>3388</v>
      </c>
      <c r="Q747" s="103" t="s">
        <v>1326</v>
      </c>
      <c r="R747" s="103" t="s">
        <v>5</v>
      </c>
      <c r="S747" s="103" t="s">
        <v>5</v>
      </c>
      <c r="T747" s="103" t="s">
        <v>5</v>
      </c>
      <c r="U747" s="104" t="str">
        <f t="shared" si="85"/>
        <v>2 mắt giảm thị lực; bt; bt; bt</v>
      </c>
      <c r="V747" s="112" t="s">
        <v>1326</v>
      </c>
      <c r="W747" s="297" t="e">
        <f t="shared" si="86"/>
        <v>#N/A</v>
      </c>
    </row>
    <row r="748" spans="1:23" x14ac:dyDescent="0.25">
      <c r="A748" s="103">
        <f t="shared" si="83"/>
        <v>739</v>
      </c>
      <c r="B748" s="226" t="s">
        <v>1478</v>
      </c>
      <c r="C748" s="227" t="s">
        <v>1291</v>
      </c>
      <c r="D748" s="289">
        <v>43077</v>
      </c>
      <c r="E748" s="103"/>
      <c r="F748" s="103" t="s">
        <v>1753</v>
      </c>
      <c r="G748" s="106" t="s">
        <v>2189</v>
      </c>
      <c r="H748" s="228">
        <v>45720</v>
      </c>
      <c r="I748" s="103">
        <v>19</v>
      </c>
      <c r="J748" s="103">
        <v>123</v>
      </c>
      <c r="K748" s="296" t="str" cm="1">
        <f t="array" ref="K748">LOOKUP(2,1/(J748&gt;=INDEX(IF(F748="x",CCTT!$F$3:$I$170,CCTT!$B$3:$E$170),MATCH(DATEDIF(D748,DATE(2024,7,11),"m"),CCTT!$A$3:$A$170,0),0)),CCTT!$F$2:$I$2)</f>
        <v>bt</v>
      </c>
      <c r="L748" s="111">
        <f t="shared" si="84"/>
        <v>12.558662171987573</v>
      </c>
      <c r="M748" s="296" t="str" cm="1">
        <f t="array" ref="M748">LOOKUP(2,1/(L748&gt;=INDEX(IF(F748="x",BMI!$G$3:$K$170,BMI!$B$3:$F$170),MATCH(DATEDIF(D748,DATE(2024,7,11),"m"),BMI!$A$3:$A$170,0),0)),BMI!$G$2:$K$2)</f>
        <v>SDDTGC</v>
      </c>
      <c r="N748" s="103" t="s">
        <v>3385</v>
      </c>
      <c r="O748" s="103">
        <v>86</v>
      </c>
      <c r="P748" s="106" t="s">
        <v>3380</v>
      </c>
      <c r="Q748" s="103" t="s">
        <v>5</v>
      </c>
      <c r="R748" s="103" t="s">
        <v>5</v>
      </c>
      <c r="S748" s="103" t="s">
        <v>5</v>
      </c>
      <c r="T748" s="103" t="s">
        <v>5</v>
      </c>
      <c r="U748" s="104" t="str">
        <f t="shared" si="85"/>
        <v>bt; bt; bt; bt</v>
      </c>
      <c r="V748" s="112" t="s">
        <v>5</v>
      </c>
      <c r="W748" s="297" t="str">
        <f t="shared" si="86"/>
        <v>II</v>
      </c>
    </row>
    <row r="749" spans="1:23" x14ac:dyDescent="0.25">
      <c r="A749" s="103">
        <f t="shared" si="83"/>
        <v>740</v>
      </c>
      <c r="B749" s="226" t="s">
        <v>2448</v>
      </c>
      <c r="C749" s="227" t="s">
        <v>2572</v>
      </c>
      <c r="D749" s="289">
        <v>42887</v>
      </c>
      <c r="E749" s="103"/>
      <c r="F749" s="103" t="s">
        <v>1753</v>
      </c>
      <c r="G749" s="106" t="s">
        <v>2189</v>
      </c>
      <c r="H749" s="228">
        <v>45720</v>
      </c>
      <c r="I749" s="103">
        <v>20</v>
      </c>
      <c r="J749" s="103">
        <v>117</v>
      </c>
      <c r="K749" s="296" t="str" cm="1">
        <f t="array" ref="K749">LOOKUP(2,1/(J749&gt;=INDEX(IF(F749="x",CCTT!$F$3:$I$170,CCTT!$B$3:$E$170),MATCH(DATEDIF(D749,DATE(2024,7,11),"m"),CCTT!$A$3:$A$170,0),0)),CCTT!$F$2:$I$2)</f>
        <v>bt</v>
      </c>
      <c r="L749" s="111">
        <f t="shared" si="84"/>
        <v>14.610271020527431</v>
      </c>
      <c r="M749" s="296" t="str" cm="1">
        <f t="array" ref="M749">LOOKUP(2,1/(L749&gt;=INDEX(IF(F749="x",BMI!$G$3:$K$170,BMI!$B$3:$F$170),MATCH(DATEDIF(D749,DATE(2024,7,11),"m"),BMI!$A$3:$A$170,0),0)),BMI!$G$2:$K$2)</f>
        <v>bt</v>
      </c>
      <c r="N749" s="103" t="s">
        <v>3396</v>
      </c>
      <c r="O749" s="103">
        <v>82</v>
      </c>
      <c r="P749" s="106" t="s">
        <v>3380</v>
      </c>
      <c r="Q749" s="103" t="s">
        <v>5</v>
      </c>
      <c r="R749" s="103" t="s">
        <v>5</v>
      </c>
      <c r="S749" s="103" t="s">
        <v>5</v>
      </c>
      <c r="T749" s="103" t="s">
        <v>5</v>
      </c>
      <c r="U749" s="104" t="str">
        <f t="shared" si="85"/>
        <v>bt; bt; bt; bt</v>
      </c>
      <c r="V749" s="112" t="s">
        <v>5</v>
      </c>
      <c r="W749" s="297" t="str">
        <f t="shared" si="86"/>
        <v>I</v>
      </c>
    </row>
    <row r="750" spans="1:23" x14ac:dyDescent="0.25">
      <c r="A750" s="103">
        <f t="shared" si="83"/>
        <v>741</v>
      </c>
      <c r="B750" s="226" t="s">
        <v>2573</v>
      </c>
      <c r="C750" s="227" t="s">
        <v>1300</v>
      </c>
      <c r="D750" s="289">
        <v>43095</v>
      </c>
      <c r="E750" s="103"/>
      <c r="F750" s="103" t="s">
        <v>1753</v>
      </c>
      <c r="G750" s="106" t="s">
        <v>2189</v>
      </c>
      <c r="H750" s="228">
        <v>45720</v>
      </c>
      <c r="I750" s="103">
        <v>18</v>
      </c>
      <c r="J750" s="103">
        <v>115</v>
      </c>
      <c r="K750" s="296" t="str" cm="1">
        <f t="array" ref="K750">LOOKUP(2,1/(J750&gt;=INDEX(IF(F750="x",CCTT!$F$3:$I$170,CCTT!$B$3:$E$170),MATCH(DATEDIF(D750,DATE(2024,7,11),"m"),CCTT!$A$3:$A$170,0),0)),CCTT!$F$2:$I$2)</f>
        <v>bt</v>
      </c>
      <c r="L750" s="111">
        <f t="shared" si="84"/>
        <v>13.610586011342155</v>
      </c>
      <c r="M750" s="296" t="str" cm="1">
        <f t="array" ref="M750">LOOKUP(2,1/(L750&gt;=INDEX(IF(F750="x",BMI!$G$3:$K$170,BMI!$B$3:$F$170),MATCH(DATEDIF(D750,DATE(2024,7,11),"m"),BMI!$A$3:$A$170,0),0)),BMI!$G$2:$K$2)</f>
        <v>bt</v>
      </c>
      <c r="N750" s="103" t="s">
        <v>3401</v>
      </c>
      <c r="O750" s="103">
        <v>87</v>
      </c>
      <c r="P750" s="106" t="s">
        <v>3380</v>
      </c>
      <c r="Q750" s="103" t="s">
        <v>5</v>
      </c>
      <c r="R750" s="103" t="s">
        <v>5</v>
      </c>
      <c r="S750" s="103" t="s">
        <v>5</v>
      </c>
      <c r="T750" s="103" t="s">
        <v>5</v>
      </c>
      <c r="U750" s="104" t="str">
        <f t="shared" si="85"/>
        <v>bt; bt; bt; bt</v>
      </c>
      <c r="V750" s="112" t="s">
        <v>5</v>
      </c>
      <c r="W750" s="297" t="str">
        <f t="shared" si="86"/>
        <v>I</v>
      </c>
    </row>
    <row r="751" spans="1:23" x14ac:dyDescent="0.25">
      <c r="A751" s="103">
        <f t="shared" si="83"/>
        <v>742</v>
      </c>
      <c r="B751" s="226" t="s">
        <v>2574</v>
      </c>
      <c r="C751" s="227" t="s">
        <v>2575</v>
      </c>
      <c r="D751" s="289">
        <v>42912</v>
      </c>
      <c r="E751" s="103" t="s">
        <v>1753</v>
      </c>
      <c r="F751" s="103"/>
      <c r="G751" s="106" t="s">
        <v>2189</v>
      </c>
      <c r="H751" s="228">
        <v>45720</v>
      </c>
      <c r="I751" s="103">
        <v>20</v>
      </c>
      <c r="J751" s="103">
        <v>118</v>
      </c>
      <c r="K751" s="296" t="str" cm="1">
        <f t="array" ref="K751">LOOKUP(2,1/(J751&gt;=INDEX(IF(F751="x",CCTT!$F$3:$I$170,CCTT!$B$3:$E$170),MATCH(DATEDIF(D751,DATE(2024,7,11),"m"),CCTT!$A$3:$A$170,0),0)),CCTT!$F$2:$I$2)</f>
        <v>bt</v>
      </c>
      <c r="L751" s="111">
        <f t="shared" si="84"/>
        <v>14.363688595231256</v>
      </c>
      <c r="M751" s="296" t="str" cm="1">
        <f t="array" ref="M751">LOOKUP(2,1/(L751&gt;=INDEX(IF(F751="x",BMI!$G$3:$K$170,BMI!$B$3:$F$170),MATCH(DATEDIF(D751,DATE(2024,7,11),"m"),BMI!$A$3:$A$170,0),0)),BMI!$G$2:$K$2)</f>
        <v>bt</v>
      </c>
      <c r="N751" s="103" t="s">
        <v>3396</v>
      </c>
      <c r="O751" s="103">
        <v>79</v>
      </c>
      <c r="P751" s="106" t="s">
        <v>3380</v>
      </c>
      <c r="Q751" s="103" t="s">
        <v>5</v>
      </c>
      <c r="R751" s="103" t="s">
        <v>5</v>
      </c>
      <c r="S751" s="103" t="s">
        <v>5</v>
      </c>
      <c r="T751" s="103" t="s">
        <v>5</v>
      </c>
      <c r="U751" s="104" t="str">
        <f t="shared" si="85"/>
        <v>bt; bt; bt; bt</v>
      </c>
      <c r="V751" s="112" t="s">
        <v>5</v>
      </c>
      <c r="W751" s="297" t="str">
        <f t="shared" si="86"/>
        <v>I</v>
      </c>
    </row>
    <row r="752" spans="1:23" x14ac:dyDescent="0.25">
      <c r="A752" s="103">
        <f t="shared" si="83"/>
        <v>743</v>
      </c>
      <c r="B752" s="226" t="s">
        <v>1481</v>
      </c>
      <c r="C752" s="227" t="s">
        <v>1261</v>
      </c>
      <c r="D752" s="279"/>
      <c r="E752" s="103"/>
      <c r="F752" s="103" t="s">
        <v>1753</v>
      </c>
      <c r="G752" s="106" t="s">
        <v>2192</v>
      </c>
      <c r="H752" s="228">
        <v>45720</v>
      </c>
      <c r="I752" s="103">
        <v>41</v>
      </c>
      <c r="J752" s="103">
        <v>133</v>
      </c>
      <c r="K752" s="296" t="e" cm="1">
        <f t="array" ref="K752">LOOKUP(2,1/(J752&gt;=INDEX(IF(F752="x",CCTT!$F$3:$I$170,CCTT!$B$3:$E$170),MATCH(DATEDIF(D752,DATE(2024,7,11),"m"),CCTT!$A$3:$A$170,0),0)),CCTT!$F$2:$I$2)</f>
        <v>#N/A</v>
      </c>
      <c r="L752" s="111">
        <f t="shared" si="84"/>
        <v>23.178246367799197</v>
      </c>
      <c r="M752" s="296" t="e" cm="1">
        <f t="array" ref="M752">LOOKUP(2,1/(L752&gt;=INDEX(IF(F752="x",BMI!$G$3:$K$170,BMI!$B$3:$F$170),MATCH(DATEDIF(D752,DATE(2024,7,11),"m"),BMI!$A$3:$A$170,0),0)),BMI!$G$2:$K$2)</f>
        <v>#N/A</v>
      </c>
      <c r="N752" s="103" t="s">
        <v>3381</v>
      </c>
      <c r="O752" s="103">
        <v>81</v>
      </c>
      <c r="P752" s="106" t="s">
        <v>3382</v>
      </c>
      <c r="Q752" s="103" t="s">
        <v>1267</v>
      </c>
      <c r="R752" s="103" t="s">
        <v>5</v>
      </c>
      <c r="S752" s="103" t="s">
        <v>1370</v>
      </c>
      <c r="T752" s="103" t="s">
        <v>5</v>
      </c>
      <c r="U752" s="104" t="str">
        <f t="shared" si="85"/>
        <v>Loạn thị; bt; Đa sâu răng; bt</v>
      </c>
      <c r="V752" s="112" t="s">
        <v>3402</v>
      </c>
      <c r="W752" s="297" t="e">
        <f t="shared" si="86"/>
        <v>#N/A</v>
      </c>
    </row>
    <row r="753" spans="1:24" x14ac:dyDescent="0.25">
      <c r="A753" s="103">
        <f t="shared" si="83"/>
        <v>744</v>
      </c>
      <c r="B753" s="226" t="s">
        <v>2576</v>
      </c>
      <c r="C753" s="227" t="s">
        <v>1262</v>
      </c>
      <c r="D753" s="289">
        <v>42922</v>
      </c>
      <c r="E753" s="103"/>
      <c r="F753" s="103" t="s">
        <v>1753</v>
      </c>
      <c r="G753" s="106" t="s">
        <v>2192</v>
      </c>
      <c r="H753" s="228">
        <v>45720</v>
      </c>
      <c r="I753" s="103">
        <v>26</v>
      </c>
      <c r="J753" s="103">
        <v>120</v>
      </c>
      <c r="K753" s="296" t="str" cm="1">
        <f t="array" ref="K753">LOOKUP(2,1/(J753&gt;=INDEX(IF(F753="x",CCTT!$F$3:$I$170,CCTT!$B$3:$E$170),MATCH(DATEDIF(D753,DATE(2024,7,11),"m"),CCTT!$A$3:$A$170,0),0)),CCTT!$F$2:$I$2)</f>
        <v>bt</v>
      </c>
      <c r="L753" s="111">
        <f t="shared" si="84"/>
        <v>18.055555555555554</v>
      </c>
      <c r="M753" s="296" t="str" cm="1">
        <f t="array" ref="M753">LOOKUP(2,1/(L753&gt;=INDEX(IF(F753="x",BMI!$G$3:$K$170,BMI!$B$3:$F$170),MATCH(DATEDIF(D753,DATE(2024,7,11),"m"),BMI!$A$3:$A$170,0),0)),BMI!$G$2:$K$2)</f>
        <v>TC</v>
      </c>
      <c r="N753" s="103" t="s">
        <v>3396</v>
      </c>
      <c r="O753" s="103">
        <v>82</v>
      </c>
      <c r="P753" s="106" t="s">
        <v>3380</v>
      </c>
      <c r="Q753" s="103" t="s">
        <v>5</v>
      </c>
      <c r="R753" s="103" t="s">
        <v>5</v>
      </c>
      <c r="S753" s="103" t="s">
        <v>1370</v>
      </c>
      <c r="T753" s="103" t="s">
        <v>5</v>
      </c>
      <c r="U753" s="104" t="str">
        <f t="shared" si="85"/>
        <v>bt; bt; Đa sâu răng; bt</v>
      </c>
      <c r="V753" s="112" t="s">
        <v>1370</v>
      </c>
      <c r="W753" s="297" t="str">
        <f t="shared" si="86"/>
        <v>II</v>
      </c>
    </row>
    <row r="754" spans="1:24" x14ac:dyDescent="0.25">
      <c r="A754" s="103">
        <f t="shared" si="83"/>
        <v>745</v>
      </c>
      <c r="B754" s="226" t="s">
        <v>2577</v>
      </c>
      <c r="C754" s="227" t="s">
        <v>1262</v>
      </c>
      <c r="D754" s="289">
        <v>42952</v>
      </c>
      <c r="E754" s="103" t="s">
        <v>1753</v>
      </c>
      <c r="F754" s="103"/>
      <c r="G754" s="106" t="s">
        <v>2192</v>
      </c>
      <c r="H754" s="228">
        <v>45720</v>
      </c>
      <c r="I754" s="103">
        <v>24</v>
      </c>
      <c r="J754" s="103">
        <v>130</v>
      </c>
      <c r="K754" s="296" t="str" cm="1">
        <f t="array" ref="K754">LOOKUP(2,1/(J754&gt;=INDEX(IF(F754="x",CCTT!$F$3:$I$170,CCTT!$B$3:$E$170),MATCH(DATEDIF(D754,DATE(2024,7,11),"m"),CCTT!$A$3:$A$170,0),0)),CCTT!$F$2:$I$2)</f>
        <v>bt</v>
      </c>
      <c r="L754" s="111">
        <f t="shared" si="84"/>
        <v>14.201183431952662</v>
      </c>
      <c r="M754" s="296" t="str" cm="1">
        <f t="array" ref="M754">LOOKUP(2,1/(L754&gt;=INDEX(IF(F754="x",BMI!$G$3:$K$170,BMI!$B$3:$F$170),MATCH(DATEDIF(D754,DATE(2024,7,11),"m"),BMI!$A$3:$A$170,0),0)),BMI!$G$2:$K$2)</f>
        <v>bt</v>
      </c>
      <c r="N754" s="103" t="s">
        <v>3385</v>
      </c>
      <c r="O754" s="103">
        <v>79</v>
      </c>
      <c r="P754" s="106" t="s">
        <v>3380</v>
      </c>
      <c r="Q754" s="103" t="s">
        <v>5</v>
      </c>
      <c r="R754" s="103" t="s">
        <v>5</v>
      </c>
      <c r="S754" s="103" t="s">
        <v>1370</v>
      </c>
      <c r="T754" s="103" t="s">
        <v>5</v>
      </c>
      <c r="U754" s="104" t="str">
        <f t="shared" si="85"/>
        <v>bt; bt; Đa sâu răng; bt</v>
      </c>
      <c r="V754" s="112" t="s">
        <v>1370</v>
      </c>
      <c r="W754" s="297" t="str">
        <f t="shared" si="86"/>
        <v>II</v>
      </c>
    </row>
    <row r="755" spans="1:24" x14ac:dyDescent="0.25">
      <c r="A755" s="103">
        <f t="shared" si="83"/>
        <v>746</v>
      </c>
      <c r="B755" s="226" t="s">
        <v>2578</v>
      </c>
      <c r="C755" s="227" t="s">
        <v>1262</v>
      </c>
      <c r="D755" s="289">
        <v>42765</v>
      </c>
      <c r="E755" s="103"/>
      <c r="F755" s="103" t="s">
        <v>1753</v>
      </c>
      <c r="G755" s="106" t="s">
        <v>2192</v>
      </c>
      <c r="H755" s="228">
        <v>45720</v>
      </c>
      <c r="I755" s="103">
        <v>22</v>
      </c>
      <c r="J755" s="103">
        <v>126</v>
      </c>
      <c r="K755" s="296" t="str" cm="1">
        <f t="array" ref="K755">LOOKUP(2,1/(J755&gt;=INDEX(IF(F755="x",CCTT!$F$3:$I$170,CCTT!$B$3:$E$170),MATCH(DATEDIF(D755,DATE(2024,7,11),"m"),CCTT!$A$3:$A$170,0),0)),CCTT!$F$2:$I$2)</f>
        <v>bt</v>
      </c>
      <c r="L755" s="111">
        <f t="shared" si="84"/>
        <v>13.85739480977576</v>
      </c>
      <c r="M755" s="296" t="str" cm="1">
        <f t="array" ref="M755">LOOKUP(2,1/(L755&gt;=INDEX(IF(F755="x",BMI!$G$3:$K$170,BMI!$B$3:$F$170),MATCH(DATEDIF(D755,DATE(2024,7,11),"m"),BMI!$A$3:$A$170,0),0)),BMI!$G$2:$K$2)</f>
        <v>bt</v>
      </c>
      <c r="N755" s="103" t="s">
        <v>3401</v>
      </c>
      <c r="O755" s="103">
        <v>86</v>
      </c>
      <c r="P755" s="106" t="s">
        <v>3380</v>
      </c>
      <c r="Q755" s="103" t="s">
        <v>5</v>
      </c>
      <c r="R755" s="103" t="s">
        <v>5</v>
      </c>
      <c r="S755" s="103" t="s">
        <v>5</v>
      </c>
      <c r="T755" s="103" t="s">
        <v>5</v>
      </c>
      <c r="U755" s="104" t="str">
        <f t="shared" si="85"/>
        <v>bt; bt; bt; bt</v>
      </c>
      <c r="V755" s="112" t="s">
        <v>5</v>
      </c>
      <c r="W755" s="297" t="str">
        <f t="shared" si="86"/>
        <v>I</v>
      </c>
    </row>
    <row r="756" spans="1:24" x14ac:dyDescent="0.25">
      <c r="A756" s="103">
        <f t="shared" si="83"/>
        <v>747</v>
      </c>
      <c r="B756" s="226" t="s">
        <v>2579</v>
      </c>
      <c r="C756" s="227" t="s">
        <v>1262</v>
      </c>
      <c r="D756" s="289">
        <v>43010</v>
      </c>
      <c r="E756" s="103"/>
      <c r="F756" s="103" t="s">
        <v>1753</v>
      </c>
      <c r="G756" s="106" t="s">
        <v>2192</v>
      </c>
      <c r="H756" s="228">
        <v>45720</v>
      </c>
      <c r="I756" s="103">
        <v>29</v>
      </c>
      <c r="J756" s="103">
        <v>122</v>
      </c>
      <c r="K756" s="296" t="str" cm="1">
        <f t="array" ref="K756">LOOKUP(2,1/(J756&gt;=INDEX(IF(F756="x",CCTT!$F$3:$I$170,CCTT!$B$3:$E$170),MATCH(DATEDIF(D756,DATE(2024,7,11),"m"),CCTT!$A$3:$A$170,0),0)),CCTT!$F$2:$I$2)</f>
        <v>bt</v>
      </c>
      <c r="L756" s="111">
        <f t="shared" si="84"/>
        <v>19.484009674818598</v>
      </c>
      <c r="M756" s="296" t="str" cm="1">
        <f t="array" ref="M756">LOOKUP(2,1/(L756&gt;=INDEX(IF(F756="x",BMI!$G$3:$K$170,BMI!$B$3:$F$170),MATCH(DATEDIF(D756,DATE(2024,7,11),"m"),BMI!$A$3:$A$170,0),0)),BMI!$G$2:$K$2)</f>
        <v>TC</v>
      </c>
      <c r="N756" s="103" t="s">
        <v>3385</v>
      </c>
      <c r="O756" s="103">
        <v>79</v>
      </c>
      <c r="P756" s="106" t="s">
        <v>3380</v>
      </c>
      <c r="Q756" s="103" t="s">
        <v>5</v>
      </c>
      <c r="R756" s="103" t="s">
        <v>5</v>
      </c>
      <c r="S756" s="103" t="s">
        <v>5</v>
      </c>
      <c r="T756" s="103" t="s">
        <v>5</v>
      </c>
      <c r="U756" s="104" t="str">
        <f t="shared" si="85"/>
        <v>bt; bt; bt; bt</v>
      </c>
      <c r="V756" s="112" t="s">
        <v>5</v>
      </c>
      <c r="W756" s="297" t="str">
        <f t="shared" si="86"/>
        <v>II</v>
      </c>
    </row>
    <row r="757" spans="1:24" x14ac:dyDescent="0.25">
      <c r="A757" s="103">
        <f t="shared" si="83"/>
        <v>748</v>
      </c>
      <c r="B757" s="226" t="s">
        <v>2580</v>
      </c>
      <c r="C757" s="227" t="s">
        <v>1264</v>
      </c>
      <c r="D757" s="289">
        <v>42955</v>
      </c>
      <c r="E757" s="103" t="s">
        <v>1753</v>
      </c>
      <c r="F757" s="103"/>
      <c r="G757" s="106" t="s">
        <v>2192</v>
      </c>
      <c r="H757" s="228">
        <v>45720</v>
      </c>
      <c r="I757" s="103">
        <v>31</v>
      </c>
      <c r="J757" s="103">
        <v>130</v>
      </c>
      <c r="K757" s="296" t="str" cm="1">
        <f t="array" ref="K757">LOOKUP(2,1/(J757&gt;=INDEX(IF(F757="x",CCTT!$F$3:$I$170,CCTT!$B$3:$E$170),MATCH(DATEDIF(D757,DATE(2024,7,11),"m"),CCTT!$A$3:$A$170,0),0)),CCTT!$F$2:$I$2)</f>
        <v>bt</v>
      </c>
      <c r="L757" s="111">
        <f t="shared" si="84"/>
        <v>18.34319526627219</v>
      </c>
      <c r="M757" s="296" t="str" cm="1">
        <f t="array" ref="M757">LOOKUP(2,1/(L757&gt;=INDEX(IF(F757="x",BMI!$G$3:$K$170,BMI!$B$3:$F$170),MATCH(DATEDIF(D757,DATE(2024,7,11),"m"),BMI!$A$3:$A$170,0),0)),BMI!$G$2:$K$2)</f>
        <v>TC</v>
      </c>
      <c r="N757" s="103" t="s">
        <v>3381</v>
      </c>
      <c r="O757" s="103">
        <v>82</v>
      </c>
      <c r="P757" s="106" t="s">
        <v>3380</v>
      </c>
      <c r="Q757" s="103" t="s">
        <v>5</v>
      </c>
      <c r="R757" s="103" t="s">
        <v>5</v>
      </c>
      <c r="S757" s="103" t="s">
        <v>5</v>
      </c>
      <c r="T757" s="103" t="s">
        <v>5</v>
      </c>
      <c r="U757" s="104" t="str">
        <f>Q757&amp;"; "&amp;R757&amp;"; "&amp;S757&amp;"; "&amp;T757</f>
        <v>bt; bt; bt; bt</v>
      </c>
      <c r="V757" s="112" t="s">
        <v>5</v>
      </c>
      <c r="W757" s="297" t="str">
        <f t="shared" si="86"/>
        <v>II</v>
      </c>
    </row>
    <row r="758" spans="1:24" ht="31.5" x14ac:dyDescent="0.25">
      <c r="A758" s="103">
        <f t="shared" si="83"/>
        <v>749</v>
      </c>
      <c r="B758" s="226" t="s">
        <v>1583</v>
      </c>
      <c r="C758" s="227" t="s">
        <v>1264</v>
      </c>
      <c r="D758" s="289">
        <v>42800</v>
      </c>
      <c r="E758" s="103" t="s">
        <v>1753</v>
      </c>
      <c r="F758" s="103"/>
      <c r="G758" s="106" t="s">
        <v>2192</v>
      </c>
      <c r="H758" s="228">
        <v>45720</v>
      </c>
      <c r="I758" s="103">
        <v>17</v>
      </c>
      <c r="J758" s="103">
        <v>117</v>
      </c>
      <c r="K758" s="296" t="str" cm="1">
        <f t="array" ref="K758">LOOKUP(2,1/(J758&gt;=INDEX(IF(F758="x",CCTT!$F$3:$I$170,CCTT!$B$3:$E$170),MATCH(DATEDIF(D758,DATE(2024,7,11),"m"),CCTT!$A$3:$A$170,0),0)),CCTT!$F$2:$I$2)</f>
        <v>bt</v>
      </c>
      <c r="L758" s="111">
        <f t="shared" si="84"/>
        <v>12.418730367448317</v>
      </c>
      <c r="M758" s="296" t="str" cm="1">
        <f t="array" ref="M758">LOOKUP(2,1/(L758&gt;=INDEX(IF(F758="x",BMI!$G$3:$K$170,BMI!$B$3:$F$170),MATCH(DATEDIF(D758,DATE(2024,7,11),"m"),BMI!$A$3:$A$170,0),0)),BMI!$G$2:$K$2)</f>
        <v>SDDTGC</v>
      </c>
      <c r="N758" s="103" t="s">
        <v>3401</v>
      </c>
      <c r="O758" s="103">
        <v>88</v>
      </c>
      <c r="P758" s="106" t="s">
        <v>3391</v>
      </c>
      <c r="Q758" s="103" t="s">
        <v>1326</v>
      </c>
      <c r="R758" s="103" t="s">
        <v>5</v>
      </c>
      <c r="S758" s="103" t="s">
        <v>1370</v>
      </c>
      <c r="T758" s="103" t="s">
        <v>5</v>
      </c>
      <c r="U758" s="104" t="str">
        <f t="shared" si="85"/>
        <v>2 mắt giảm thị lực; bt; Đa sâu răng; bt</v>
      </c>
      <c r="V758" s="112" t="s">
        <v>3389</v>
      </c>
      <c r="W758" s="297" t="str">
        <f t="shared" si="86"/>
        <v>II</v>
      </c>
    </row>
    <row r="759" spans="1:24" x14ac:dyDescent="0.25">
      <c r="A759" s="103">
        <f t="shared" si="83"/>
        <v>750</v>
      </c>
      <c r="B759" s="226" t="s">
        <v>1750</v>
      </c>
      <c r="C759" s="227" t="s">
        <v>1740</v>
      </c>
      <c r="D759" s="289">
        <v>42946</v>
      </c>
      <c r="E759" s="103"/>
      <c r="F759" s="103" t="s">
        <v>1753</v>
      </c>
      <c r="G759" s="106" t="s">
        <v>2192</v>
      </c>
      <c r="H759" s="228">
        <v>45720</v>
      </c>
      <c r="I759" s="103">
        <v>25</v>
      </c>
      <c r="J759" s="103">
        <v>125</v>
      </c>
      <c r="K759" s="296" t="str" cm="1">
        <f t="array" ref="K759">LOOKUP(2,1/(J759&gt;=INDEX(IF(F759="x",CCTT!$F$3:$I$170,CCTT!$B$3:$E$170),MATCH(DATEDIF(D759,DATE(2024,7,11),"m"),CCTT!$A$3:$A$170,0),0)),CCTT!$F$2:$I$2)</f>
        <v>bt</v>
      </c>
      <c r="L759" s="111">
        <f t="shared" si="84"/>
        <v>16</v>
      </c>
      <c r="M759" s="296" t="str" cm="1">
        <f t="array" ref="M759">LOOKUP(2,1/(L759&gt;=INDEX(IF(F759="x",BMI!$G$3:$K$170,BMI!$B$3:$F$170),MATCH(DATEDIF(D759,DATE(2024,7,11),"m"),BMI!$A$3:$A$170,0),0)),BMI!$G$2:$K$2)</f>
        <v>bt</v>
      </c>
      <c r="N759" s="103" t="s">
        <v>3396</v>
      </c>
      <c r="O759" s="103">
        <v>86</v>
      </c>
      <c r="P759" s="106" t="s">
        <v>3380</v>
      </c>
      <c r="Q759" s="103" t="s">
        <v>5</v>
      </c>
      <c r="R759" s="103" t="s">
        <v>5</v>
      </c>
      <c r="S759" s="103" t="s">
        <v>1370</v>
      </c>
      <c r="T759" s="103" t="s">
        <v>5</v>
      </c>
      <c r="U759" s="104" t="str">
        <f t="shared" si="85"/>
        <v>bt; bt; Đa sâu răng; bt</v>
      </c>
      <c r="V759" s="112" t="s">
        <v>1370</v>
      </c>
      <c r="W759" s="297" t="str">
        <f t="shared" si="86"/>
        <v>II</v>
      </c>
    </row>
    <row r="760" spans="1:24" x14ac:dyDescent="0.25">
      <c r="A760" s="103">
        <f t="shared" si="83"/>
        <v>751</v>
      </c>
      <c r="B760" s="226" t="s">
        <v>2581</v>
      </c>
      <c r="C760" s="227" t="s">
        <v>1359</v>
      </c>
      <c r="D760" s="289">
        <v>43035</v>
      </c>
      <c r="E760" s="103"/>
      <c r="F760" s="103" t="s">
        <v>1753</v>
      </c>
      <c r="G760" s="106" t="s">
        <v>2192</v>
      </c>
      <c r="H760" s="228">
        <v>45720</v>
      </c>
      <c r="I760" s="103">
        <v>20</v>
      </c>
      <c r="J760" s="103">
        <v>110</v>
      </c>
      <c r="K760" s="296" t="str" cm="1">
        <f t="array" ref="K760">LOOKUP(2,1/(J760&gt;=INDEX(IF(F760="x",CCTT!$F$3:$I$170,CCTT!$B$3:$E$170),MATCH(DATEDIF(D760,DATE(2024,7,11),"m"),CCTT!$A$3:$A$170,0),0)),CCTT!$F$2:$I$2)</f>
        <v>bt</v>
      </c>
      <c r="L760" s="111">
        <f t="shared" si="84"/>
        <v>16.528925619834709</v>
      </c>
      <c r="M760" s="296" t="str" cm="1">
        <f t="array" ref="M760">LOOKUP(2,1/(L760&gt;=INDEX(IF(F760="x",BMI!$G$3:$K$170,BMI!$B$3:$F$170),MATCH(DATEDIF(D760,DATE(2024,7,11),"m"),BMI!$A$3:$A$170,0),0)),BMI!$G$2:$K$2)</f>
        <v>bt</v>
      </c>
      <c r="N760" s="103" t="s">
        <v>3396</v>
      </c>
      <c r="O760" s="103">
        <v>84</v>
      </c>
      <c r="P760" s="106" t="s">
        <v>3380</v>
      </c>
      <c r="Q760" s="103" t="s">
        <v>5</v>
      </c>
      <c r="R760" s="103" t="s">
        <v>5</v>
      </c>
      <c r="S760" s="103" t="s">
        <v>5</v>
      </c>
      <c r="T760" s="103" t="s">
        <v>5</v>
      </c>
      <c r="U760" s="104" t="str">
        <f t="shared" si="85"/>
        <v>bt; bt; bt; bt</v>
      </c>
      <c r="V760" s="112" t="s">
        <v>5</v>
      </c>
      <c r="W760" s="297" t="str">
        <f t="shared" si="86"/>
        <v>I</v>
      </c>
    </row>
    <row r="761" spans="1:24" x14ac:dyDescent="0.25">
      <c r="A761" s="103">
        <f t="shared" si="83"/>
        <v>752</v>
      </c>
      <c r="B761" s="226" t="s">
        <v>1491</v>
      </c>
      <c r="C761" s="227" t="s">
        <v>1309</v>
      </c>
      <c r="D761" s="289">
        <v>42787</v>
      </c>
      <c r="E761" s="103"/>
      <c r="F761" s="103" t="s">
        <v>1753</v>
      </c>
      <c r="G761" s="106" t="s">
        <v>2192</v>
      </c>
      <c r="H761" s="228">
        <v>45720</v>
      </c>
      <c r="I761" s="103">
        <v>28</v>
      </c>
      <c r="J761" s="103">
        <v>130</v>
      </c>
      <c r="K761" s="296" t="str" cm="1">
        <f t="array" ref="K761">LOOKUP(2,1/(J761&gt;=INDEX(IF(F761="x",CCTT!$F$3:$I$170,CCTT!$B$3:$E$170),MATCH(DATEDIF(D761,DATE(2024,7,11),"m"),CCTT!$A$3:$A$170,0),0)),CCTT!$F$2:$I$2)</f>
        <v>bt</v>
      </c>
      <c r="L761" s="111">
        <f t="shared" si="84"/>
        <v>16.568047337278106</v>
      </c>
      <c r="M761" s="296" t="str" cm="1">
        <f t="array" ref="M761">LOOKUP(2,1/(L761&gt;=INDEX(IF(F761="x",BMI!$G$3:$K$170,BMI!$B$3:$F$170),MATCH(DATEDIF(D761,DATE(2024,7,11),"m"),BMI!$A$3:$A$170,0),0)),BMI!$G$2:$K$2)</f>
        <v>bt</v>
      </c>
      <c r="N761" s="103" t="s">
        <v>3401</v>
      </c>
      <c r="O761" s="103">
        <v>86</v>
      </c>
      <c r="P761" s="106" t="s">
        <v>3380</v>
      </c>
      <c r="Q761" s="103" t="s">
        <v>5</v>
      </c>
      <c r="R761" s="103" t="s">
        <v>5</v>
      </c>
      <c r="S761" s="103" t="s">
        <v>1370</v>
      </c>
      <c r="T761" s="103" t="s">
        <v>5</v>
      </c>
      <c r="U761" s="104" t="str">
        <f t="shared" si="85"/>
        <v>bt; bt; Đa sâu răng; bt</v>
      </c>
      <c r="V761" s="112" t="s">
        <v>1370</v>
      </c>
      <c r="W761" s="297" t="str">
        <f t="shared" si="86"/>
        <v>II</v>
      </c>
    </row>
    <row r="762" spans="1:24" x14ac:dyDescent="0.25">
      <c r="A762" s="103">
        <f t="shared" si="83"/>
        <v>753</v>
      </c>
      <c r="B762" s="300" t="s">
        <v>2582</v>
      </c>
      <c r="C762" s="301" t="s">
        <v>1271</v>
      </c>
      <c r="D762" s="438">
        <v>42981</v>
      </c>
      <c r="E762" s="299" t="s">
        <v>1753</v>
      </c>
      <c r="F762" s="299"/>
      <c r="G762" s="106" t="s">
        <v>2192</v>
      </c>
      <c r="H762" s="228">
        <v>45720</v>
      </c>
      <c r="I762" s="299">
        <v>19</v>
      </c>
      <c r="J762" s="299">
        <v>119</v>
      </c>
      <c r="K762" s="303" t="str" cm="1">
        <f t="array" ref="K762">LOOKUP(2,1/(J762&gt;=INDEX(IF(F762="x",CCTT!$F$3:$I$170,CCTT!$B$3:$E$170),MATCH(DATEDIF(D762,DATE(2024,7,11),"m"),CCTT!$A$3:$A$170,0),0)),CCTT!$F$2:$I$2)</f>
        <v>bt</v>
      </c>
      <c r="L762" s="304">
        <f t="shared" si="84"/>
        <v>13.417131558505755</v>
      </c>
      <c r="M762" s="303" t="str" cm="1">
        <f t="array" ref="M762">LOOKUP(2,1/(L762&gt;=INDEX(IF(F762="x",BMI!$G$3:$K$170,BMI!$B$3:$F$170),MATCH(DATEDIF(D762,DATE(2024,7,11),"m"),BMI!$A$3:$A$170,0),0)),BMI!$G$2:$K$2)</f>
        <v>bt</v>
      </c>
      <c r="N762" s="299" t="s">
        <v>3385</v>
      </c>
      <c r="O762" s="299">
        <v>80</v>
      </c>
      <c r="P762" s="106" t="s">
        <v>3380</v>
      </c>
      <c r="Q762" s="103" t="s">
        <v>5</v>
      </c>
      <c r="R762" s="103" t="s">
        <v>5</v>
      </c>
      <c r="S762" s="299" t="s">
        <v>1370</v>
      </c>
      <c r="T762" s="103" t="s">
        <v>5</v>
      </c>
      <c r="U762" s="305" t="str">
        <f t="shared" si="85"/>
        <v>bt; bt; Đa sâu răng; bt</v>
      </c>
      <c r="V762" s="112" t="s">
        <v>1370</v>
      </c>
      <c r="W762" s="307" t="str">
        <f t="shared" si="86"/>
        <v>II</v>
      </c>
    </row>
    <row r="763" spans="1:24" x14ac:dyDescent="0.25">
      <c r="A763" s="103">
        <f t="shared" si="83"/>
        <v>754</v>
      </c>
      <c r="B763" s="300" t="s">
        <v>1510</v>
      </c>
      <c r="C763" s="301" t="s">
        <v>1378</v>
      </c>
      <c r="D763" s="309">
        <v>42768</v>
      </c>
      <c r="E763" s="308" t="s">
        <v>1753</v>
      </c>
      <c r="F763" s="308"/>
      <c r="G763" s="106" t="s">
        <v>2192</v>
      </c>
      <c r="H763" s="228">
        <v>45720</v>
      </c>
      <c r="I763" s="308">
        <v>21</v>
      </c>
      <c r="J763" s="308">
        <v>121</v>
      </c>
      <c r="K763" s="303" t="str" cm="1">
        <f t="array" ref="K763">LOOKUP(2,1/(J763&gt;=INDEX(IF(F763="x",CCTT!$F$3:$I$170,CCTT!$B$3:$E$170),MATCH(DATEDIF(D763,DATE(2024,7,11),"m"),CCTT!$A$3:$A$170,0),0)),CCTT!$F$2:$I$2)</f>
        <v>bt</v>
      </c>
      <c r="L763" s="304">
        <f t="shared" ref="L763" si="87">(I763/J763^2)*10^4</f>
        <v>14.343282562666484</v>
      </c>
      <c r="M763" s="303" t="str" cm="1">
        <f t="array" ref="M763">LOOKUP(2,1/(L763&gt;=INDEX(IF(F763="x",BMI!$G$3:$K$170,BMI!$B$3:$F$170),MATCH(DATEDIF(D763,DATE(2024,7,11),"m"),BMI!$A$3:$A$170,0),0)),BMI!$G$2:$K$2)</f>
        <v>bt</v>
      </c>
      <c r="N763" s="299" t="s">
        <v>3385</v>
      </c>
      <c r="O763" s="299">
        <v>84</v>
      </c>
      <c r="P763" s="106" t="s">
        <v>3380</v>
      </c>
      <c r="Q763" s="103" t="s">
        <v>5</v>
      </c>
      <c r="R763" s="103" t="s">
        <v>5</v>
      </c>
      <c r="S763" s="299" t="s">
        <v>1370</v>
      </c>
      <c r="T763" s="103" t="s">
        <v>5</v>
      </c>
      <c r="U763" s="305" t="str">
        <f t="shared" ref="U763" si="88">Q763&amp;"; "&amp;R763&amp;"; "&amp;S763&amp;"; "&amp;T763</f>
        <v>bt; bt; Đa sâu răng; bt</v>
      </c>
      <c r="V763" s="112" t="s">
        <v>1370</v>
      </c>
      <c r="W763" s="307" t="str">
        <f t="shared" ref="W763" si="89">ROMAN(MAX(IF(OR(K763=$Z$8,M763=$AD$8,M763=$AH$8),3,IF(OR(K763=$AA$8,M763=$AE$8,M763=$AG$8),2,1)),IF(V763="bt",1,2)),0)</f>
        <v>II</v>
      </c>
      <c r="X763" s="308"/>
    </row>
    <row r="764" spans="1:24" x14ac:dyDescent="0.25">
      <c r="A764" s="103">
        <f t="shared" si="83"/>
        <v>755</v>
      </c>
      <c r="B764" s="300" t="s">
        <v>2583</v>
      </c>
      <c r="C764" s="301" t="s">
        <v>1265</v>
      </c>
      <c r="D764" s="308"/>
      <c r="E764" s="308" t="s">
        <v>1753</v>
      </c>
      <c r="F764" s="308"/>
      <c r="G764" s="106" t="s">
        <v>2192</v>
      </c>
      <c r="H764" s="228">
        <v>45720</v>
      </c>
      <c r="I764" s="308">
        <v>23</v>
      </c>
      <c r="J764" s="308">
        <v>126</v>
      </c>
      <c r="K764" s="303" t="e" cm="1">
        <f t="array" ref="K764">LOOKUP(2,1/(J764&gt;=INDEX(IF(F764="x",CCTT!$F$3:$I$170,CCTT!$B$3:$E$170),MATCH(DATEDIF(D764,DATE(2024,7,11),"m"),CCTT!$A$3:$A$170,0),0)),CCTT!$F$2:$I$2)</f>
        <v>#N/A</v>
      </c>
      <c r="L764" s="304">
        <f t="shared" ref="L764:L826" si="90">(I764/J764^2)*10^4</f>
        <v>14.487276392038298</v>
      </c>
      <c r="M764" s="303" t="e" cm="1">
        <f t="array" ref="M764">LOOKUP(2,1/(L764&gt;=INDEX(IF(F764="x",BMI!$G$3:$K$170,BMI!$B$3:$F$170),MATCH(DATEDIF(D764,DATE(2024,7,11),"m"),BMI!$A$3:$A$170,0),0)),BMI!$G$2:$K$2)</f>
        <v>#N/A</v>
      </c>
      <c r="N764" s="299" t="s">
        <v>3385</v>
      </c>
      <c r="O764" s="299">
        <v>83</v>
      </c>
      <c r="P764" s="106" t="s">
        <v>3380</v>
      </c>
      <c r="Q764" s="103" t="s">
        <v>5</v>
      </c>
      <c r="R764" s="103" t="s">
        <v>5</v>
      </c>
      <c r="S764" s="299" t="s">
        <v>5</v>
      </c>
      <c r="T764" s="103" t="s">
        <v>5</v>
      </c>
      <c r="U764" s="305" t="str">
        <f t="shared" ref="U764:U826" si="91">Q764&amp;"; "&amp;R764&amp;"; "&amp;S764&amp;"; "&amp;T764</f>
        <v>bt; bt; bt; bt</v>
      </c>
      <c r="V764" s="306" t="s">
        <v>5</v>
      </c>
      <c r="W764" s="307" t="e">
        <f t="shared" ref="W764:W826" si="92">ROMAN(MAX(IF(OR(K764=$Z$8,M764=$AD$8,M764=$AH$8),3,IF(OR(K764=$AA$8,M764=$AE$8,M764=$AG$8),2,1)),IF(V764="bt",1,2)),0)</f>
        <v>#N/A</v>
      </c>
      <c r="X764" s="308"/>
    </row>
    <row r="765" spans="1:24" x14ac:dyDescent="0.25">
      <c r="A765" s="103">
        <f t="shared" si="83"/>
        <v>756</v>
      </c>
      <c r="B765" s="300" t="s">
        <v>1476</v>
      </c>
      <c r="C765" s="301" t="s">
        <v>1310</v>
      </c>
      <c r="D765" s="308"/>
      <c r="E765" s="308"/>
      <c r="F765" s="308" t="s">
        <v>1753</v>
      </c>
      <c r="G765" s="106" t="s">
        <v>2192</v>
      </c>
      <c r="H765" s="228">
        <v>45720</v>
      </c>
      <c r="I765" s="308">
        <v>22</v>
      </c>
      <c r="J765" s="308">
        <v>123</v>
      </c>
      <c r="K765" s="303" t="e" cm="1">
        <f t="array" ref="K765">LOOKUP(2,1/(J765&gt;=INDEX(IF(F765="x",CCTT!$F$3:$I$170,CCTT!$B$3:$E$170),MATCH(DATEDIF(D765,DATE(2024,7,11),"m"),CCTT!$A$3:$A$170,0),0)),CCTT!$F$2:$I$2)</f>
        <v>#N/A</v>
      </c>
      <c r="L765" s="304">
        <f t="shared" si="90"/>
        <v>14.541608830722454</v>
      </c>
      <c r="M765" s="303" t="e" cm="1">
        <f t="array" ref="M765">LOOKUP(2,1/(L765&gt;=INDEX(IF(F765="x",BMI!$G$3:$K$170,BMI!$B$3:$F$170),MATCH(DATEDIF(D765,DATE(2024,7,11),"m"),BMI!$A$3:$A$170,0),0)),BMI!$G$2:$K$2)</f>
        <v>#N/A</v>
      </c>
      <c r="N765" s="299" t="s">
        <v>3385</v>
      </c>
      <c r="O765" s="299">
        <v>86</v>
      </c>
      <c r="P765" s="106" t="s">
        <v>3380</v>
      </c>
      <c r="Q765" s="103" t="s">
        <v>1269</v>
      </c>
      <c r="R765" s="103" t="s">
        <v>5</v>
      </c>
      <c r="S765" s="299" t="s">
        <v>1370</v>
      </c>
      <c r="T765" s="103" t="s">
        <v>5</v>
      </c>
      <c r="U765" s="305" t="str">
        <f t="shared" si="91"/>
        <v>Cận thị; bt; Đa sâu răng; bt</v>
      </c>
      <c r="V765" s="306" t="s">
        <v>3383</v>
      </c>
      <c r="W765" s="307" t="e">
        <f t="shared" si="92"/>
        <v>#N/A</v>
      </c>
      <c r="X765" s="308"/>
    </row>
    <row r="766" spans="1:24" x14ac:dyDescent="0.25">
      <c r="A766" s="103">
        <f t="shared" si="83"/>
        <v>757</v>
      </c>
      <c r="B766" s="300" t="s">
        <v>2584</v>
      </c>
      <c r="C766" s="301" t="s">
        <v>1274</v>
      </c>
      <c r="D766" s="309">
        <v>42918</v>
      </c>
      <c r="E766" s="308"/>
      <c r="F766" s="308" t="s">
        <v>1753</v>
      </c>
      <c r="G766" s="106" t="s">
        <v>2192</v>
      </c>
      <c r="H766" s="228">
        <v>45720</v>
      </c>
      <c r="I766" s="308">
        <v>23</v>
      </c>
      <c r="J766" s="308">
        <v>128</v>
      </c>
      <c r="K766" s="303" t="str" cm="1">
        <f t="array" ref="K766">LOOKUP(2,1/(J766&gt;=INDEX(IF(F766="x",CCTT!$F$3:$I$170,CCTT!$B$3:$E$170),MATCH(DATEDIF(D766,DATE(2024,7,11),"m"),CCTT!$A$3:$A$170,0),0)),CCTT!$F$2:$I$2)</f>
        <v>bt</v>
      </c>
      <c r="L766" s="304">
        <f t="shared" si="90"/>
        <v>14.0380859375</v>
      </c>
      <c r="M766" s="303" t="str" cm="1">
        <f t="array" ref="M766">LOOKUP(2,1/(L766&gt;=INDEX(IF(F766="x",BMI!$G$3:$K$170,BMI!$B$3:$F$170),MATCH(DATEDIF(D766,DATE(2024,7,11),"m"),BMI!$A$3:$A$170,0),0)),BMI!$G$2:$K$2)</f>
        <v>bt</v>
      </c>
      <c r="N766" s="299" t="s">
        <v>3398</v>
      </c>
      <c r="O766" s="299">
        <v>86</v>
      </c>
      <c r="P766" s="106" t="s">
        <v>3380</v>
      </c>
      <c r="Q766" s="103" t="s">
        <v>5</v>
      </c>
      <c r="R766" s="103" t="s">
        <v>5</v>
      </c>
      <c r="S766" s="299" t="s">
        <v>1370</v>
      </c>
      <c r="T766" s="103" t="s">
        <v>5</v>
      </c>
      <c r="U766" s="305" t="str">
        <f t="shared" si="91"/>
        <v>bt; bt; Đa sâu răng; bt</v>
      </c>
      <c r="V766" s="112" t="s">
        <v>1370</v>
      </c>
      <c r="W766" s="307" t="str">
        <f t="shared" si="92"/>
        <v>II</v>
      </c>
      <c r="X766" s="308"/>
    </row>
    <row r="767" spans="1:24" x14ac:dyDescent="0.25">
      <c r="A767" s="103">
        <f t="shared" si="83"/>
        <v>758</v>
      </c>
      <c r="B767" s="300" t="s">
        <v>2585</v>
      </c>
      <c r="C767" s="301" t="s">
        <v>1279</v>
      </c>
      <c r="D767" s="309">
        <v>42954</v>
      </c>
      <c r="E767" s="308" t="s">
        <v>1753</v>
      </c>
      <c r="F767" s="308"/>
      <c r="G767" s="106" t="s">
        <v>2192</v>
      </c>
      <c r="H767" s="228">
        <v>45720</v>
      </c>
      <c r="I767" s="308">
        <v>34</v>
      </c>
      <c r="J767" s="308">
        <v>127</v>
      </c>
      <c r="K767" s="303" t="str" cm="1">
        <f t="array" ref="K767">LOOKUP(2,1/(J767&gt;=INDEX(IF(F767="x",CCTT!$F$3:$I$170,CCTT!$B$3:$E$170),MATCH(DATEDIF(D767,DATE(2024,7,11),"m"),CCTT!$A$3:$A$170,0),0)),CCTT!$F$2:$I$2)</f>
        <v>bt</v>
      </c>
      <c r="L767" s="304">
        <f t="shared" si="90"/>
        <v>21.080042160084322</v>
      </c>
      <c r="M767" s="303" t="str" cm="1">
        <f t="array" ref="M767">LOOKUP(2,1/(L767&gt;=INDEX(IF(F767="x",BMI!$G$3:$K$170,BMI!$B$3:$F$170),MATCH(DATEDIF(D767,DATE(2024,7,11),"m"),BMI!$A$3:$A$170,0),0)),BMI!$G$2:$K$2)</f>
        <v>BP</v>
      </c>
      <c r="N767" s="299" t="s">
        <v>3381</v>
      </c>
      <c r="O767" s="299">
        <v>82</v>
      </c>
      <c r="P767" s="106" t="s">
        <v>3380</v>
      </c>
      <c r="Q767" s="103" t="s">
        <v>5</v>
      </c>
      <c r="R767" s="103" t="s">
        <v>5</v>
      </c>
      <c r="S767" s="299" t="s">
        <v>5</v>
      </c>
      <c r="T767" s="103" t="s">
        <v>5</v>
      </c>
      <c r="U767" s="305" t="str">
        <f t="shared" si="91"/>
        <v>bt; bt; bt; bt</v>
      </c>
      <c r="V767" s="306" t="s">
        <v>5</v>
      </c>
      <c r="W767" s="307" t="str">
        <f t="shared" si="92"/>
        <v>III</v>
      </c>
      <c r="X767" s="308"/>
    </row>
    <row r="768" spans="1:24" x14ac:dyDescent="0.25">
      <c r="A768" s="103">
        <f t="shared" si="83"/>
        <v>759</v>
      </c>
      <c r="B768" s="300" t="s">
        <v>1962</v>
      </c>
      <c r="C768" s="301" t="s">
        <v>1361</v>
      </c>
      <c r="D768" s="309">
        <v>43096</v>
      </c>
      <c r="E768" s="308" t="s">
        <v>1753</v>
      </c>
      <c r="F768" s="308"/>
      <c r="G768" s="106" t="s">
        <v>2192</v>
      </c>
      <c r="H768" s="228">
        <v>45720</v>
      </c>
      <c r="I768" s="308">
        <v>20</v>
      </c>
      <c r="J768" s="308">
        <v>115</v>
      </c>
      <c r="K768" s="303" t="str" cm="1">
        <f t="array" ref="K768">LOOKUP(2,1/(J768&gt;=INDEX(IF(F768="x",CCTT!$F$3:$I$170,CCTT!$B$3:$E$170),MATCH(DATEDIF(D768,DATE(2024,7,11),"m"),CCTT!$A$3:$A$170,0),0)),CCTT!$F$2:$I$2)</f>
        <v>bt</v>
      </c>
      <c r="L768" s="304">
        <f t="shared" si="90"/>
        <v>15.122873345935728</v>
      </c>
      <c r="M768" s="303" t="str" cm="1">
        <f t="array" ref="M768">LOOKUP(2,1/(L768&gt;=INDEX(IF(F768="x",BMI!$G$3:$K$170,BMI!$B$3:$F$170),MATCH(DATEDIF(D768,DATE(2024,7,11),"m"),BMI!$A$3:$A$170,0),0)),BMI!$G$2:$K$2)</f>
        <v>bt</v>
      </c>
      <c r="N768" s="299" t="s">
        <v>3385</v>
      </c>
      <c r="O768" s="299">
        <v>87</v>
      </c>
      <c r="P768" s="106" t="s">
        <v>3380</v>
      </c>
      <c r="Q768" s="103" t="s">
        <v>5</v>
      </c>
      <c r="R768" s="103" t="s">
        <v>5</v>
      </c>
      <c r="S768" s="299" t="s">
        <v>5</v>
      </c>
      <c r="T768" s="103" t="s">
        <v>5</v>
      </c>
      <c r="U768" s="305" t="str">
        <f t="shared" si="91"/>
        <v>bt; bt; bt; bt</v>
      </c>
      <c r="V768" s="306" t="s">
        <v>5</v>
      </c>
      <c r="W768" s="307" t="str">
        <f t="shared" si="92"/>
        <v>I</v>
      </c>
      <c r="X768" s="308"/>
    </row>
    <row r="769" spans="1:24" ht="31.5" x14ac:dyDescent="0.25">
      <c r="A769" s="103">
        <f t="shared" si="83"/>
        <v>760</v>
      </c>
      <c r="B769" s="300" t="s">
        <v>2586</v>
      </c>
      <c r="C769" s="301" t="s">
        <v>1284</v>
      </c>
      <c r="D769" s="309">
        <v>42819</v>
      </c>
      <c r="E769" s="308" t="s">
        <v>1753</v>
      </c>
      <c r="F769" s="308"/>
      <c r="G769" s="106" t="s">
        <v>2192</v>
      </c>
      <c r="H769" s="228">
        <v>45720</v>
      </c>
      <c r="I769" s="308">
        <v>18</v>
      </c>
      <c r="J769" s="308">
        <v>121</v>
      </c>
      <c r="K769" s="303" t="str" cm="1">
        <f t="array" ref="K769">LOOKUP(2,1/(J769&gt;=INDEX(IF(F769="x",CCTT!$F$3:$I$170,CCTT!$B$3:$E$170),MATCH(DATEDIF(D769,DATE(2024,7,11),"m"),CCTT!$A$3:$A$170,0),0)),CCTT!$F$2:$I$2)</f>
        <v>bt</v>
      </c>
      <c r="L769" s="304">
        <f t="shared" si="90"/>
        <v>12.294242196571274</v>
      </c>
      <c r="M769" s="303" t="str" cm="1">
        <f t="array" ref="M769">LOOKUP(2,1/(L769&gt;=INDEX(IF(F769="x",BMI!$G$3:$K$170,BMI!$B$3:$F$170),MATCH(DATEDIF(D769,DATE(2024,7,11),"m"),BMI!$A$3:$A$170,0),0)),BMI!$G$2:$K$2)</f>
        <v>SDDTGC
MĐN</v>
      </c>
      <c r="N769" s="299" t="s">
        <v>3385</v>
      </c>
      <c r="O769" s="299">
        <v>83</v>
      </c>
      <c r="P769" s="106" t="s">
        <v>3380</v>
      </c>
      <c r="Q769" s="103" t="s">
        <v>5</v>
      </c>
      <c r="R769" s="103" t="s">
        <v>5</v>
      </c>
      <c r="S769" s="299" t="s">
        <v>5</v>
      </c>
      <c r="T769" s="103" t="s">
        <v>5</v>
      </c>
      <c r="U769" s="305" t="str">
        <f t="shared" si="91"/>
        <v>bt; bt; bt; bt</v>
      </c>
      <c r="V769" s="306" t="s">
        <v>5</v>
      </c>
      <c r="W769" s="307" t="str">
        <f t="shared" si="92"/>
        <v>III</v>
      </c>
      <c r="X769" s="308"/>
    </row>
    <row r="770" spans="1:24" x14ac:dyDescent="0.25">
      <c r="A770" s="103">
        <f t="shared" si="83"/>
        <v>761</v>
      </c>
      <c r="B770" s="300" t="s">
        <v>2587</v>
      </c>
      <c r="C770" s="301" t="s">
        <v>1495</v>
      </c>
      <c r="D770" s="309">
        <v>43016</v>
      </c>
      <c r="E770" s="308"/>
      <c r="F770" s="308" t="s">
        <v>1753</v>
      </c>
      <c r="G770" s="106" t="s">
        <v>2192</v>
      </c>
      <c r="H770" s="228">
        <v>45720</v>
      </c>
      <c r="I770" s="421">
        <v>18</v>
      </c>
      <c r="J770" s="308">
        <v>121</v>
      </c>
      <c r="K770" s="303" t="str" cm="1">
        <f t="array" ref="K770">LOOKUP(2,1/(J770&gt;=INDEX(IF(F770="x",CCTT!$F$3:$I$170,CCTT!$B$3:$E$170),MATCH(DATEDIF(D770,DATE(2024,7,11),"m"),CCTT!$A$3:$A$170,0),0)),CCTT!$F$2:$I$2)</f>
        <v>bt</v>
      </c>
      <c r="L770" s="304">
        <f t="shared" si="90"/>
        <v>12.294242196571274</v>
      </c>
      <c r="M770" s="303" t="str" cm="1">
        <f t="array" ref="M770">LOOKUP(2,1/(L770&gt;=INDEX(IF(F770="x",BMI!$G$3:$K$170,BMI!$B$3:$F$170),MATCH(DATEDIF(D770,DATE(2024,7,11),"m"),BMI!$A$3:$A$170,0),0)),BMI!$G$2:$K$2)</f>
        <v>SDDTGC</v>
      </c>
      <c r="N770" s="299" t="s">
        <v>3385</v>
      </c>
      <c r="O770" s="299">
        <v>86</v>
      </c>
      <c r="P770" s="106" t="s">
        <v>3380</v>
      </c>
      <c r="Q770" s="103" t="s">
        <v>5</v>
      </c>
      <c r="R770" s="103" t="s">
        <v>5</v>
      </c>
      <c r="S770" s="299" t="s">
        <v>5</v>
      </c>
      <c r="T770" s="103" t="s">
        <v>5</v>
      </c>
      <c r="U770" s="305" t="str">
        <f t="shared" si="91"/>
        <v>bt; bt; bt; bt</v>
      </c>
      <c r="V770" s="306" t="s">
        <v>5</v>
      </c>
      <c r="W770" s="307" t="str">
        <f t="shared" si="92"/>
        <v>II</v>
      </c>
      <c r="X770" s="308"/>
    </row>
    <row r="771" spans="1:24" x14ac:dyDescent="0.25">
      <c r="A771" s="103">
        <f t="shared" si="83"/>
        <v>762</v>
      </c>
      <c r="B771" s="300" t="s">
        <v>1482</v>
      </c>
      <c r="C771" s="301" t="s">
        <v>1285</v>
      </c>
      <c r="D771" s="309">
        <v>42721</v>
      </c>
      <c r="E771" s="308" t="s">
        <v>1753</v>
      </c>
      <c r="F771" s="308"/>
      <c r="G771" s="106" t="s">
        <v>2192</v>
      </c>
      <c r="H771" s="228">
        <v>45720</v>
      </c>
      <c r="I771" s="308">
        <v>25</v>
      </c>
      <c r="J771" s="308">
        <v>124</v>
      </c>
      <c r="K771" s="303" t="str" cm="1">
        <f t="array" ref="K771">LOOKUP(2,1/(J771&gt;=INDEX(IF(F771="x",CCTT!$F$3:$I$170,CCTT!$B$3:$E$170),MATCH(DATEDIF(D771,DATE(2024,7,11),"m"),CCTT!$A$3:$A$170,0),0)),CCTT!$F$2:$I$2)</f>
        <v>bt</v>
      </c>
      <c r="L771" s="304">
        <f t="shared" si="90"/>
        <v>16.259105098855358</v>
      </c>
      <c r="M771" s="303" t="str" cm="1">
        <f t="array" ref="M771">LOOKUP(2,1/(L771&gt;=INDEX(IF(F771="x",BMI!$G$3:$K$170,BMI!$B$3:$F$170),MATCH(DATEDIF(D771,DATE(2024,7,11),"m"),BMI!$A$3:$A$170,0),0)),BMI!$G$2:$K$2)</f>
        <v>bt</v>
      </c>
      <c r="N771" s="299" t="s">
        <v>3381</v>
      </c>
      <c r="O771" s="299">
        <v>82</v>
      </c>
      <c r="P771" s="302" t="s">
        <v>3382</v>
      </c>
      <c r="Q771" s="103" t="s">
        <v>1269</v>
      </c>
      <c r="R771" s="103" t="s">
        <v>5</v>
      </c>
      <c r="S771" s="299" t="s">
        <v>1370</v>
      </c>
      <c r="T771" s="103" t="s">
        <v>5</v>
      </c>
      <c r="U771" s="305" t="s">
        <v>3450</v>
      </c>
      <c r="V771" s="306" t="s">
        <v>3383</v>
      </c>
      <c r="W771" s="307" t="str">
        <f t="shared" si="92"/>
        <v>II</v>
      </c>
      <c r="X771" s="308"/>
    </row>
    <row r="772" spans="1:24" x14ac:dyDescent="0.25">
      <c r="A772" s="103">
        <f t="shared" si="83"/>
        <v>763</v>
      </c>
      <c r="B772" s="300" t="s">
        <v>2588</v>
      </c>
      <c r="C772" s="301" t="s">
        <v>1461</v>
      </c>
      <c r="D772" s="308"/>
      <c r="E772" s="308"/>
      <c r="F772" s="308" t="s">
        <v>1753</v>
      </c>
      <c r="G772" s="106" t="s">
        <v>2192</v>
      </c>
      <c r="H772" s="228">
        <v>45720</v>
      </c>
      <c r="I772" s="308">
        <v>28</v>
      </c>
      <c r="J772" s="308">
        <v>126</v>
      </c>
      <c r="K772" s="303" t="e" cm="1">
        <f t="array" ref="K772">LOOKUP(2,1/(J772&gt;=INDEX(IF(F772="x",CCTT!$F$3:$I$170,CCTT!$B$3:$E$170),MATCH(DATEDIF(D772,DATE(2024,7,11),"m"),CCTT!$A$3:$A$170,0),0)),CCTT!$F$2:$I$2)</f>
        <v>#N/A</v>
      </c>
      <c r="L772" s="304">
        <f t="shared" si="90"/>
        <v>17.636684303350968</v>
      </c>
      <c r="M772" s="303" t="e" cm="1">
        <f t="array" ref="M772">LOOKUP(2,1/(L772&gt;=INDEX(IF(F772="x",BMI!$G$3:$K$170,BMI!$B$3:$F$170),MATCH(DATEDIF(D772,DATE(2024,7,11),"m"),BMI!$A$3:$A$170,0),0)),BMI!$G$2:$K$2)</f>
        <v>#N/A</v>
      </c>
      <c r="N772" s="299" t="s">
        <v>3385</v>
      </c>
      <c r="O772" s="299">
        <v>87</v>
      </c>
      <c r="P772" s="106" t="s">
        <v>3380</v>
      </c>
      <c r="Q772" s="103" t="s">
        <v>5</v>
      </c>
      <c r="R772" s="103" t="s">
        <v>5</v>
      </c>
      <c r="S772" s="299" t="s">
        <v>5</v>
      </c>
      <c r="T772" s="103" t="s">
        <v>5</v>
      </c>
      <c r="U772" s="305" t="str">
        <f t="shared" si="91"/>
        <v>bt; bt; bt; bt</v>
      </c>
      <c r="V772" s="306" t="s">
        <v>5</v>
      </c>
      <c r="W772" s="307" t="e">
        <f t="shared" si="92"/>
        <v>#N/A</v>
      </c>
      <c r="X772" s="308"/>
    </row>
    <row r="773" spans="1:24" x14ac:dyDescent="0.25">
      <c r="A773" s="103">
        <f t="shared" si="83"/>
        <v>764</v>
      </c>
      <c r="B773" s="300" t="s">
        <v>2589</v>
      </c>
      <c r="C773" s="301" t="s">
        <v>1288</v>
      </c>
      <c r="D773" s="309">
        <v>43062</v>
      </c>
      <c r="E773" s="308"/>
      <c r="F773" s="308" t="s">
        <v>1753</v>
      </c>
      <c r="G773" s="106" t="s">
        <v>2192</v>
      </c>
      <c r="H773" s="228">
        <v>45720</v>
      </c>
      <c r="I773" s="308">
        <v>18</v>
      </c>
      <c r="J773" s="308">
        <v>116</v>
      </c>
      <c r="K773" s="303" t="str" cm="1">
        <f t="array" ref="K773">LOOKUP(2,1/(J773&gt;=INDEX(IF(F773="x",CCTT!$F$3:$I$170,CCTT!$B$3:$E$170),MATCH(DATEDIF(D773,DATE(2024,7,11),"m"),CCTT!$A$3:$A$170,0),0)),CCTT!$F$2:$I$2)</f>
        <v>bt</v>
      </c>
      <c r="L773" s="304">
        <f t="shared" si="90"/>
        <v>13.376932223543401</v>
      </c>
      <c r="M773" s="303" t="str" cm="1">
        <f t="array" ref="M773">LOOKUP(2,1/(L773&gt;=INDEX(IF(F773="x",BMI!$G$3:$K$170,BMI!$B$3:$F$170),MATCH(DATEDIF(D773,DATE(2024,7,11),"m"),BMI!$A$3:$A$170,0),0)),BMI!$G$2:$K$2)</f>
        <v>bt</v>
      </c>
      <c r="N773" s="299" t="s">
        <v>3401</v>
      </c>
      <c r="O773" s="299">
        <v>86</v>
      </c>
      <c r="P773" s="106" t="s">
        <v>3380</v>
      </c>
      <c r="Q773" s="103" t="s">
        <v>5</v>
      </c>
      <c r="R773" s="103" t="s">
        <v>5</v>
      </c>
      <c r="S773" s="299" t="s">
        <v>5</v>
      </c>
      <c r="T773" s="103" t="s">
        <v>5</v>
      </c>
      <c r="U773" s="305" t="str">
        <f t="shared" si="91"/>
        <v>bt; bt; bt; bt</v>
      </c>
      <c r="V773" s="306" t="s">
        <v>5</v>
      </c>
      <c r="W773" s="307" t="str">
        <f t="shared" si="92"/>
        <v>I</v>
      </c>
      <c r="X773" s="308"/>
    </row>
    <row r="774" spans="1:24" x14ac:dyDescent="0.25">
      <c r="A774" s="103">
        <f t="shared" si="83"/>
        <v>765</v>
      </c>
      <c r="B774" s="300" t="s">
        <v>2590</v>
      </c>
      <c r="C774" s="301" t="s">
        <v>1316</v>
      </c>
      <c r="D774" s="309">
        <v>42959</v>
      </c>
      <c r="E774" s="308"/>
      <c r="F774" s="308" t="s">
        <v>1753</v>
      </c>
      <c r="G774" s="106" t="s">
        <v>2192</v>
      </c>
      <c r="H774" s="228">
        <v>45720</v>
      </c>
      <c r="I774" s="308">
        <v>22</v>
      </c>
      <c r="J774" s="308">
        <v>117</v>
      </c>
      <c r="K774" s="303" t="str" cm="1">
        <f t="array" ref="K774">LOOKUP(2,1/(J774&gt;=INDEX(IF(F774="x",CCTT!$F$3:$I$170,CCTT!$B$3:$E$170),MATCH(DATEDIF(D774,DATE(2024,7,11),"m"),CCTT!$A$3:$A$170,0),0)),CCTT!$F$2:$I$2)</f>
        <v>bt</v>
      </c>
      <c r="L774" s="304">
        <f t="shared" si="90"/>
        <v>16.071298122580174</v>
      </c>
      <c r="M774" s="303" t="str" cm="1">
        <f t="array" ref="M774">LOOKUP(2,1/(L774&gt;=INDEX(IF(F774="x",BMI!$G$3:$K$170,BMI!$B$3:$F$170),MATCH(DATEDIF(D774,DATE(2024,7,11),"m"),BMI!$A$3:$A$170,0),0)),BMI!$G$2:$K$2)</f>
        <v>bt</v>
      </c>
      <c r="N774" s="299" t="s">
        <v>3385</v>
      </c>
      <c r="O774" s="299">
        <v>87</v>
      </c>
      <c r="P774" s="106" t="s">
        <v>3380</v>
      </c>
      <c r="Q774" s="103" t="s">
        <v>5</v>
      </c>
      <c r="R774" s="103" t="s">
        <v>5</v>
      </c>
      <c r="S774" s="299" t="s">
        <v>1370</v>
      </c>
      <c r="T774" s="103" t="s">
        <v>5</v>
      </c>
      <c r="U774" s="305" t="str">
        <f t="shared" si="91"/>
        <v>bt; bt; Đa sâu răng; bt</v>
      </c>
      <c r="V774" s="112" t="s">
        <v>1370</v>
      </c>
      <c r="W774" s="307" t="str">
        <f t="shared" si="92"/>
        <v>II</v>
      </c>
      <c r="X774" s="308"/>
    </row>
    <row r="775" spans="1:24" x14ac:dyDescent="0.25">
      <c r="A775" s="103">
        <f t="shared" si="83"/>
        <v>766</v>
      </c>
      <c r="B775" s="300" t="s">
        <v>2591</v>
      </c>
      <c r="C775" s="301" t="s">
        <v>1366</v>
      </c>
      <c r="D775" s="309">
        <v>42823</v>
      </c>
      <c r="E775" s="308" t="s">
        <v>1753</v>
      </c>
      <c r="F775" s="308"/>
      <c r="G775" s="106" t="s">
        <v>2192</v>
      </c>
      <c r="H775" s="228">
        <v>45720</v>
      </c>
      <c r="I775" s="308">
        <v>31</v>
      </c>
      <c r="J775" s="308">
        <v>132</v>
      </c>
      <c r="K775" s="303" t="str" cm="1">
        <f t="array" ref="K775">LOOKUP(2,1/(J775&gt;=INDEX(IF(F775="x",CCTT!$F$3:$I$170,CCTT!$B$3:$E$170),MATCH(DATEDIF(D775,DATE(2024,7,11),"m"),CCTT!$A$3:$A$170,0),0)),CCTT!$F$2:$I$2)</f>
        <v>bt</v>
      </c>
      <c r="L775" s="304">
        <f t="shared" si="90"/>
        <v>17.791551882460972</v>
      </c>
      <c r="M775" s="303" t="str" cm="1">
        <f t="array" ref="M775">LOOKUP(2,1/(L775&gt;=INDEX(IF(F775="x",BMI!$G$3:$K$170,BMI!$B$3:$F$170),MATCH(DATEDIF(D775,DATE(2024,7,11),"m"),BMI!$A$3:$A$170,0),0)),BMI!$G$2:$K$2)</f>
        <v>TC</v>
      </c>
      <c r="N775" s="299" t="s">
        <v>3385</v>
      </c>
      <c r="O775" s="299">
        <v>83</v>
      </c>
      <c r="P775" s="106" t="s">
        <v>3380</v>
      </c>
      <c r="Q775" s="103" t="s">
        <v>5</v>
      </c>
      <c r="R775" s="103" t="s">
        <v>5</v>
      </c>
      <c r="S775" s="299" t="s">
        <v>5</v>
      </c>
      <c r="T775" s="103" t="s">
        <v>5</v>
      </c>
      <c r="U775" s="305" t="str">
        <f t="shared" si="91"/>
        <v>bt; bt; bt; bt</v>
      </c>
      <c r="V775" s="306" t="s">
        <v>5</v>
      </c>
      <c r="W775" s="307" t="str">
        <f t="shared" si="92"/>
        <v>II</v>
      </c>
      <c r="X775" s="308"/>
    </row>
    <row r="776" spans="1:24" x14ac:dyDescent="0.25">
      <c r="A776" s="103">
        <f t="shared" si="83"/>
        <v>767</v>
      </c>
      <c r="B776" s="300" t="s">
        <v>2592</v>
      </c>
      <c r="C776" s="301" t="s">
        <v>1294</v>
      </c>
      <c r="D776" s="309">
        <v>42876</v>
      </c>
      <c r="E776" s="308" t="s">
        <v>1753</v>
      </c>
      <c r="F776" s="308"/>
      <c r="G776" s="106" t="s">
        <v>2192</v>
      </c>
      <c r="H776" s="228">
        <v>45720</v>
      </c>
      <c r="I776" s="308">
        <v>22</v>
      </c>
      <c r="J776" s="308">
        <v>122</v>
      </c>
      <c r="K776" s="303" t="str" cm="1">
        <f t="array" ref="K776">LOOKUP(2,1/(J776&gt;=INDEX(IF(F776="x",CCTT!$F$3:$I$170,CCTT!$B$3:$E$170),MATCH(DATEDIF(D776,DATE(2024,7,11),"m"),CCTT!$A$3:$A$170,0),0)),CCTT!$F$2:$I$2)</f>
        <v>bt</v>
      </c>
      <c r="L776" s="304">
        <f t="shared" si="90"/>
        <v>14.780972856758936</v>
      </c>
      <c r="M776" s="303" t="str" cm="1">
        <f t="array" ref="M776">LOOKUP(2,1/(L776&gt;=INDEX(IF(F776="x",BMI!$G$3:$K$170,BMI!$B$3:$F$170),MATCH(DATEDIF(D776,DATE(2024,7,11),"m"),BMI!$A$3:$A$170,0),0)),BMI!$G$2:$K$2)</f>
        <v>bt</v>
      </c>
      <c r="N776" s="299" t="s">
        <v>3401</v>
      </c>
      <c r="O776" s="299">
        <v>86</v>
      </c>
      <c r="P776" s="106" t="s">
        <v>3380</v>
      </c>
      <c r="Q776" s="103" t="s">
        <v>5</v>
      </c>
      <c r="R776" s="103" t="s">
        <v>5</v>
      </c>
      <c r="S776" s="299" t="s">
        <v>5</v>
      </c>
      <c r="T776" s="103" t="s">
        <v>5</v>
      </c>
      <c r="U776" s="305" t="str">
        <f t="shared" si="91"/>
        <v>bt; bt; bt; bt</v>
      </c>
      <c r="V776" s="306" t="s">
        <v>5</v>
      </c>
      <c r="W776" s="307" t="str">
        <f t="shared" si="92"/>
        <v>I</v>
      </c>
      <c r="X776" s="308"/>
    </row>
    <row r="777" spans="1:24" x14ac:dyDescent="0.25">
      <c r="A777" s="103">
        <f t="shared" si="83"/>
        <v>768</v>
      </c>
      <c r="B777" s="300" t="s">
        <v>1487</v>
      </c>
      <c r="C777" s="301" t="s">
        <v>1497</v>
      </c>
      <c r="D777" s="308"/>
      <c r="E777" s="308" t="s">
        <v>1753</v>
      </c>
      <c r="F777" s="308"/>
      <c r="G777" s="106" t="s">
        <v>2192</v>
      </c>
      <c r="H777" s="228">
        <v>45720</v>
      </c>
      <c r="I777" s="308">
        <v>21</v>
      </c>
      <c r="J777" s="308">
        <v>120</v>
      </c>
      <c r="K777" s="303" t="e" cm="1">
        <f t="array" ref="K777">LOOKUP(2,1/(J777&gt;=INDEX(IF(F777="x",CCTT!$F$3:$I$170,CCTT!$B$3:$E$170),MATCH(DATEDIF(D777,DATE(2024,7,11),"m"),CCTT!$A$3:$A$170,0),0)),CCTT!$F$2:$I$2)</f>
        <v>#N/A</v>
      </c>
      <c r="L777" s="304">
        <f t="shared" si="90"/>
        <v>14.583333333333334</v>
      </c>
      <c r="M777" s="303" t="e" cm="1">
        <f t="array" ref="M777">LOOKUP(2,1/(L777&gt;=INDEX(IF(F777="x",BMI!$G$3:$K$170,BMI!$B$3:$F$170),MATCH(DATEDIF(D777,DATE(2024,7,11),"m"),BMI!$A$3:$A$170,0),0)),BMI!$G$2:$K$2)</f>
        <v>#N/A</v>
      </c>
      <c r="N777" s="299" t="s">
        <v>3396</v>
      </c>
      <c r="O777" s="299">
        <v>83</v>
      </c>
      <c r="P777" s="106" t="s">
        <v>3380</v>
      </c>
      <c r="Q777" s="103" t="s">
        <v>5</v>
      </c>
      <c r="R777" s="299" t="s">
        <v>1532</v>
      </c>
      <c r="S777" s="299" t="s">
        <v>1370</v>
      </c>
      <c r="T777" s="103" t="s">
        <v>5</v>
      </c>
      <c r="U777" s="305" t="str">
        <f t="shared" si="91"/>
        <v>bt; Viêm mũi họng; Đa sâu răng; bt</v>
      </c>
      <c r="V777" s="112" t="s">
        <v>3425</v>
      </c>
      <c r="W777" s="307" t="e">
        <f t="shared" si="92"/>
        <v>#N/A</v>
      </c>
      <c r="X777" s="308"/>
    </row>
    <row r="778" spans="1:24" ht="31.5" x14ac:dyDescent="0.25">
      <c r="A778" s="103">
        <f t="shared" si="83"/>
        <v>769</v>
      </c>
      <c r="B778" s="300" t="s">
        <v>2593</v>
      </c>
      <c r="C778" s="301" t="s">
        <v>1367</v>
      </c>
      <c r="D778" s="309">
        <v>43041</v>
      </c>
      <c r="E778" s="308" t="s">
        <v>1753</v>
      </c>
      <c r="F778" s="308"/>
      <c r="G778" s="106" t="s">
        <v>2192</v>
      </c>
      <c r="H778" s="228">
        <v>45720</v>
      </c>
      <c r="I778" s="308">
        <v>17</v>
      </c>
      <c r="J778" s="308">
        <v>117</v>
      </c>
      <c r="K778" s="303" t="str" cm="1">
        <f t="array" ref="K778">LOOKUP(2,1/(J778&gt;=INDEX(IF(F778="x",CCTT!$F$3:$I$170,CCTT!$B$3:$E$170),MATCH(DATEDIF(D778,DATE(2024,7,11),"m"),CCTT!$A$3:$A$170,0),0)),CCTT!$F$2:$I$2)</f>
        <v>bt</v>
      </c>
      <c r="L778" s="304">
        <f t="shared" si="90"/>
        <v>12.418730367448317</v>
      </c>
      <c r="M778" s="303" t="str" cm="1">
        <f t="array" ref="M778">LOOKUP(2,1/(L778&gt;=INDEX(IF(F778="x",BMI!$G$3:$K$170,BMI!$B$3:$F$170),MATCH(DATEDIF(D778,DATE(2024,7,11),"m"),BMI!$A$3:$A$170,0),0)),BMI!$G$2:$K$2)</f>
        <v>SDDTGC</v>
      </c>
      <c r="N778" s="299" t="s">
        <v>3396</v>
      </c>
      <c r="O778" s="299">
        <v>83</v>
      </c>
      <c r="P778" s="302" t="s">
        <v>3411</v>
      </c>
      <c r="Q778" s="299" t="s">
        <v>1326</v>
      </c>
      <c r="R778" s="103" t="s">
        <v>5</v>
      </c>
      <c r="S778" s="299" t="s">
        <v>1370</v>
      </c>
      <c r="T778" s="103" t="s">
        <v>5</v>
      </c>
      <c r="U778" s="305" t="str">
        <f t="shared" si="91"/>
        <v>2 mắt giảm thị lực; bt; Đa sâu răng; bt</v>
      </c>
      <c r="V778" s="112" t="s">
        <v>3389</v>
      </c>
      <c r="W778" s="307" t="str">
        <f t="shared" si="92"/>
        <v>II</v>
      </c>
      <c r="X778" s="308"/>
    </row>
    <row r="779" spans="1:24" x14ac:dyDescent="0.25">
      <c r="A779" s="103">
        <f t="shared" si="83"/>
        <v>770</v>
      </c>
      <c r="B779" s="300" t="s">
        <v>1496</v>
      </c>
      <c r="C779" s="301" t="s">
        <v>1299</v>
      </c>
      <c r="D779" s="309">
        <v>42975</v>
      </c>
      <c r="E779" s="308" t="s">
        <v>1753</v>
      </c>
      <c r="F779" s="308"/>
      <c r="G779" s="106" t="s">
        <v>2192</v>
      </c>
      <c r="H779" s="228">
        <v>45720</v>
      </c>
      <c r="I779" s="308">
        <v>19</v>
      </c>
      <c r="J779" s="308">
        <v>119</v>
      </c>
      <c r="K779" s="303" t="str" cm="1">
        <f t="array" ref="K779">LOOKUP(2,1/(J779&gt;=INDEX(IF(F779="x",CCTT!$F$3:$I$170,CCTT!$B$3:$E$170),MATCH(DATEDIF(D779,DATE(2024,7,11),"m"),CCTT!$A$3:$A$170,0),0)),CCTT!$F$2:$I$2)</f>
        <v>bt</v>
      </c>
      <c r="L779" s="304">
        <f t="shared" si="90"/>
        <v>13.417131558505755</v>
      </c>
      <c r="M779" s="303" t="str" cm="1">
        <f t="array" ref="M779">LOOKUP(2,1/(L779&gt;=INDEX(IF(F779="x",BMI!$G$3:$K$170,BMI!$B$3:$F$170),MATCH(DATEDIF(D779,DATE(2024,7,11),"m"),BMI!$A$3:$A$170,0),0)),BMI!$G$2:$K$2)</f>
        <v>bt</v>
      </c>
      <c r="N779" s="299" t="s">
        <v>3401</v>
      </c>
      <c r="O779" s="302" t="s">
        <v>3447</v>
      </c>
      <c r="P779" s="106" t="s">
        <v>3380</v>
      </c>
      <c r="Q779" s="103" t="s">
        <v>5</v>
      </c>
      <c r="R779" s="103" t="s">
        <v>5</v>
      </c>
      <c r="S779" s="299" t="s">
        <v>1370</v>
      </c>
      <c r="T779" s="103" t="s">
        <v>5</v>
      </c>
      <c r="U779" s="305" t="str">
        <f t="shared" si="91"/>
        <v>bt; bt; Đa sâu răng; bt</v>
      </c>
      <c r="V779" s="112" t="s">
        <v>1370</v>
      </c>
      <c r="W779" s="307" t="str">
        <f t="shared" si="92"/>
        <v>II</v>
      </c>
      <c r="X779" s="308"/>
    </row>
    <row r="780" spans="1:24" x14ac:dyDescent="0.25">
      <c r="A780" s="103">
        <f t="shared" ref="A780:A843" si="93">A779+1</f>
        <v>771</v>
      </c>
      <c r="B780" s="300" t="s">
        <v>2594</v>
      </c>
      <c r="C780" s="301" t="s">
        <v>1334</v>
      </c>
      <c r="D780" s="309">
        <v>42810</v>
      </c>
      <c r="E780" s="308"/>
      <c r="F780" s="308" t="s">
        <v>1753</v>
      </c>
      <c r="G780" s="106" t="s">
        <v>2192</v>
      </c>
      <c r="H780" s="228">
        <v>45720</v>
      </c>
      <c r="I780" s="308">
        <v>19</v>
      </c>
      <c r="J780" s="308">
        <v>120</v>
      </c>
      <c r="K780" s="303" t="str" cm="1">
        <f t="array" ref="K780">LOOKUP(2,1/(J780&gt;=INDEX(IF(F780="x",CCTT!$F$3:$I$170,CCTT!$B$3:$E$170),MATCH(DATEDIF(D780,DATE(2024,7,11),"m"),CCTT!$A$3:$A$170,0),0)),CCTT!$F$2:$I$2)</f>
        <v>bt</v>
      </c>
      <c r="L780" s="304">
        <f t="shared" si="90"/>
        <v>13.194444444444445</v>
      </c>
      <c r="M780" s="303" t="str" cm="1">
        <f t="array" ref="M780">LOOKUP(2,1/(L780&gt;=INDEX(IF(F780="x",BMI!$G$3:$K$170,BMI!$B$3:$F$170),MATCH(DATEDIF(D780,DATE(2024,7,11),"m"),BMI!$A$3:$A$170,0),0)),BMI!$G$2:$K$2)</f>
        <v>bt</v>
      </c>
      <c r="N780" s="299" t="s">
        <v>3396</v>
      </c>
      <c r="O780" s="299">
        <v>83</v>
      </c>
      <c r="P780" s="106" t="s">
        <v>3380</v>
      </c>
      <c r="Q780" s="103" t="s">
        <v>5</v>
      </c>
      <c r="R780" s="103" t="s">
        <v>5</v>
      </c>
      <c r="S780" s="299" t="s">
        <v>1370</v>
      </c>
      <c r="T780" s="103" t="s">
        <v>5</v>
      </c>
      <c r="U780" s="305" t="str">
        <f t="shared" si="91"/>
        <v>bt; bt; Đa sâu răng; bt</v>
      </c>
      <c r="V780" s="112" t="s">
        <v>1370</v>
      </c>
      <c r="W780" s="307" t="str">
        <f t="shared" si="92"/>
        <v>II</v>
      </c>
      <c r="X780" s="308"/>
    </row>
    <row r="781" spans="1:24" x14ac:dyDescent="0.25">
      <c r="A781" s="103">
        <f t="shared" si="93"/>
        <v>772</v>
      </c>
      <c r="B781" s="300" t="s">
        <v>2433</v>
      </c>
      <c r="C781" s="301" t="s">
        <v>1334</v>
      </c>
      <c r="D781" s="309">
        <v>43072</v>
      </c>
      <c r="E781" s="308"/>
      <c r="F781" s="308" t="s">
        <v>1753</v>
      </c>
      <c r="G781" s="106" t="s">
        <v>2192</v>
      </c>
      <c r="H781" s="228">
        <v>45720</v>
      </c>
      <c r="I781" s="308">
        <v>19</v>
      </c>
      <c r="J781" s="308">
        <v>120</v>
      </c>
      <c r="K781" s="303" t="str" cm="1">
        <f t="array" ref="K781">LOOKUP(2,1/(J781&gt;=INDEX(IF(F781="x",CCTT!$F$3:$I$170,CCTT!$B$3:$E$170),MATCH(DATEDIF(D781,DATE(2024,7,11),"m"),CCTT!$A$3:$A$170,0),0)),CCTT!$F$2:$I$2)</f>
        <v>bt</v>
      </c>
      <c r="L781" s="304">
        <f t="shared" si="90"/>
        <v>13.194444444444445</v>
      </c>
      <c r="M781" s="303" t="str" cm="1">
        <f t="array" ref="M781">LOOKUP(2,1/(L781&gt;=INDEX(IF(F781="x",BMI!$G$3:$K$170,BMI!$B$3:$F$170),MATCH(DATEDIF(D781,DATE(2024,7,11),"m"),BMI!$A$3:$A$170,0),0)),BMI!$G$2:$K$2)</f>
        <v>bt</v>
      </c>
      <c r="N781" s="299" t="s">
        <v>3385</v>
      </c>
      <c r="O781" s="299">
        <v>86</v>
      </c>
      <c r="P781" s="106" t="s">
        <v>3380</v>
      </c>
      <c r="Q781" s="103" t="s">
        <v>5</v>
      </c>
      <c r="R781" s="103" t="s">
        <v>5</v>
      </c>
      <c r="S781" s="299" t="s">
        <v>1370</v>
      </c>
      <c r="T781" s="103" t="s">
        <v>5</v>
      </c>
      <c r="U781" s="305" t="str">
        <f t="shared" si="91"/>
        <v>bt; bt; Đa sâu răng; bt</v>
      </c>
      <c r="V781" s="112" t="s">
        <v>1370</v>
      </c>
      <c r="W781" s="307" t="str">
        <f t="shared" si="92"/>
        <v>II</v>
      </c>
      <c r="X781" s="308"/>
    </row>
    <row r="782" spans="1:24" x14ac:dyDescent="0.25">
      <c r="A782" s="103">
        <f t="shared" si="93"/>
        <v>773</v>
      </c>
      <c r="B782" s="300" t="s">
        <v>2595</v>
      </c>
      <c r="C782" s="301" t="s">
        <v>1335</v>
      </c>
      <c r="D782" s="309">
        <v>43096</v>
      </c>
      <c r="E782" s="308"/>
      <c r="F782" s="308" t="s">
        <v>1753</v>
      </c>
      <c r="G782" s="106" t="s">
        <v>2192</v>
      </c>
      <c r="H782" s="228">
        <v>45720</v>
      </c>
      <c r="I782" s="308">
        <v>27</v>
      </c>
      <c r="J782" s="308">
        <v>127</v>
      </c>
      <c r="K782" s="303" t="str" cm="1">
        <f t="array" ref="K782">LOOKUP(2,1/(J782&gt;=INDEX(IF(F782="x",CCTT!$F$3:$I$170,CCTT!$B$3:$E$170),MATCH(DATEDIF(D782,DATE(2024,7,11),"m"),CCTT!$A$3:$A$170,0),0)),CCTT!$F$2:$I$2)</f>
        <v>bt</v>
      </c>
      <c r="L782" s="304">
        <f t="shared" si="90"/>
        <v>16.740033480066959</v>
      </c>
      <c r="M782" s="303" t="str" cm="1">
        <f t="array" ref="M782">LOOKUP(2,1/(L782&gt;=INDEX(IF(F782="x",BMI!$G$3:$K$170,BMI!$B$3:$F$170),MATCH(DATEDIF(D782,DATE(2024,7,11),"m"),BMI!$A$3:$A$170,0),0)),BMI!$G$2:$K$2)</f>
        <v>bt</v>
      </c>
      <c r="N782" s="299" t="s">
        <v>3385</v>
      </c>
      <c r="O782" s="299">
        <v>85</v>
      </c>
      <c r="P782" s="106" t="s">
        <v>3380</v>
      </c>
      <c r="Q782" s="103" t="s">
        <v>5</v>
      </c>
      <c r="R782" s="103" t="s">
        <v>5</v>
      </c>
      <c r="S782" s="299" t="s">
        <v>5</v>
      </c>
      <c r="T782" s="103" t="s">
        <v>5</v>
      </c>
      <c r="U782" s="305" t="str">
        <f t="shared" si="91"/>
        <v>bt; bt; bt; bt</v>
      </c>
      <c r="V782" s="306" t="s">
        <v>5</v>
      </c>
      <c r="W782" s="307" t="str">
        <f t="shared" si="92"/>
        <v>I</v>
      </c>
      <c r="X782" s="308"/>
    </row>
    <row r="783" spans="1:24" x14ac:dyDescent="0.25">
      <c r="A783" s="103">
        <f t="shared" si="93"/>
        <v>774</v>
      </c>
      <c r="B783" s="300" t="s">
        <v>2104</v>
      </c>
      <c r="C783" s="301" t="s">
        <v>1358</v>
      </c>
      <c r="D783" s="309">
        <v>42767</v>
      </c>
      <c r="E783" s="308" t="s">
        <v>1753</v>
      </c>
      <c r="F783" s="308"/>
      <c r="G783" s="106" t="s">
        <v>2192</v>
      </c>
      <c r="H783" s="228">
        <v>45720</v>
      </c>
      <c r="I783" s="308">
        <v>38</v>
      </c>
      <c r="J783" s="308">
        <v>123</v>
      </c>
      <c r="K783" s="303" t="str" cm="1">
        <f t="array" ref="K783">LOOKUP(2,1/(J783&gt;=INDEX(IF(F783="x",CCTT!$F$3:$I$170,CCTT!$B$3:$E$170),MATCH(DATEDIF(D783,DATE(2024,7,11),"m"),CCTT!$A$3:$A$170,0),0)),CCTT!$F$2:$I$2)</f>
        <v>bt</v>
      </c>
      <c r="L783" s="304">
        <f t="shared" si="90"/>
        <v>25.117324343975145</v>
      </c>
      <c r="M783" s="303" t="str" cm="1">
        <f t="array" ref="M783">LOOKUP(2,1/(L783&gt;=INDEX(IF(F783="x",BMI!$G$3:$K$170,BMI!$B$3:$F$170),MATCH(DATEDIF(D783,DATE(2024,7,11),"m"),BMI!$A$3:$A$170,0),0)),BMI!$G$2:$K$2)</f>
        <v>BP</v>
      </c>
      <c r="N783" s="299" t="s">
        <v>3381</v>
      </c>
      <c r="O783" s="299">
        <v>83</v>
      </c>
      <c r="P783" s="302" t="s">
        <v>3391</v>
      </c>
      <c r="Q783" s="299" t="s">
        <v>1326</v>
      </c>
      <c r="R783" s="103" t="s">
        <v>5</v>
      </c>
      <c r="S783" s="299" t="s">
        <v>5</v>
      </c>
      <c r="T783" s="103" t="s">
        <v>5</v>
      </c>
      <c r="U783" s="305" t="str">
        <f t="shared" si="91"/>
        <v>2 mắt giảm thị lực; bt; bt; bt</v>
      </c>
      <c r="V783" s="112" t="s">
        <v>1326</v>
      </c>
      <c r="W783" s="307" t="str">
        <f t="shared" si="92"/>
        <v>III</v>
      </c>
      <c r="X783" s="308"/>
    </row>
    <row r="784" spans="1:24" x14ac:dyDescent="0.25">
      <c r="A784" s="103">
        <f t="shared" si="93"/>
        <v>775</v>
      </c>
      <c r="B784" s="300" t="s">
        <v>2596</v>
      </c>
      <c r="C784" s="301" t="s">
        <v>1572</v>
      </c>
      <c r="D784" s="309">
        <v>42779</v>
      </c>
      <c r="E784" s="308"/>
      <c r="F784" s="308" t="s">
        <v>1753</v>
      </c>
      <c r="G784" s="106" t="s">
        <v>2192</v>
      </c>
      <c r="H784" s="228">
        <v>45720</v>
      </c>
      <c r="I784" s="308">
        <v>25</v>
      </c>
      <c r="J784" s="308">
        <v>125</v>
      </c>
      <c r="K784" s="303" t="str" cm="1">
        <f t="array" ref="K784">LOOKUP(2,1/(J784&gt;=INDEX(IF(F784="x",CCTT!$F$3:$I$170,CCTT!$B$3:$E$170),MATCH(DATEDIF(D784,DATE(2024,7,11),"m"),CCTT!$A$3:$A$170,0),0)),CCTT!$F$2:$I$2)</f>
        <v>bt</v>
      </c>
      <c r="L784" s="304">
        <f t="shared" si="90"/>
        <v>16</v>
      </c>
      <c r="M784" s="303" t="str" cm="1">
        <f t="array" ref="M784">LOOKUP(2,1/(L784&gt;=INDEX(IF(F784="x",BMI!$G$3:$K$170,BMI!$B$3:$F$170),MATCH(DATEDIF(D784,DATE(2024,7,11),"m"),BMI!$A$3:$A$170,0),0)),BMI!$G$2:$K$2)</f>
        <v>bt</v>
      </c>
      <c r="N784" s="299" t="s">
        <v>3401</v>
      </c>
      <c r="O784" s="299">
        <v>86</v>
      </c>
      <c r="P784" s="106" t="s">
        <v>3380</v>
      </c>
      <c r="Q784" s="103" t="s">
        <v>5</v>
      </c>
      <c r="R784" s="103" t="s">
        <v>5</v>
      </c>
      <c r="S784" s="299" t="s">
        <v>1370</v>
      </c>
      <c r="T784" s="103" t="s">
        <v>5</v>
      </c>
      <c r="U784" s="305" t="str">
        <f t="shared" si="91"/>
        <v>bt; bt; Đa sâu răng; bt</v>
      </c>
      <c r="V784" s="112" t="s">
        <v>1370</v>
      </c>
      <c r="W784" s="307" t="str">
        <f t="shared" si="92"/>
        <v>II</v>
      </c>
      <c r="X784" s="308"/>
    </row>
    <row r="785" spans="1:24" x14ac:dyDescent="0.25">
      <c r="A785" s="103">
        <f t="shared" si="93"/>
        <v>776</v>
      </c>
      <c r="B785" s="300" t="s">
        <v>2597</v>
      </c>
      <c r="C785" s="301" t="s">
        <v>2437</v>
      </c>
      <c r="D785" s="309">
        <v>42807</v>
      </c>
      <c r="E785" s="308"/>
      <c r="F785" s="308" t="s">
        <v>1753</v>
      </c>
      <c r="G785" s="106" t="s">
        <v>2192</v>
      </c>
      <c r="H785" s="228">
        <v>45720</v>
      </c>
      <c r="I785" s="308">
        <v>32</v>
      </c>
      <c r="J785" s="308">
        <v>125</v>
      </c>
      <c r="K785" s="303" t="str" cm="1">
        <f t="array" ref="K785">LOOKUP(2,1/(J785&gt;=INDEX(IF(F785="x",CCTT!$F$3:$I$170,CCTT!$B$3:$E$170),MATCH(DATEDIF(D785,DATE(2024,7,11),"m"),CCTT!$A$3:$A$170,0),0)),CCTT!$F$2:$I$2)</f>
        <v>bt</v>
      </c>
      <c r="L785" s="304">
        <f t="shared" si="90"/>
        <v>20.48</v>
      </c>
      <c r="M785" s="303" t="str" cm="1">
        <f t="array" ref="M785">LOOKUP(2,1/(L785&gt;=INDEX(IF(F785="x",BMI!$G$3:$K$170,BMI!$B$3:$F$170),MATCH(DATEDIF(D785,DATE(2024,7,11),"m"),BMI!$A$3:$A$170,0),0)),BMI!$G$2:$K$2)</f>
        <v>BP</v>
      </c>
      <c r="N785" s="299" t="s">
        <v>3396</v>
      </c>
      <c r="O785" s="299">
        <v>83</v>
      </c>
      <c r="P785" s="106" t="s">
        <v>3380</v>
      </c>
      <c r="Q785" s="103" t="s">
        <v>5</v>
      </c>
      <c r="R785" s="103" t="s">
        <v>5</v>
      </c>
      <c r="S785" s="299" t="s">
        <v>5</v>
      </c>
      <c r="T785" s="103" t="s">
        <v>5</v>
      </c>
      <c r="U785" s="305" t="str">
        <f t="shared" si="91"/>
        <v>bt; bt; bt; bt</v>
      </c>
      <c r="V785" s="306" t="s">
        <v>5</v>
      </c>
      <c r="W785" s="307" t="str">
        <f t="shared" si="92"/>
        <v>III</v>
      </c>
      <c r="X785" s="308"/>
    </row>
    <row r="786" spans="1:24" x14ac:dyDescent="0.25">
      <c r="A786" s="103">
        <f t="shared" si="93"/>
        <v>777</v>
      </c>
      <c r="B786" s="300" t="s">
        <v>1460</v>
      </c>
      <c r="C786" s="301" t="s">
        <v>1299</v>
      </c>
      <c r="D786" s="309">
        <v>42858</v>
      </c>
      <c r="E786" s="308" t="s">
        <v>1753</v>
      </c>
      <c r="F786" s="308"/>
      <c r="G786" s="106" t="s">
        <v>2192</v>
      </c>
      <c r="H786" s="228">
        <v>45720</v>
      </c>
      <c r="I786" s="308">
        <v>22</v>
      </c>
      <c r="J786" s="308">
        <v>128</v>
      </c>
      <c r="K786" s="303" t="str" cm="1">
        <f t="array" ref="K786">LOOKUP(2,1/(J786&gt;=INDEX(IF(F786="x",CCTT!$F$3:$I$170,CCTT!$B$3:$E$170),MATCH(DATEDIF(D786,DATE(2024,7,11),"m"),CCTT!$A$3:$A$170,0),0)),CCTT!$F$2:$I$2)</f>
        <v>bt</v>
      </c>
      <c r="L786" s="304">
        <f t="shared" si="90"/>
        <v>13.427734375</v>
      </c>
      <c r="M786" s="303" t="str" cm="1">
        <f t="array" ref="M786">LOOKUP(2,1/(L786&gt;=INDEX(IF(F786="x",BMI!$G$3:$K$170,BMI!$B$3:$F$170),MATCH(DATEDIF(D786,DATE(2024,7,11),"m"),BMI!$A$3:$A$170,0),0)),BMI!$G$2:$K$2)</f>
        <v>bt</v>
      </c>
      <c r="N786" s="299" t="s">
        <v>3385</v>
      </c>
      <c r="O786" s="299">
        <v>86</v>
      </c>
      <c r="P786" s="106" t="s">
        <v>3380</v>
      </c>
      <c r="Q786" s="103" t="s">
        <v>5</v>
      </c>
      <c r="R786" s="103" t="s">
        <v>5</v>
      </c>
      <c r="S786" s="299" t="s">
        <v>5</v>
      </c>
      <c r="T786" s="103" t="s">
        <v>5</v>
      </c>
      <c r="U786" s="305" t="str">
        <f t="shared" si="91"/>
        <v>bt; bt; bt; bt</v>
      </c>
      <c r="V786" s="306" t="s">
        <v>5</v>
      </c>
      <c r="W786" s="307" t="str">
        <f t="shared" si="92"/>
        <v>I</v>
      </c>
      <c r="X786" s="308"/>
    </row>
    <row r="787" spans="1:24" x14ac:dyDescent="0.25">
      <c r="A787" s="103">
        <f t="shared" si="93"/>
        <v>778</v>
      </c>
      <c r="B787" s="300" t="s">
        <v>1672</v>
      </c>
      <c r="C787" s="301" t="s">
        <v>1261</v>
      </c>
      <c r="D787" s="309">
        <v>43066</v>
      </c>
      <c r="E787" s="308"/>
      <c r="F787" s="308" t="s">
        <v>1753</v>
      </c>
      <c r="G787" s="106" t="s">
        <v>2192</v>
      </c>
      <c r="H787" s="228">
        <v>45720</v>
      </c>
      <c r="I787" s="308">
        <v>26</v>
      </c>
      <c r="J787" s="308">
        <v>123</v>
      </c>
      <c r="K787" s="303" t="str" cm="1">
        <f t="array" ref="K787">LOOKUP(2,1/(J787&gt;=INDEX(IF(F787="x",CCTT!$F$3:$I$170,CCTT!$B$3:$E$170),MATCH(DATEDIF(D787,DATE(2024,7,11),"m"),CCTT!$A$3:$A$170,0),0)),CCTT!$F$2:$I$2)</f>
        <v>bt</v>
      </c>
      <c r="L787" s="304">
        <f t="shared" si="90"/>
        <v>17.185537709035625</v>
      </c>
      <c r="M787" s="303" t="str" cm="1">
        <f t="array" ref="M787">LOOKUP(2,1/(L787&gt;=INDEX(IF(F787="x",BMI!$G$3:$K$170,BMI!$B$3:$F$170),MATCH(DATEDIF(D787,DATE(2024,7,11),"m"),BMI!$A$3:$A$170,0),0)),BMI!$G$2:$K$2)</f>
        <v>bt</v>
      </c>
      <c r="N787" s="299" t="s">
        <v>3385</v>
      </c>
      <c r="O787" s="299">
        <v>83</v>
      </c>
      <c r="P787" s="106" t="s">
        <v>3380</v>
      </c>
      <c r="Q787" s="103" t="s">
        <v>5</v>
      </c>
      <c r="R787" s="103" t="s">
        <v>5</v>
      </c>
      <c r="S787" s="299" t="s">
        <v>1370</v>
      </c>
      <c r="T787" s="103" t="s">
        <v>5</v>
      </c>
      <c r="U787" s="305" t="str">
        <f>Q787&amp;"; "&amp;R787&amp;"; "&amp;S787&amp;"; "&amp;T787</f>
        <v>bt; bt; Đa sâu răng; bt</v>
      </c>
      <c r="V787" s="112" t="s">
        <v>1370</v>
      </c>
      <c r="W787" s="307" t="str">
        <f t="shared" si="92"/>
        <v>II</v>
      </c>
      <c r="X787" s="308"/>
    </row>
    <row r="788" spans="1:24" x14ac:dyDescent="0.25">
      <c r="A788" s="103">
        <f t="shared" si="93"/>
        <v>779</v>
      </c>
      <c r="B788" s="300" t="s">
        <v>2598</v>
      </c>
      <c r="C788" s="301" t="s">
        <v>1373</v>
      </c>
      <c r="D788" s="309">
        <v>43000</v>
      </c>
      <c r="E788" s="308"/>
      <c r="F788" s="308" t="s">
        <v>1753</v>
      </c>
      <c r="G788" s="106" t="s">
        <v>2192</v>
      </c>
      <c r="H788" s="228">
        <v>45720</v>
      </c>
      <c r="I788" s="308">
        <v>21</v>
      </c>
      <c r="J788" s="308">
        <v>117</v>
      </c>
      <c r="K788" s="303" t="str" cm="1">
        <f t="array" ref="K788">LOOKUP(2,1/(J788&gt;=INDEX(IF(F788="x",CCTT!$F$3:$I$170,CCTT!$B$3:$E$170),MATCH(DATEDIF(D788,DATE(2024,7,11),"m"),CCTT!$A$3:$A$170,0),0)),CCTT!$F$2:$I$2)</f>
        <v>bt</v>
      </c>
      <c r="L788" s="304">
        <f t="shared" si="90"/>
        <v>15.340784571553803</v>
      </c>
      <c r="M788" s="303" t="str" cm="1">
        <f t="array" ref="M788">LOOKUP(2,1/(L788&gt;=INDEX(IF(F788="x",BMI!$G$3:$K$170,BMI!$B$3:$F$170),MATCH(DATEDIF(D788,DATE(2024,7,11),"m"),BMI!$A$3:$A$170,0),0)),BMI!$G$2:$K$2)</f>
        <v>bt</v>
      </c>
      <c r="N788" s="299" t="s">
        <v>3385</v>
      </c>
      <c r="O788" s="299">
        <v>86</v>
      </c>
      <c r="P788" s="106" t="s">
        <v>3380</v>
      </c>
      <c r="Q788" s="103" t="s">
        <v>5</v>
      </c>
      <c r="R788" s="103" t="s">
        <v>5</v>
      </c>
      <c r="S788" s="299" t="s">
        <v>5</v>
      </c>
      <c r="T788" s="103" t="s">
        <v>5</v>
      </c>
      <c r="U788" s="305" t="str">
        <f t="shared" si="91"/>
        <v>bt; bt; bt; bt</v>
      </c>
      <c r="V788" s="306" t="s">
        <v>5</v>
      </c>
      <c r="W788" s="307" t="str">
        <f t="shared" si="92"/>
        <v>I</v>
      </c>
      <c r="X788" s="308"/>
    </row>
    <row r="789" spans="1:24" x14ac:dyDescent="0.25">
      <c r="A789" s="103">
        <f t="shared" si="93"/>
        <v>780</v>
      </c>
      <c r="B789" s="300" t="s">
        <v>2599</v>
      </c>
      <c r="C789" s="301" t="s">
        <v>1277</v>
      </c>
      <c r="D789" s="309">
        <v>42895</v>
      </c>
      <c r="E789" s="308"/>
      <c r="F789" s="308" t="s">
        <v>1753</v>
      </c>
      <c r="G789" s="106" t="s">
        <v>2192</v>
      </c>
      <c r="H789" s="228">
        <v>45720</v>
      </c>
      <c r="I789" s="308">
        <v>19</v>
      </c>
      <c r="J789" s="308">
        <v>119</v>
      </c>
      <c r="K789" s="303" t="str" cm="1">
        <f t="array" ref="K789">LOOKUP(2,1/(J789&gt;=INDEX(IF(F789="x",CCTT!$F$3:$I$170,CCTT!$B$3:$E$170),MATCH(DATEDIF(D789,DATE(2024,7,11),"m"),CCTT!$A$3:$A$170,0),0)),CCTT!$F$2:$I$2)</f>
        <v>bt</v>
      </c>
      <c r="L789" s="304">
        <f t="shared" si="90"/>
        <v>13.417131558505755</v>
      </c>
      <c r="M789" s="303" t="str" cm="1">
        <f t="array" ref="M789">LOOKUP(2,1/(L789&gt;=INDEX(IF(F789="x",BMI!$G$3:$K$170,BMI!$B$3:$F$170),MATCH(DATEDIF(D789,DATE(2024,7,11),"m"),BMI!$A$3:$A$170,0),0)),BMI!$G$2:$K$2)</f>
        <v>bt</v>
      </c>
      <c r="N789" s="299" t="s">
        <v>3396</v>
      </c>
      <c r="O789" s="299">
        <v>84</v>
      </c>
      <c r="P789" s="106" t="s">
        <v>3380</v>
      </c>
      <c r="Q789" s="103" t="s">
        <v>5</v>
      </c>
      <c r="R789" s="103" t="s">
        <v>5</v>
      </c>
      <c r="S789" s="299" t="s">
        <v>1370</v>
      </c>
      <c r="T789" s="103" t="s">
        <v>5</v>
      </c>
      <c r="U789" s="305" t="str">
        <f t="shared" si="91"/>
        <v>bt; bt; Đa sâu răng; bt</v>
      </c>
      <c r="V789" s="112" t="s">
        <v>1370</v>
      </c>
      <c r="W789" s="307" t="str">
        <f t="shared" si="92"/>
        <v>II</v>
      </c>
      <c r="X789" s="308"/>
    </row>
    <row r="790" spans="1:24" x14ac:dyDescent="0.25">
      <c r="A790" s="103">
        <f t="shared" si="93"/>
        <v>781</v>
      </c>
      <c r="B790" s="300" t="s">
        <v>2600</v>
      </c>
      <c r="C790" s="301" t="s">
        <v>1288</v>
      </c>
      <c r="D790" s="309">
        <v>42815</v>
      </c>
      <c r="E790" s="308"/>
      <c r="F790" s="308" t="s">
        <v>1753</v>
      </c>
      <c r="G790" s="106" t="s">
        <v>2192</v>
      </c>
      <c r="H790" s="228">
        <v>45720</v>
      </c>
      <c r="I790" s="308">
        <v>19</v>
      </c>
      <c r="J790" s="308">
        <v>120</v>
      </c>
      <c r="K790" s="303" t="str" cm="1">
        <f t="array" ref="K790">LOOKUP(2,1/(J790&gt;=INDEX(IF(F790="x",CCTT!$F$3:$I$170,CCTT!$B$3:$E$170),MATCH(DATEDIF(D790,DATE(2024,7,11),"m"),CCTT!$A$3:$A$170,0),0)),CCTT!$F$2:$I$2)</f>
        <v>bt</v>
      </c>
      <c r="L790" s="304">
        <f t="shared" si="90"/>
        <v>13.194444444444445</v>
      </c>
      <c r="M790" s="303" t="str" cm="1">
        <f t="array" ref="M790">LOOKUP(2,1/(L790&gt;=INDEX(IF(F790="x",BMI!$G$3:$K$170,BMI!$B$3:$F$170),MATCH(DATEDIF(D790,DATE(2024,7,11),"m"),BMI!$A$3:$A$170,0),0)),BMI!$G$2:$K$2)</f>
        <v>bt</v>
      </c>
      <c r="N790" s="299" t="s">
        <v>3396</v>
      </c>
      <c r="O790" s="299">
        <v>78</v>
      </c>
      <c r="P790" s="106" t="s">
        <v>3380</v>
      </c>
      <c r="Q790" s="103" t="s">
        <v>5</v>
      </c>
      <c r="R790" s="103" t="s">
        <v>5</v>
      </c>
      <c r="S790" s="299" t="s">
        <v>1370</v>
      </c>
      <c r="T790" s="103" t="s">
        <v>5</v>
      </c>
      <c r="U790" s="305" t="str">
        <f t="shared" si="91"/>
        <v>bt; bt; Đa sâu răng; bt</v>
      </c>
      <c r="V790" s="112" t="s">
        <v>1370</v>
      </c>
      <c r="W790" s="307" t="str">
        <f t="shared" si="92"/>
        <v>II</v>
      </c>
      <c r="X790" s="308"/>
    </row>
    <row r="791" spans="1:24" x14ac:dyDescent="0.25">
      <c r="A791" s="103">
        <f t="shared" si="93"/>
        <v>782</v>
      </c>
      <c r="B791" s="300" t="s">
        <v>2601</v>
      </c>
      <c r="C791" s="301" t="s">
        <v>1315</v>
      </c>
      <c r="D791" s="309">
        <v>43052</v>
      </c>
      <c r="E791" s="308" t="s">
        <v>1753</v>
      </c>
      <c r="F791" s="308"/>
      <c r="G791" s="106" t="s">
        <v>2192</v>
      </c>
      <c r="H791" s="228">
        <v>45720</v>
      </c>
      <c r="I791" s="308">
        <v>18</v>
      </c>
      <c r="J791" s="308">
        <v>115</v>
      </c>
      <c r="K791" s="303" t="str" cm="1">
        <f t="array" ref="K791">LOOKUP(2,1/(J791&gt;=INDEX(IF(F791="x",CCTT!$F$3:$I$170,CCTT!$B$3:$E$170),MATCH(DATEDIF(D791,DATE(2024,7,11),"m"),CCTT!$A$3:$A$170,0),0)),CCTT!$F$2:$I$2)</f>
        <v>bt</v>
      </c>
      <c r="L791" s="304">
        <f t="shared" si="90"/>
        <v>13.610586011342155</v>
      </c>
      <c r="M791" s="303" t="str" cm="1">
        <f t="array" ref="M791">LOOKUP(2,1/(L791&gt;=INDEX(IF(F791="x",BMI!$G$3:$K$170,BMI!$B$3:$F$170),MATCH(DATEDIF(D791,DATE(2024,7,11),"m"),BMI!$A$3:$A$170,0),0)),BMI!$G$2:$K$2)</f>
        <v>bt</v>
      </c>
      <c r="N791" s="299" t="s">
        <v>3385</v>
      </c>
      <c r="O791" s="299">
        <v>86</v>
      </c>
      <c r="P791" s="106" t="s">
        <v>3380</v>
      </c>
      <c r="Q791" s="103" t="s">
        <v>5</v>
      </c>
      <c r="R791" s="103" t="s">
        <v>5</v>
      </c>
      <c r="S791" s="299" t="s">
        <v>5</v>
      </c>
      <c r="T791" s="103" t="s">
        <v>5</v>
      </c>
      <c r="U791" s="305" t="str">
        <f t="shared" si="91"/>
        <v>bt; bt; bt; bt</v>
      </c>
      <c r="V791" s="306" t="s">
        <v>5</v>
      </c>
      <c r="W791" s="307" t="str">
        <f t="shared" si="92"/>
        <v>I</v>
      </c>
      <c r="X791" s="308"/>
    </row>
    <row r="792" spans="1:24" x14ac:dyDescent="0.25">
      <c r="A792" s="103">
        <f t="shared" si="93"/>
        <v>783</v>
      </c>
      <c r="B792" s="300" t="s">
        <v>2602</v>
      </c>
      <c r="C792" s="301" t="s">
        <v>1304</v>
      </c>
      <c r="D792" s="309">
        <v>42868</v>
      </c>
      <c r="E792" s="308" t="s">
        <v>1753</v>
      </c>
      <c r="F792" s="308"/>
      <c r="G792" s="106" t="s">
        <v>2192</v>
      </c>
      <c r="H792" s="228">
        <v>45720</v>
      </c>
      <c r="I792" s="308">
        <v>20</v>
      </c>
      <c r="J792" s="308">
        <v>118</v>
      </c>
      <c r="K792" s="303" t="str" cm="1">
        <f t="array" ref="K792">LOOKUP(2,1/(J792&gt;=INDEX(IF(F792="x",CCTT!$F$3:$I$170,CCTT!$B$3:$E$170),MATCH(DATEDIF(D792,DATE(2024,7,11),"m"),CCTT!$A$3:$A$170,0),0)),CCTT!$F$2:$I$2)</f>
        <v>bt</v>
      </c>
      <c r="L792" s="304">
        <f t="shared" si="90"/>
        <v>14.363688595231256</v>
      </c>
      <c r="M792" s="303" t="str" cm="1">
        <f t="array" ref="M792">LOOKUP(2,1/(L792&gt;=INDEX(IF(F792="x",BMI!$G$3:$K$170,BMI!$B$3:$F$170),MATCH(DATEDIF(D792,DATE(2024,7,11),"m"),BMI!$A$3:$A$170,0),0)),BMI!$G$2:$K$2)</f>
        <v>bt</v>
      </c>
      <c r="N792" s="299" t="s">
        <v>3385</v>
      </c>
      <c r="O792" s="299">
        <v>86</v>
      </c>
      <c r="P792" s="106" t="s">
        <v>3380</v>
      </c>
      <c r="Q792" s="103" t="s">
        <v>5</v>
      </c>
      <c r="R792" s="103" t="s">
        <v>5</v>
      </c>
      <c r="S792" s="299" t="s">
        <v>5</v>
      </c>
      <c r="T792" s="103" t="s">
        <v>5</v>
      </c>
      <c r="U792" s="305" t="str">
        <f t="shared" si="91"/>
        <v>bt; bt; bt; bt</v>
      </c>
      <c r="V792" s="306" t="s">
        <v>5</v>
      </c>
      <c r="W792" s="307" t="str">
        <f t="shared" si="92"/>
        <v>I</v>
      </c>
      <c r="X792" s="308"/>
    </row>
    <row r="793" spans="1:24" x14ac:dyDescent="0.25">
      <c r="A793" s="103">
        <f t="shared" si="93"/>
        <v>784</v>
      </c>
      <c r="B793" s="300" t="s">
        <v>2603</v>
      </c>
      <c r="C793" s="301" t="s">
        <v>1307</v>
      </c>
      <c r="D793" s="308"/>
      <c r="E793" s="308"/>
      <c r="F793" s="308" t="s">
        <v>1753</v>
      </c>
      <c r="G793" s="106" t="s">
        <v>2192</v>
      </c>
      <c r="H793" s="228">
        <v>45720</v>
      </c>
      <c r="I793" s="308">
        <v>23</v>
      </c>
      <c r="J793" s="308">
        <v>125</v>
      </c>
      <c r="K793" s="303" t="e" cm="1">
        <f t="array" ref="K793">LOOKUP(2,1/(J793&gt;=INDEX(IF(F793="x",CCTT!$F$3:$I$170,CCTT!$B$3:$E$170),MATCH(DATEDIF(D793,DATE(2024,7,11),"m"),CCTT!$A$3:$A$170,0),0)),CCTT!$F$2:$I$2)</f>
        <v>#N/A</v>
      </c>
      <c r="L793" s="304">
        <f t="shared" si="90"/>
        <v>14.72</v>
      </c>
      <c r="M793" s="303" t="e" cm="1">
        <f t="array" ref="M793">LOOKUP(2,1/(L793&gt;=INDEX(IF(F793="x",BMI!$G$3:$K$170,BMI!$B$3:$F$170),MATCH(DATEDIF(D793,DATE(2024,7,11),"m"),BMI!$A$3:$A$170,0),0)),BMI!$G$2:$K$2)</f>
        <v>#N/A</v>
      </c>
      <c r="N793" s="299" t="s">
        <v>3385</v>
      </c>
      <c r="O793" s="299">
        <v>78</v>
      </c>
      <c r="P793" s="106" t="s">
        <v>3380</v>
      </c>
      <c r="Q793" s="103" t="s">
        <v>5</v>
      </c>
      <c r="R793" s="103" t="s">
        <v>5</v>
      </c>
      <c r="S793" s="299" t="s">
        <v>1370</v>
      </c>
      <c r="T793" s="103" t="s">
        <v>5</v>
      </c>
      <c r="U793" s="305" t="str">
        <f t="shared" si="91"/>
        <v>bt; bt; Đa sâu răng; bt</v>
      </c>
      <c r="V793" s="112" t="s">
        <v>1370</v>
      </c>
      <c r="W793" s="307" t="e">
        <f t="shared" si="92"/>
        <v>#N/A</v>
      </c>
      <c r="X793" s="308"/>
    </row>
    <row r="794" spans="1:24" x14ac:dyDescent="0.25">
      <c r="A794" s="103">
        <f t="shared" si="93"/>
        <v>785</v>
      </c>
      <c r="B794" s="300" t="s">
        <v>2604</v>
      </c>
      <c r="C794" s="301" t="s">
        <v>1302</v>
      </c>
      <c r="D794" s="308"/>
      <c r="E794" s="308"/>
      <c r="F794" s="308" t="s">
        <v>1753</v>
      </c>
      <c r="G794" s="106" t="s">
        <v>2192</v>
      </c>
      <c r="H794" s="228">
        <v>45720</v>
      </c>
      <c r="I794" s="308"/>
      <c r="J794" s="308"/>
      <c r="K794" s="303" t="e" cm="1">
        <f t="array" ref="K794">LOOKUP(2,1/(J794&gt;=INDEX(IF(F794="x",CCTT!$F$3:$I$170,CCTT!$B$3:$E$170),MATCH(DATEDIF(D794,DATE(2024,7,11),"m"),CCTT!$A$3:$A$170,0),0)),CCTT!$F$2:$I$2)</f>
        <v>#N/A</v>
      </c>
      <c r="L794" s="304" t="e">
        <f t="shared" si="90"/>
        <v>#DIV/0!</v>
      </c>
      <c r="M794" s="303" t="e" cm="1">
        <f t="array" ref="M794">LOOKUP(2,1/(L794&gt;=INDEX(IF(F794="x",BMI!$G$3:$K$170,BMI!$B$3:$F$170),MATCH(DATEDIF(D794,DATE(2024,7,11),"m"),BMI!$A$3:$A$170,0),0)),BMI!$G$2:$K$2)</f>
        <v>#DIV/0!</v>
      </c>
      <c r="N794" s="299" t="s">
        <v>3449</v>
      </c>
      <c r="O794" s="299">
        <v>82</v>
      </c>
      <c r="P794" s="106" t="s">
        <v>3380</v>
      </c>
      <c r="Q794" s="103" t="s">
        <v>5</v>
      </c>
      <c r="R794" s="103" t="s">
        <v>5</v>
      </c>
      <c r="S794" s="299" t="s">
        <v>5</v>
      </c>
      <c r="T794" s="103" t="s">
        <v>5</v>
      </c>
      <c r="U794" s="305" t="str">
        <f t="shared" si="91"/>
        <v>bt; bt; bt; bt</v>
      </c>
      <c r="V794" s="306" t="s">
        <v>5</v>
      </c>
      <c r="W794" s="307" t="e">
        <f t="shared" si="92"/>
        <v>#N/A</v>
      </c>
      <c r="X794" s="308"/>
    </row>
    <row r="795" spans="1:24" x14ac:dyDescent="0.25">
      <c r="A795" s="103">
        <f t="shared" si="93"/>
        <v>786</v>
      </c>
      <c r="B795" s="300" t="s">
        <v>2605</v>
      </c>
      <c r="C795" s="301" t="s">
        <v>1261</v>
      </c>
      <c r="D795" s="309">
        <v>42498</v>
      </c>
      <c r="E795" s="308"/>
      <c r="F795" s="308" t="s">
        <v>1753</v>
      </c>
      <c r="G795" s="420" t="s">
        <v>2623</v>
      </c>
      <c r="H795" s="228">
        <v>45720</v>
      </c>
      <c r="I795" s="308">
        <v>23</v>
      </c>
      <c r="J795" s="308">
        <v>131</v>
      </c>
      <c r="K795" s="303" t="str" cm="1">
        <f t="array" ref="K795">LOOKUP(2,1/(J795&gt;=INDEX(IF(F795="x",CCTT!$F$3:$I$170,CCTT!$B$3:$E$170),MATCH(DATEDIF(D795,DATE(2024,7,11),"m"),CCTT!$A$3:$A$170,0),0)),CCTT!$F$2:$I$2)</f>
        <v>bt</v>
      </c>
      <c r="L795" s="304">
        <f t="shared" si="90"/>
        <v>13.402482372822098</v>
      </c>
      <c r="M795" s="303" t="str" cm="1">
        <f t="array" ref="M795">LOOKUP(2,1/(L795&gt;=INDEX(IF(F795="x",BMI!$G$3:$K$170,BMI!$B$3:$F$170),MATCH(DATEDIF(D795,DATE(2024,7,11),"m"),BMI!$A$3:$A$170,0),0)),BMI!$G$2:$K$2)</f>
        <v>bt</v>
      </c>
      <c r="N795" s="299" t="s">
        <v>3379</v>
      </c>
      <c r="O795" s="299">
        <v>86</v>
      </c>
      <c r="P795" s="106" t="s">
        <v>3380</v>
      </c>
      <c r="Q795" s="103" t="s">
        <v>5</v>
      </c>
      <c r="R795" s="103" t="s">
        <v>5</v>
      </c>
      <c r="S795" s="299" t="s">
        <v>1370</v>
      </c>
      <c r="T795" s="103" t="s">
        <v>5</v>
      </c>
      <c r="U795" s="305" t="str">
        <f t="shared" si="91"/>
        <v>bt; bt; Đa sâu răng; bt</v>
      </c>
      <c r="V795" s="112" t="s">
        <v>1370</v>
      </c>
      <c r="W795" s="307" t="str">
        <f t="shared" si="92"/>
        <v>II</v>
      </c>
      <c r="X795" s="308"/>
    </row>
    <row r="796" spans="1:24" x14ac:dyDescent="0.25">
      <c r="A796" s="103">
        <f t="shared" si="93"/>
        <v>787</v>
      </c>
      <c r="B796" s="300" t="s">
        <v>2606</v>
      </c>
      <c r="C796" s="301" t="s">
        <v>1376</v>
      </c>
      <c r="D796" s="309">
        <v>42201</v>
      </c>
      <c r="E796" s="308" t="s">
        <v>1753</v>
      </c>
      <c r="F796" s="308"/>
      <c r="G796" s="420" t="s">
        <v>2623</v>
      </c>
      <c r="H796" s="228">
        <v>45720</v>
      </c>
      <c r="I796" s="308">
        <v>19</v>
      </c>
      <c r="J796" s="308">
        <v>121</v>
      </c>
      <c r="K796" s="303" t="str" cm="1">
        <f t="array" ref="K796">LOOKUP(2,1/(J796&gt;=INDEX(IF(F796="x",CCTT!$F$3:$I$170,CCTT!$B$3:$E$170),MATCH(DATEDIF(D796,DATE(2024,7,11),"m"),CCTT!$A$3:$A$170,0),0)),CCTT!$F$2:$I$2)</f>
        <v>bt</v>
      </c>
      <c r="L796" s="304">
        <f t="shared" si="90"/>
        <v>12.977255651936343</v>
      </c>
      <c r="M796" s="303" t="str" cm="1">
        <f t="array" ref="M796">LOOKUP(2,1/(L796&gt;=INDEX(IF(F796="x",BMI!$G$3:$K$170,BMI!$B$3:$F$170),MATCH(DATEDIF(D796,DATE(2024,7,11),"m"),BMI!$A$3:$A$170,0),0)),BMI!$G$2:$K$2)</f>
        <v>SDDTGC</v>
      </c>
      <c r="N796" s="299" t="s">
        <v>3386</v>
      </c>
      <c r="O796" s="299">
        <v>82</v>
      </c>
      <c r="P796" s="106" t="s">
        <v>3380</v>
      </c>
      <c r="Q796" s="103" t="s">
        <v>5</v>
      </c>
      <c r="R796" s="103" t="s">
        <v>5</v>
      </c>
      <c r="S796" s="299" t="s">
        <v>1370</v>
      </c>
      <c r="T796" s="103" t="s">
        <v>5</v>
      </c>
      <c r="U796" s="305" t="str">
        <f t="shared" si="91"/>
        <v>bt; bt; Đa sâu răng; bt</v>
      </c>
      <c r="V796" s="112" t="s">
        <v>1370</v>
      </c>
      <c r="W796" s="307" t="str">
        <f t="shared" si="92"/>
        <v>II</v>
      </c>
      <c r="X796" s="308"/>
    </row>
    <row r="797" spans="1:24" x14ac:dyDescent="0.25">
      <c r="A797" s="103">
        <f t="shared" si="93"/>
        <v>788</v>
      </c>
      <c r="B797" s="300" t="s">
        <v>2607</v>
      </c>
      <c r="C797" s="301" t="s">
        <v>1724</v>
      </c>
      <c r="D797" s="309">
        <v>42050</v>
      </c>
      <c r="E797" s="308" t="s">
        <v>1753</v>
      </c>
      <c r="F797" s="308"/>
      <c r="G797" s="420" t="s">
        <v>2623</v>
      </c>
      <c r="H797" s="228">
        <v>45720</v>
      </c>
      <c r="I797" s="308">
        <v>23</v>
      </c>
      <c r="J797" s="308">
        <v>134</v>
      </c>
      <c r="K797" s="303" t="str" cm="1">
        <f t="array" ref="K797">LOOKUP(2,1/(J797&gt;=INDEX(IF(F797="x",CCTT!$F$3:$I$170,CCTT!$B$3:$E$170),MATCH(DATEDIF(D797,DATE(2024,7,11),"m"),CCTT!$A$3:$A$170,0),0)),CCTT!$F$2:$I$2)</f>
        <v>bt</v>
      </c>
      <c r="L797" s="304">
        <f t="shared" si="90"/>
        <v>12.809088883938516</v>
      </c>
      <c r="M797" s="303" t="str" cm="1">
        <f t="array" ref="M797">LOOKUP(2,1/(L797&gt;=INDEX(IF(F797="x",BMI!$G$3:$K$170,BMI!$B$3:$F$170),MATCH(DATEDIF(D797,DATE(2024,7,11),"m"),BMI!$A$3:$A$170,0),0)),BMI!$G$2:$K$2)</f>
        <v>SDDTGC</v>
      </c>
      <c r="N797" s="299" t="s">
        <v>3381</v>
      </c>
      <c r="O797" s="299">
        <v>82</v>
      </c>
      <c r="P797" s="106" t="s">
        <v>3380</v>
      </c>
      <c r="Q797" s="103" t="s">
        <v>5</v>
      </c>
      <c r="R797" s="103" t="s">
        <v>5</v>
      </c>
      <c r="S797" s="299" t="s">
        <v>1370</v>
      </c>
      <c r="T797" s="103" t="s">
        <v>5</v>
      </c>
      <c r="U797" s="305" t="str">
        <f t="shared" si="91"/>
        <v>bt; bt; Đa sâu răng; bt</v>
      </c>
      <c r="V797" s="112" t="s">
        <v>1370</v>
      </c>
      <c r="W797" s="307" t="str">
        <f t="shared" si="92"/>
        <v>II</v>
      </c>
      <c r="X797" s="308"/>
    </row>
    <row r="798" spans="1:24" x14ac:dyDescent="0.25">
      <c r="A798" s="103">
        <f t="shared" si="93"/>
        <v>789</v>
      </c>
      <c r="B798" s="300" t="s">
        <v>1503</v>
      </c>
      <c r="C798" s="301" t="s">
        <v>1268</v>
      </c>
      <c r="D798" s="309">
        <v>42476</v>
      </c>
      <c r="E798" s="308" t="s">
        <v>1753</v>
      </c>
      <c r="F798" s="308"/>
      <c r="G798" s="420" t="s">
        <v>2623</v>
      </c>
      <c r="H798" s="228">
        <v>45720</v>
      </c>
      <c r="I798" s="308">
        <v>27</v>
      </c>
      <c r="J798" s="308">
        <v>130</v>
      </c>
      <c r="K798" s="303" t="str" cm="1">
        <f t="array" ref="K798">LOOKUP(2,1/(J798&gt;=INDEX(IF(F798="x",CCTT!$F$3:$I$170,CCTT!$B$3:$E$170),MATCH(DATEDIF(D798,DATE(2024,7,11),"m"),CCTT!$A$3:$A$170,0),0)),CCTT!$F$2:$I$2)</f>
        <v>bt</v>
      </c>
      <c r="L798" s="304">
        <f t="shared" si="90"/>
        <v>15.976331360946746</v>
      </c>
      <c r="M798" s="303" t="str" cm="1">
        <f t="array" ref="M798">LOOKUP(2,1/(L798&gt;=INDEX(IF(F798="x",BMI!$G$3:$K$170,BMI!$B$3:$F$170),MATCH(DATEDIF(D798,DATE(2024,7,11),"m"),BMI!$A$3:$A$170,0),0)),BMI!$G$2:$K$2)</f>
        <v>bt</v>
      </c>
      <c r="N798" s="299" t="s">
        <v>3379</v>
      </c>
      <c r="O798" s="299">
        <v>86</v>
      </c>
      <c r="P798" s="106" t="s">
        <v>3380</v>
      </c>
      <c r="Q798" s="103" t="s">
        <v>5</v>
      </c>
      <c r="R798" s="103" t="s">
        <v>5</v>
      </c>
      <c r="S798" s="299" t="s">
        <v>1370</v>
      </c>
      <c r="T798" s="103" t="s">
        <v>5</v>
      </c>
      <c r="U798" s="305" t="str">
        <f t="shared" si="91"/>
        <v>bt; bt; Đa sâu răng; bt</v>
      </c>
      <c r="V798" s="112" t="s">
        <v>1370</v>
      </c>
      <c r="W798" s="307" t="str">
        <f t="shared" si="92"/>
        <v>II</v>
      </c>
      <c r="X798" s="308"/>
    </row>
    <row r="799" spans="1:24" x14ac:dyDescent="0.25">
      <c r="A799" s="103">
        <f t="shared" si="93"/>
        <v>790</v>
      </c>
      <c r="B799" s="300" t="s">
        <v>2608</v>
      </c>
      <c r="C799" s="301" t="s">
        <v>1279</v>
      </c>
      <c r="D799" s="309">
        <v>42486</v>
      </c>
      <c r="E799" s="308" t="s">
        <v>1753</v>
      </c>
      <c r="F799" s="308"/>
      <c r="G799" s="420" t="s">
        <v>2623</v>
      </c>
      <c r="H799" s="228">
        <v>45720</v>
      </c>
      <c r="I799" s="308">
        <v>24</v>
      </c>
      <c r="J799" s="308">
        <v>132</v>
      </c>
      <c r="K799" s="303" t="str" cm="1">
        <f t="array" ref="K799">LOOKUP(2,1/(J799&gt;=INDEX(IF(F799="x",CCTT!$F$3:$I$170,CCTT!$B$3:$E$170),MATCH(DATEDIF(D799,DATE(2024,7,11),"m"),CCTT!$A$3:$A$170,0),0)),CCTT!$F$2:$I$2)</f>
        <v>bt</v>
      </c>
      <c r="L799" s="304">
        <f t="shared" si="90"/>
        <v>13.774104683195592</v>
      </c>
      <c r="M799" s="303" t="str" cm="1">
        <f t="array" ref="M799">LOOKUP(2,1/(L799&gt;=INDEX(IF(F799="x",BMI!$G$3:$K$170,BMI!$B$3:$F$170),MATCH(DATEDIF(D799,DATE(2024,7,11),"m"),BMI!$A$3:$A$170,0),0)),BMI!$G$2:$K$2)</f>
        <v>bt</v>
      </c>
      <c r="N799" s="299" t="s">
        <v>3379</v>
      </c>
      <c r="O799" s="299">
        <v>83</v>
      </c>
      <c r="P799" s="106" t="s">
        <v>3380</v>
      </c>
      <c r="Q799" s="103" t="s">
        <v>5</v>
      </c>
      <c r="R799" s="103" t="s">
        <v>5</v>
      </c>
      <c r="S799" s="299" t="s">
        <v>1370</v>
      </c>
      <c r="T799" s="103" t="s">
        <v>5</v>
      </c>
      <c r="U799" s="305" t="str">
        <f t="shared" si="91"/>
        <v>bt; bt; Đa sâu răng; bt</v>
      </c>
      <c r="V799" s="112" t="s">
        <v>1370</v>
      </c>
      <c r="W799" s="307" t="str">
        <f t="shared" si="92"/>
        <v>II</v>
      </c>
      <c r="X799" s="308"/>
    </row>
    <row r="800" spans="1:24" x14ac:dyDescent="0.25">
      <c r="A800" s="103">
        <f t="shared" si="93"/>
        <v>791</v>
      </c>
      <c r="B800" s="300" t="s">
        <v>2609</v>
      </c>
      <c r="C800" s="301" t="s">
        <v>2610</v>
      </c>
      <c r="D800" s="309">
        <v>42395</v>
      </c>
      <c r="E800" s="308" t="s">
        <v>1753</v>
      </c>
      <c r="F800" s="308"/>
      <c r="G800" s="420" t="s">
        <v>2623</v>
      </c>
      <c r="H800" s="228">
        <v>45720</v>
      </c>
      <c r="I800" s="308">
        <v>27</v>
      </c>
      <c r="J800" s="308">
        <v>129</v>
      </c>
      <c r="K800" s="303" t="str" cm="1">
        <f t="array" ref="K800">LOOKUP(2,1/(J800&gt;=INDEX(IF(F800="x",CCTT!$F$3:$I$170,CCTT!$B$3:$E$170),MATCH(DATEDIF(D800,DATE(2024,7,11),"m"),CCTT!$A$3:$A$170,0),0)),CCTT!$F$2:$I$2)</f>
        <v>bt</v>
      </c>
      <c r="L800" s="304">
        <f t="shared" si="90"/>
        <v>16.224986479177936</v>
      </c>
      <c r="M800" s="303" t="str" cm="1">
        <f t="array" ref="M800">LOOKUP(2,1/(L800&gt;=INDEX(IF(F800="x",BMI!$G$3:$K$170,BMI!$B$3:$F$170),MATCH(DATEDIF(D800,DATE(2024,7,11),"m"),BMI!$A$3:$A$170,0),0)),BMI!$G$2:$K$2)</f>
        <v>bt</v>
      </c>
      <c r="N800" s="299" t="s">
        <v>3384</v>
      </c>
      <c r="O800" s="299">
        <v>83</v>
      </c>
      <c r="P800" s="106" t="s">
        <v>3380</v>
      </c>
      <c r="Q800" s="103" t="s">
        <v>5</v>
      </c>
      <c r="R800" s="103" t="s">
        <v>5</v>
      </c>
      <c r="S800" s="299" t="s">
        <v>1370</v>
      </c>
      <c r="T800" s="103" t="s">
        <v>5</v>
      </c>
      <c r="U800" s="305" t="str">
        <f t="shared" si="91"/>
        <v>bt; bt; Đa sâu răng; bt</v>
      </c>
      <c r="V800" s="112" t="s">
        <v>1370</v>
      </c>
      <c r="W800" s="307" t="str">
        <f t="shared" si="92"/>
        <v>II</v>
      </c>
      <c r="X800" s="308"/>
    </row>
    <row r="801" spans="1:24" x14ac:dyDescent="0.25">
      <c r="A801" s="103">
        <f t="shared" si="93"/>
        <v>792</v>
      </c>
      <c r="B801" s="300" t="s">
        <v>2385</v>
      </c>
      <c r="C801" s="301" t="s">
        <v>1288</v>
      </c>
      <c r="D801" s="309">
        <v>42453</v>
      </c>
      <c r="E801" s="308"/>
      <c r="F801" s="308" t="s">
        <v>1753</v>
      </c>
      <c r="G801" s="420" t="s">
        <v>2623</v>
      </c>
      <c r="H801" s="228">
        <v>45720</v>
      </c>
      <c r="I801" s="308">
        <v>38</v>
      </c>
      <c r="J801" s="308">
        <v>145</v>
      </c>
      <c r="K801" s="303" t="str" cm="1">
        <f t="array" ref="K801">LOOKUP(2,1/(J801&gt;=INDEX(IF(F801="x",CCTT!$F$3:$I$170,CCTT!$B$3:$E$170),MATCH(DATEDIF(D801,DATE(2024,7,11),"m"),CCTT!$A$3:$A$170,0),0)),CCTT!$F$2:$I$2)</f>
        <v>CHT</v>
      </c>
      <c r="L801" s="304">
        <f t="shared" si="90"/>
        <v>18.07372175980975</v>
      </c>
      <c r="M801" s="303" t="str" cm="1">
        <f t="array" ref="M801">LOOKUP(2,1/(L801&gt;=INDEX(IF(F801="x",BMI!$G$3:$K$170,BMI!$B$3:$F$170),MATCH(DATEDIF(D801,DATE(2024,7,11),"m"),BMI!$A$3:$A$170,0),0)),BMI!$G$2:$K$2)</f>
        <v>TC</v>
      </c>
      <c r="N801" s="299" t="s">
        <v>3381</v>
      </c>
      <c r="O801" s="299">
        <v>82</v>
      </c>
      <c r="P801" s="302" t="s">
        <v>3382</v>
      </c>
      <c r="Q801" s="103" t="s">
        <v>1269</v>
      </c>
      <c r="R801" s="103" t="s">
        <v>5</v>
      </c>
      <c r="S801" s="299" t="s">
        <v>5</v>
      </c>
      <c r="T801" s="103" t="s">
        <v>5</v>
      </c>
      <c r="U801" s="305" t="str">
        <f t="shared" si="91"/>
        <v>Cận thị; bt; bt; bt</v>
      </c>
      <c r="V801" s="306" t="s">
        <v>1269</v>
      </c>
      <c r="W801" s="307" t="str">
        <f t="shared" si="92"/>
        <v>II</v>
      </c>
      <c r="X801" s="308"/>
    </row>
    <row r="802" spans="1:24" x14ac:dyDescent="0.25">
      <c r="A802" s="103">
        <f t="shared" si="93"/>
        <v>793</v>
      </c>
      <c r="B802" s="300" t="s">
        <v>2611</v>
      </c>
      <c r="C802" s="301" t="s">
        <v>0</v>
      </c>
      <c r="D802" s="309">
        <v>42555</v>
      </c>
      <c r="E802" s="308" t="s">
        <v>1753</v>
      </c>
      <c r="F802" s="308"/>
      <c r="G802" s="420" t="s">
        <v>2623</v>
      </c>
      <c r="H802" s="228">
        <v>45720</v>
      </c>
      <c r="I802" s="308">
        <v>27</v>
      </c>
      <c r="J802" s="308">
        <v>134</v>
      </c>
      <c r="K802" s="303" t="str" cm="1">
        <f t="array" ref="K802">LOOKUP(2,1/(J802&gt;=INDEX(IF(F802="x",CCTT!$F$3:$I$170,CCTT!$B$3:$E$170),MATCH(DATEDIF(D802,DATE(2024,7,11),"m"),CCTT!$A$3:$A$170,0),0)),CCTT!$F$2:$I$2)</f>
        <v>bt</v>
      </c>
      <c r="L802" s="304">
        <f t="shared" si="90"/>
        <v>15.036756515927824</v>
      </c>
      <c r="M802" s="303" t="str" cm="1">
        <f t="array" ref="M802">LOOKUP(2,1/(L802&gt;=INDEX(IF(F802="x",BMI!$G$3:$K$170,BMI!$B$3:$F$170),MATCH(DATEDIF(D802,DATE(2024,7,11),"m"),BMI!$A$3:$A$170,0),0)),BMI!$G$2:$K$2)</f>
        <v>bt</v>
      </c>
      <c r="N802" s="299" t="s">
        <v>3386</v>
      </c>
      <c r="O802" s="299">
        <v>83</v>
      </c>
      <c r="P802" s="106" t="s">
        <v>3380</v>
      </c>
      <c r="Q802" s="103" t="s">
        <v>5</v>
      </c>
      <c r="R802" s="103" t="s">
        <v>5</v>
      </c>
      <c r="S802" s="299" t="s">
        <v>5</v>
      </c>
      <c r="T802" s="103" t="s">
        <v>5</v>
      </c>
      <c r="U802" s="305" t="str">
        <f t="shared" si="91"/>
        <v>bt; bt; bt; bt</v>
      </c>
      <c r="V802" s="306" t="s">
        <v>5</v>
      </c>
      <c r="W802" s="307" t="str">
        <f t="shared" si="92"/>
        <v>I</v>
      </c>
      <c r="X802" s="308"/>
    </row>
    <row r="803" spans="1:24" ht="31.5" x14ac:dyDescent="0.25">
      <c r="A803" s="103">
        <f t="shared" si="93"/>
        <v>794</v>
      </c>
      <c r="B803" s="300" t="s">
        <v>2612</v>
      </c>
      <c r="C803" s="301" t="s">
        <v>1289</v>
      </c>
      <c r="D803" s="309">
        <v>42716</v>
      </c>
      <c r="E803" s="308"/>
      <c r="F803" s="308" t="s">
        <v>1753</v>
      </c>
      <c r="G803" s="420" t="s">
        <v>2623</v>
      </c>
      <c r="H803" s="228">
        <v>45720</v>
      </c>
      <c r="I803" s="308">
        <v>18</v>
      </c>
      <c r="J803" s="308">
        <v>122</v>
      </c>
      <c r="K803" s="303" t="str" cm="1">
        <f t="array" ref="K803">LOOKUP(2,1/(J803&gt;=INDEX(IF(F803="x",CCTT!$F$3:$I$170,CCTT!$B$3:$E$170),MATCH(DATEDIF(D803,DATE(2024,7,11),"m"),CCTT!$A$3:$A$170,0),0)),CCTT!$F$2:$I$2)</f>
        <v>bt</v>
      </c>
      <c r="L803" s="304">
        <f t="shared" si="90"/>
        <v>12.09352324643913</v>
      </c>
      <c r="M803" s="303" t="str" cm="1">
        <f t="array" ref="M803">LOOKUP(2,1/(L803&gt;=INDEX(IF(F803="x",BMI!$G$3:$K$170,BMI!$B$3:$F$170),MATCH(DATEDIF(D803,DATE(2024,7,11),"m"),BMI!$A$3:$A$170,0),0)),BMI!$G$2:$K$2)</f>
        <v>SDDTGC</v>
      </c>
      <c r="N803" s="299" t="s">
        <v>3381</v>
      </c>
      <c r="O803" s="299">
        <v>83</v>
      </c>
      <c r="P803" s="302" t="s">
        <v>3391</v>
      </c>
      <c r="Q803" s="299" t="s">
        <v>1326</v>
      </c>
      <c r="R803" s="299" t="s">
        <v>1532</v>
      </c>
      <c r="S803" s="299" t="s">
        <v>5</v>
      </c>
      <c r="T803" s="103" t="s">
        <v>5</v>
      </c>
      <c r="U803" s="305" t="str">
        <f t="shared" si="91"/>
        <v>2 mắt giảm thị lực; Viêm mũi họng; bt; bt</v>
      </c>
      <c r="V803" s="306" t="s">
        <v>3418</v>
      </c>
      <c r="W803" s="307" t="str">
        <f t="shared" si="92"/>
        <v>II</v>
      </c>
      <c r="X803" s="308"/>
    </row>
    <row r="804" spans="1:24" ht="31.5" x14ac:dyDescent="0.25">
      <c r="A804" s="103">
        <f t="shared" si="93"/>
        <v>795</v>
      </c>
      <c r="B804" s="300" t="s">
        <v>2613</v>
      </c>
      <c r="C804" s="301" t="s">
        <v>2614</v>
      </c>
      <c r="D804" s="309">
        <v>42632</v>
      </c>
      <c r="E804" s="308" t="s">
        <v>1753</v>
      </c>
      <c r="F804" s="308"/>
      <c r="G804" s="420" t="s">
        <v>2623</v>
      </c>
      <c r="H804" s="228">
        <v>45720</v>
      </c>
      <c r="I804" s="308">
        <v>19</v>
      </c>
      <c r="J804" s="308">
        <v>124</v>
      </c>
      <c r="K804" s="303" t="str" cm="1">
        <f t="array" ref="K804">LOOKUP(2,1/(J804&gt;=INDEX(IF(F804="x",CCTT!$F$3:$I$170,CCTT!$B$3:$E$170),MATCH(DATEDIF(D804,DATE(2024,7,11),"m"),CCTT!$A$3:$A$170,0),0)),CCTT!$F$2:$I$2)</f>
        <v>bt</v>
      </c>
      <c r="L804" s="304">
        <f t="shared" si="90"/>
        <v>12.356919875130073</v>
      </c>
      <c r="M804" s="303" t="str" cm="1">
        <f t="array" ref="M804">LOOKUP(2,1/(L804&gt;=INDEX(IF(F804="x",BMI!$G$3:$K$170,BMI!$B$3:$F$170),MATCH(DATEDIF(D804,DATE(2024,7,11),"m"),BMI!$A$3:$A$170,0),0)),BMI!$G$2:$K$2)</f>
        <v>SDDTGC
MĐN</v>
      </c>
      <c r="N804" s="299" t="s">
        <v>3379</v>
      </c>
      <c r="O804" s="299">
        <v>87</v>
      </c>
      <c r="P804" s="106" t="s">
        <v>3380</v>
      </c>
      <c r="Q804" s="103" t="s">
        <v>5</v>
      </c>
      <c r="R804" s="103" t="s">
        <v>5</v>
      </c>
      <c r="S804" s="299" t="s">
        <v>1370</v>
      </c>
      <c r="T804" s="103" t="s">
        <v>5</v>
      </c>
      <c r="U804" s="305" t="str">
        <f t="shared" si="91"/>
        <v>bt; bt; Đa sâu răng; bt</v>
      </c>
      <c r="V804" s="112" t="s">
        <v>1370</v>
      </c>
      <c r="W804" s="307" t="str">
        <f t="shared" si="92"/>
        <v>III</v>
      </c>
      <c r="X804" s="308"/>
    </row>
    <row r="805" spans="1:24" x14ac:dyDescent="0.25">
      <c r="A805" s="103">
        <f t="shared" si="93"/>
        <v>796</v>
      </c>
      <c r="B805" s="300" t="s">
        <v>2615</v>
      </c>
      <c r="C805" s="301" t="s">
        <v>1332</v>
      </c>
      <c r="D805" s="309">
        <v>42686</v>
      </c>
      <c r="E805" s="308" t="s">
        <v>1753</v>
      </c>
      <c r="F805" s="308"/>
      <c r="G805" s="420" t="s">
        <v>2623</v>
      </c>
      <c r="H805" s="228">
        <v>45720</v>
      </c>
      <c r="I805" s="308">
        <v>22</v>
      </c>
      <c r="J805" s="308">
        <v>120</v>
      </c>
      <c r="K805" s="303" t="str" cm="1">
        <f t="array" ref="K805">LOOKUP(2,1/(J805&gt;=INDEX(IF(F805="x",CCTT!$F$3:$I$170,CCTT!$B$3:$E$170),MATCH(DATEDIF(D805,DATE(2024,7,11),"m"),CCTT!$A$3:$A$170,0),0)),CCTT!$F$2:$I$2)</f>
        <v>bt</v>
      </c>
      <c r="L805" s="304">
        <f t="shared" si="90"/>
        <v>15.277777777777779</v>
      </c>
      <c r="M805" s="303" t="str" cm="1">
        <f t="array" ref="M805">LOOKUP(2,1/(L805&gt;=INDEX(IF(F805="x",BMI!$G$3:$K$170,BMI!$B$3:$F$170),MATCH(DATEDIF(D805,DATE(2024,7,11),"m"),BMI!$A$3:$A$170,0),0)),BMI!$G$2:$K$2)</f>
        <v>bt</v>
      </c>
      <c r="N805" s="299" t="s">
        <v>3381</v>
      </c>
      <c r="O805" s="299">
        <v>83</v>
      </c>
      <c r="P805" s="106" t="s">
        <v>3380</v>
      </c>
      <c r="Q805" s="103" t="s">
        <v>5</v>
      </c>
      <c r="R805" s="103" t="s">
        <v>5</v>
      </c>
      <c r="S805" s="299" t="s">
        <v>5</v>
      </c>
      <c r="T805" s="103" t="s">
        <v>5</v>
      </c>
      <c r="U805" s="305" t="str">
        <f t="shared" si="91"/>
        <v>bt; bt; bt; bt</v>
      </c>
      <c r="V805" s="306" t="s">
        <v>5</v>
      </c>
      <c r="W805" s="307" t="str">
        <f t="shared" si="92"/>
        <v>I</v>
      </c>
      <c r="X805" s="308"/>
    </row>
    <row r="806" spans="1:24" x14ac:dyDescent="0.25">
      <c r="A806" s="103">
        <f t="shared" si="93"/>
        <v>797</v>
      </c>
      <c r="B806" s="300" t="s">
        <v>2616</v>
      </c>
      <c r="C806" s="301" t="s">
        <v>1332</v>
      </c>
      <c r="D806" s="309">
        <v>42476</v>
      </c>
      <c r="E806" s="308" t="s">
        <v>1753</v>
      </c>
      <c r="F806" s="308"/>
      <c r="G806" s="420" t="s">
        <v>2623</v>
      </c>
      <c r="H806" s="228">
        <v>45720</v>
      </c>
      <c r="I806" s="308">
        <v>41</v>
      </c>
      <c r="J806" s="308">
        <v>135</v>
      </c>
      <c r="K806" s="303" t="str" cm="1">
        <f t="array" ref="K806">LOOKUP(2,1/(J806&gt;=INDEX(IF(F806="x",CCTT!$F$3:$I$170,CCTT!$B$3:$E$170),MATCH(DATEDIF(D806,DATE(2024,7,11),"m"),CCTT!$A$3:$A$170,0),0)),CCTT!$F$2:$I$2)</f>
        <v>bt</v>
      </c>
      <c r="L806" s="304">
        <f t="shared" si="90"/>
        <v>22.496570644718791</v>
      </c>
      <c r="M806" s="303" t="str" cm="1">
        <f t="array" ref="M806">LOOKUP(2,1/(L806&gt;=INDEX(IF(F806="x",BMI!$G$3:$K$170,BMI!$B$3:$F$170),MATCH(DATEDIF(D806,DATE(2024,7,11),"m"),BMI!$A$3:$A$170,0),0)),BMI!$G$2:$K$2)</f>
        <v>BP</v>
      </c>
      <c r="N806" s="299" t="s">
        <v>3386</v>
      </c>
      <c r="O806" s="299">
        <v>83</v>
      </c>
      <c r="P806" s="106" t="s">
        <v>3380</v>
      </c>
      <c r="Q806" s="103" t="s">
        <v>5</v>
      </c>
      <c r="R806" s="103" t="s">
        <v>5</v>
      </c>
      <c r="S806" s="299" t="s">
        <v>5</v>
      </c>
      <c r="T806" s="103" t="s">
        <v>5</v>
      </c>
      <c r="U806" s="305" t="str">
        <f t="shared" si="91"/>
        <v>bt; bt; bt; bt</v>
      </c>
      <c r="V806" s="306" t="s">
        <v>5</v>
      </c>
      <c r="W806" s="307" t="str">
        <f t="shared" si="92"/>
        <v>III</v>
      </c>
      <c r="X806" s="308"/>
    </row>
    <row r="807" spans="1:24" x14ac:dyDescent="0.25">
      <c r="A807" s="103">
        <f t="shared" si="93"/>
        <v>798</v>
      </c>
      <c r="B807" s="300" t="s">
        <v>1270</v>
      </c>
      <c r="C807" s="301" t="s">
        <v>1294</v>
      </c>
      <c r="D807" s="309">
        <v>42629</v>
      </c>
      <c r="E807" s="308" t="s">
        <v>1753</v>
      </c>
      <c r="F807" s="308"/>
      <c r="G807" s="420" t="s">
        <v>2623</v>
      </c>
      <c r="H807" s="228">
        <v>45720</v>
      </c>
      <c r="I807" s="308">
        <v>33</v>
      </c>
      <c r="J807" s="308">
        <v>133</v>
      </c>
      <c r="K807" s="303" t="str" cm="1">
        <f t="array" ref="K807">LOOKUP(2,1/(J807&gt;=INDEX(IF(F807="x",CCTT!$F$3:$I$170,CCTT!$B$3:$E$170),MATCH(DATEDIF(D807,DATE(2024,7,11),"m"),CCTT!$A$3:$A$170,0),0)),CCTT!$F$2:$I$2)</f>
        <v>bt</v>
      </c>
      <c r="L807" s="304">
        <f t="shared" si="90"/>
        <v>18.655661710667648</v>
      </c>
      <c r="M807" s="303" t="str" cm="1">
        <f t="array" ref="M807">LOOKUP(2,1/(L807&gt;=INDEX(IF(F807="x",BMI!$G$3:$K$170,BMI!$B$3:$F$170),MATCH(DATEDIF(D807,DATE(2024,7,11),"m"),BMI!$A$3:$A$170,0),0)),BMI!$G$2:$K$2)</f>
        <v>TC</v>
      </c>
      <c r="N807" s="299" t="s">
        <v>3379</v>
      </c>
      <c r="O807" s="299">
        <v>81</v>
      </c>
      <c r="P807" s="106" t="s">
        <v>3380</v>
      </c>
      <c r="Q807" s="103" t="s">
        <v>5</v>
      </c>
      <c r="R807" s="103" t="s">
        <v>5</v>
      </c>
      <c r="S807" s="299" t="s">
        <v>1370</v>
      </c>
      <c r="T807" s="103" t="s">
        <v>5</v>
      </c>
      <c r="U807" s="305" t="str">
        <f t="shared" si="91"/>
        <v>bt; bt; Đa sâu răng; bt</v>
      </c>
      <c r="V807" s="112" t="s">
        <v>1370</v>
      </c>
      <c r="W807" s="307" t="str">
        <f t="shared" si="92"/>
        <v>II</v>
      </c>
      <c r="X807" s="308"/>
    </row>
    <row r="808" spans="1:24" x14ac:dyDescent="0.25">
      <c r="A808" s="103">
        <f t="shared" si="93"/>
        <v>799</v>
      </c>
      <c r="B808" s="300" t="s">
        <v>2617</v>
      </c>
      <c r="C808" s="301" t="s">
        <v>1334</v>
      </c>
      <c r="D808" s="309">
        <v>42596</v>
      </c>
      <c r="E808" s="308"/>
      <c r="F808" s="308" t="s">
        <v>1753</v>
      </c>
      <c r="G808" s="420" t="s">
        <v>2623</v>
      </c>
      <c r="H808" s="228">
        <v>45720</v>
      </c>
      <c r="I808" s="308">
        <v>30</v>
      </c>
      <c r="J808" s="308">
        <v>123</v>
      </c>
      <c r="K808" s="303" t="str" cm="1">
        <f t="array" ref="K808">LOOKUP(2,1/(J808&gt;=INDEX(IF(F808="x",CCTT!$F$3:$I$170,CCTT!$B$3:$E$170),MATCH(DATEDIF(D808,DATE(2024,7,11),"m"),CCTT!$A$3:$A$170,0),0)),CCTT!$F$2:$I$2)</f>
        <v>bt</v>
      </c>
      <c r="L808" s="304">
        <f t="shared" si="90"/>
        <v>19.829466587348801</v>
      </c>
      <c r="M808" s="303" t="str" cm="1">
        <f t="array" ref="M808">LOOKUP(2,1/(L808&gt;=INDEX(IF(F808="x",BMI!$G$3:$K$170,BMI!$B$3:$F$170),MATCH(DATEDIF(D808,DATE(2024,7,11),"m"),BMI!$A$3:$A$170,0),0)),BMI!$G$2:$K$2)</f>
        <v>TC</v>
      </c>
      <c r="N808" s="299" t="s">
        <v>3386</v>
      </c>
      <c r="O808" s="299">
        <v>85</v>
      </c>
      <c r="P808" s="106" t="s">
        <v>3380</v>
      </c>
      <c r="Q808" s="103" t="s">
        <v>5</v>
      </c>
      <c r="R808" s="103" t="s">
        <v>5</v>
      </c>
      <c r="S808" s="299" t="s">
        <v>1370</v>
      </c>
      <c r="T808" s="103" t="s">
        <v>5</v>
      </c>
      <c r="U808" s="305" t="str">
        <f t="shared" si="91"/>
        <v>bt; bt; Đa sâu răng; bt</v>
      </c>
      <c r="V808" s="112" t="s">
        <v>1370</v>
      </c>
      <c r="W808" s="307" t="str">
        <f t="shared" si="92"/>
        <v>II</v>
      </c>
      <c r="X808" s="308"/>
    </row>
    <row r="809" spans="1:24" x14ac:dyDescent="0.25">
      <c r="A809" s="103">
        <f t="shared" si="93"/>
        <v>800</v>
      </c>
      <c r="B809" s="300" t="s">
        <v>2618</v>
      </c>
      <c r="C809" s="301" t="s">
        <v>1634</v>
      </c>
      <c r="D809" s="309">
        <v>42646</v>
      </c>
      <c r="E809" s="308"/>
      <c r="F809" s="308" t="s">
        <v>1753</v>
      </c>
      <c r="G809" s="420" t="s">
        <v>2623</v>
      </c>
      <c r="H809" s="228">
        <v>45720</v>
      </c>
      <c r="I809" s="308">
        <v>31</v>
      </c>
      <c r="J809" s="308">
        <v>131</v>
      </c>
      <c r="K809" s="303" t="str" cm="1">
        <f t="array" ref="K809">LOOKUP(2,1/(J809&gt;=INDEX(IF(F809="x",CCTT!$F$3:$I$170,CCTT!$B$3:$E$170),MATCH(DATEDIF(D809,DATE(2024,7,11),"m"),CCTT!$A$3:$A$170,0),0)),CCTT!$F$2:$I$2)</f>
        <v>bt</v>
      </c>
      <c r="L809" s="304">
        <f t="shared" si="90"/>
        <v>18.064215372064567</v>
      </c>
      <c r="M809" s="303" t="str" cm="1">
        <f t="array" ref="M809">LOOKUP(2,1/(L809&gt;=INDEX(IF(F809="x",BMI!$G$3:$K$170,BMI!$B$3:$F$170),MATCH(DATEDIF(D809,DATE(2024,7,11),"m"),BMI!$A$3:$A$170,0),0)),BMI!$G$2:$K$2)</f>
        <v>TC</v>
      </c>
      <c r="N809" s="299" t="s">
        <v>3379</v>
      </c>
      <c r="O809" s="299">
        <v>83</v>
      </c>
      <c r="P809" s="106" t="s">
        <v>3380</v>
      </c>
      <c r="Q809" s="103" t="s">
        <v>5</v>
      </c>
      <c r="R809" s="103" t="s">
        <v>5</v>
      </c>
      <c r="S809" s="299" t="s">
        <v>1370</v>
      </c>
      <c r="T809" s="103" t="s">
        <v>5</v>
      </c>
      <c r="U809" s="305" t="str">
        <f t="shared" si="91"/>
        <v>bt; bt; Đa sâu răng; bt</v>
      </c>
      <c r="V809" s="112" t="s">
        <v>1370</v>
      </c>
      <c r="W809" s="307" t="str">
        <f t="shared" si="92"/>
        <v>II</v>
      </c>
      <c r="X809" s="308"/>
    </row>
    <row r="810" spans="1:24" ht="31.5" x14ac:dyDescent="0.25">
      <c r="A810" s="103">
        <f t="shared" si="93"/>
        <v>801</v>
      </c>
      <c r="B810" s="300" t="s">
        <v>2619</v>
      </c>
      <c r="C810" s="301" t="s">
        <v>1307</v>
      </c>
      <c r="D810" s="309">
        <v>42424</v>
      </c>
      <c r="E810" s="308"/>
      <c r="F810" s="308" t="s">
        <v>1753</v>
      </c>
      <c r="G810" s="420" t="s">
        <v>2623</v>
      </c>
      <c r="H810" s="228">
        <v>45720</v>
      </c>
      <c r="I810" s="308">
        <v>18</v>
      </c>
      <c r="J810" s="308">
        <v>132</v>
      </c>
      <c r="K810" s="303" t="str" cm="1">
        <f t="array" ref="K810">LOOKUP(2,1/(J810&gt;=INDEX(IF(F810="x",CCTT!$F$3:$I$170,CCTT!$B$3:$E$170),MATCH(DATEDIF(D810,DATE(2024,7,11),"m"),CCTT!$A$3:$A$170,0),0)),CCTT!$F$2:$I$2)</f>
        <v>bt</v>
      </c>
      <c r="L810" s="304">
        <f t="shared" si="90"/>
        <v>10.330578512396695</v>
      </c>
      <c r="M810" s="303" t="str" cm="1">
        <f t="array" ref="M810">LOOKUP(2,1/(L810&gt;=INDEX(IF(F810="x",BMI!$G$3:$K$170,BMI!$B$3:$F$170),MATCH(DATEDIF(D810,DATE(2024,7,11),"m"),BMI!$A$3:$A$170,0),0)),BMI!$G$2:$K$2)</f>
        <v>SDDTGC
MĐN</v>
      </c>
      <c r="N810" s="299" t="s">
        <v>3381</v>
      </c>
      <c r="O810" s="299">
        <v>83</v>
      </c>
      <c r="P810" s="302" t="s">
        <v>3382</v>
      </c>
      <c r="Q810" s="299" t="s">
        <v>1267</v>
      </c>
      <c r="R810" s="103" t="s">
        <v>5</v>
      </c>
      <c r="S810" s="299" t="s">
        <v>5</v>
      </c>
      <c r="T810" s="103" t="s">
        <v>5</v>
      </c>
      <c r="U810" s="305" t="str">
        <f t="shared" si="91"/>
        <v>Loạn thị; bt; bt; bt</v>
      </c>
      <c r="V810" s="306" t="s">
        <v>1267</v>
      </c>
      <c r="W810" s="307" t="str">
        <f t="shared" si="92"/>
        <v>III</v>
      </c>
      <c r="X810" s="308"/>
    </row>
    <row r="811" spans="1:24" x14ac:dyDescent="0.25">
      <c r="A811" s="103">
        <f t="shared" si="93"/>
        <v>802</v>
      </c>
      <c r="B811" s="300" t="s">
        <v>2620</v>
      </c>
      <c r="C811" s="301" t="s">
        <v>2621</v>
      </c>
      <c r="D811" s="309">
        <v>41774</v>
      </c>
      <c r="E811" s="308"/>
      <c r="F811" s="308" t="s">
        <v>1753</v>
      </c>
      <c r="G811" s="420" t="s">
        <v>2623</v>
      </c>
      <c r="H811" s="228">
        <v>45720</v>
      </c>
      <c r="I811" s="308">
        <v>47</v>
      </c>
      <c r="J811" s="308">
        <v>147</v>
      </c>
      <c r="K811" s="303" t="str" cm="1">
        <f t="array" ref="K811">LOOKUP(2,1/(J811&gt;=INDEX(IF(F811="x",CCTT!$F$3:$I$170,CCTT!$B$3:$E$170),MATCH(DATEDIF(D811,DATE(2024,7,11),"m"),CCTT!$A$3:$A$170,0),0)),CCTT!$F$2:$I$2)</f>
        <v>bt</v>
      </c>
      <c r="L811" s="304">
        <f t="shared" si="90"/>
        <v>21.750196677310377</v>
      </c>
      <c r="M811" s="303" t="str" cm="1">
        <f t="array" ref="M811">LOOKUP(2,1/(L811&gt;=INDEX(IF(F811="x",BMI!$G$3:$K$170,BMI!$B$3:$F$170),MATCH(DATEDIF(D811,DATE(2024,7,11),"m"),BMI!$A$3:$A$170,0),0)),BMI!$G$2:$K$2)</f>
        <v>TC</v>
      </c>
      <c r="N811" s="299" t="s">
        <v>3381</v>
      </c>
      <c r="O811" s="299">
        <v>85</v>
      </c>
      <c r="P811" s="106" t="s">
        <v>3380</v>
      </c>
      <c r="Q811" s="103" t="s">
        <v>5</v>
      </c>
      <c r="R811" s="103" t="s">
        <v>5</v>
      </c>
      <c r="S811" s="299" t="s">
        <v>5</v>
      </c>
      <c r="T811" s="103" t="s">
        <v>5</v>
      </c>
      <c r="U811" s="305" t="str">
        <f t="shared" si="91"/>
        <v>bt; bt; bt; bt</v>
      </c>
      <c r="V811" s="306" t="s">
        <v>5</v>
      </c>
      <c r="W811" s="307" t="str">
        <f t="shared" si="92"/>
        <v>II</v>
      </c>
      <c r="X811" s="308"/>
    </row>
    <row r="812" spans="1:24" x14ac:dyDescent="0.25">
      <c r="A812" s="103">
        <f t="shared" si="93"/>
        <v>803</v>
      </c>
      <c r="B812" s="300" t="s">
        <v>2622</v>
      </c>
      <c r="C812" s="301" t="s">
        <v>1279</v>
      </c>
      <c r="D812" s="309">
        <v>42328</v>
      </c>
      <c r="E812" s="308" t="s">
        <v>1753</v>
      </c>
      <c r="F812" s="308"/>
      <c r="G812" s="420" t="s">
        <v>2623</v>
      </c>
      <c r="H812" s="228">
        <v>45720</v>
      </c>
      <c r="I812" s="308">
        <v>53</v>
      </c>
      <c r="J812" s="308">
        <v>138</v>
      </c>
      <c r="K812" s="303" t="str" cm="1">
        <f t="array" ref="K812">LOOKUP(2,1/(J812&gt;=INDEX(IF(F812="x",CCTT!$F$3:$I$170,CCTT!$B$3:$E$170),MATCH(DATEDIF(D812,DATE(2024,7,11),"m"),CCTT!$A$3:$A$170,0),0)),CCTT!$F$2:$I$2)</f>
        <v>bt</v>
      </c>
      <c r="L812" s="304">
        <f t="shared" si="90"/>
        <v>27.830287754673385</v>
      </c>
      <c r="M812" s="303" t="str" cm="1">
        <f t="array" ref="M812">LOOKUP(2,1/(L812&gt;=INDEX(IF(F812="x",BMI!$G$3:$K$170,BMI!$B$3:$F$170),MATCH(DATEDIF(D812,DATE(2024,7,11),"m"),BMI!$A$3:$A$170,0),0)),BMI!$G$2:$K$2)</f>
        <v>BP</v>
      </c>
      <c r="N812" s="299" t="s">
        <v>3403</v>
      </c>
      <c r="O812" s="299">
        <v>83</v>
      </c>
      <c r="P812" s="106" t="s">
        <v>3380</v>
      </c>
      <c r="Q812" s="103" t="s">
        <v>5</v>
      </c>
      <c r="R812" s="103" t="s">
        <v>5</v>
      </c>
      <c r="S812" s="299" t="s">
        <v>5</v>
      </c>
      <c r="T812" s="103" t="s">
        <v>5</v>
      </c>
      <c r="U812" s="305" t="str">
        <f t="shared" si="91"/>
        <v>bt; bt; bt; bt</v>
      </c>
      <c r="V812" s="306" t="s">
        <v>5</v>
      </c>
      <c r="W812" s="307" t="str">
        <f t="shared" si="92"/>
        <v>III</v>
      </c>
      <c r="X812" s="308"/>
    </row>
    <row r="813" spans="1:24" x14ac:dyDescent="0.25">
      <c r="A813" s="103">
        <f t="shared" si="93"/>
        <v>804</v>
      </c>
      <c r="B813" s="300" t="s">
        <v>2036</v>
      </c>
      <c r="C813" s="301" t="s">
        <v>1264</v>
      </c>
      <c r="D813" s="308"/>
      <c r="E813" s="308" t="s">
        <v>1753</v>
      </c>
      <c r="F813" s="308"/>
      <c r="G813" s="420" t="s">
        <v>2623</v>
      </c>
      <c r="H813" s="228">
        <v>45720</v>
      </c>
      <c r="I813" s="308">
        <v>22</v>
      </c>
      <c r="J813" s="308">
        <v>122</v>
      </c>
      <c r="K813" s="303" t="e" cm="1">
        <f t="array" ref="K813">LOOKUP(2,1/(J813&gt;=INDEX(IF(F813="x",CCTT!$F$3:$I$170,CCTT!$B$3:$E$170),MATCH(DATEDIF(D813,DATE(2024,7,11),"m"),CCTT!$A$3:$A$170,0),0)),CCTT!$F$2:$I$2)</f>
        <v>#N/A</v>
      </c>
      <c r="L813" s="304">
        <f t="shared" si="90"/>
        <v>14.780972856758936</v>
      </c>
      <c r="M813" s="303" t="e" cm="1">
        <f t="array" ref="M813">LOOKUP(2,1/(L813&gt;=INDEX(IF(F813="x",BMI!$G$3:$K$170,BMI!$B$3:$F$170),MATCH(DATEDIF(D813,DATE(2024,7,11),"m"),BMI!$A$3:$A$170,0),0)),BMI!$G$2:$K$2)</f>
        <v>#N/A</v>
      </c>
      <c r="N813" s="299" t="s">
        <v>3381</v>
      </c>
      <c r="O813" s="299">
        <v>85</v>
      </c>
      <c r="P813" s="106" t="s">
        <v>3380</v>
      </c>
      <c r="Q813" s="103" t="s">
        <v>5</v>
      </c>
      <c r="R813" s="103" t="s">
        <v>5</v>
      </c>
      <c r="S813" s="299" t="s">
        <v>5</v>
      </c>
      <c r="T813" s="103" t="s">
        <v>5</v>
      </c>
      <c r="U813" s="305" t="str">
        <f t="shared" si="91"/>
        <v>bt; bt; bt; bt</v>
      </c>
      <c r="V813" s="306" t="s">
        <v>5</v>
      </c>
      <c r="W813" s="307" t="e">
        <f t="shared" si="92"/>
        <v>#N/A</v>
      </c>
      <c r="X813" s="308"/>
    </row>
    <row r="814" spans="1:24" x14ac:dyDescent="0.25">
      <c r="A814" s="103">
        <f t="shared" si="93"/>
        <v>805</v>
      </c>
      <c r="B814" s="300" t="s">
        <v>1501</v>
      </c>
      <c r="C814" s="301" t="s">
        <v>1261</v>
      </c>
      <c r="D814" s="309">
        <v>42718</v>
      </c>
      <c r="E814" s="308"/>
      <c r="F814" s="308" t="s">
        <v>1753</v>
      </c>
      <c r="G814" s="420" t="s">
        <v>2651</v>
      </c>
      <c r="H814" s="228">
        <v>45720</v>
      </c>
      <c r="I814" s="308">
        <v>46</v>
      </c>
      <c r="J814" s="308">
        <v>125</v>
      </c>
      <c r="K814" s="303" t="str" cm="1">
        <f t="array" ref="K814">LOOKUP(2,1/(J814&gt;=INDEX(IF(F814="x",CCTT!$F$3:$I$170,CCTT!$B$3:$E$170),MATCH(DATEDIF(D814,DATE(2024,7,11),"m"),CCTT!$A$3:$A$170,0),0)),CCTT!$F$2:$I$2)</f>
        <v>bt</v>
      </c>
      <c r="L814" s="304">
        <f t="shared" si="90"/>
        <v>29.44</v>
      </c>
      <c r="M814" s="303" t="str" cm="1">
        <f t="array" ref="M814">LOOKUP(2,1/(L814&gt;=INDEX(IF(F814="x",BMI!$G$3:$K$170,BMI!$B$3:$F$170),MATCH(DATEDIF(D814,DATE(2024,7,11),"m"),BMI!$A$3:$A$170,0),0)),BMI!$G$2:$K$2)</f>
        <v>BP</v>
      </c>
      <c r="N814" s="299" t="s">
        <v>3386</v>
      </c>
      <c r="O814" s="299">
        <v>83</v>
      </c>
      <c r="P814" s="302" t="s">
        <v>3382</v>
      </c>
      <c r="Q814" s="103" t="s">
        <v>1269</v>
      </c>
      <c r="R814" s="103" t="s">
        <v>5</v>
      </c>
      <c r="S814" s="299" t="s">
        <v>5</v>
      </c>
      <c r="T814" s="103" t="s">
        <v>5</v>
      </c>
      <c r="U814" s="305" t="str">
        <f t="shared" si="91"/>
        <v>Cận thị; bt; bt; bt</v>
      </c>
      <c r="V814" s="306" t="s">
        <v>1269</v>
      </c>
      <c r="W814" s="307" t="str">
        <f t="shared" si="92"/>
        <v>III</v>
      </c>
      <c r="X814" s="308"/>
    </row>
    <row r="815" spans="1:24" x14ac:dyDescent="0.25">
      <c r="A815" s="103">
        <f t="shared" si="93"/>
        <v>806</v>
      </c>
      <c r="B815" s="300" t="s">
        <v>2624</v>
      </c>
      <c r="C815" s="301" t="s">
        <v>1262</v>
      </c>
      <c r="D815" s="309">
        <v>42699</v>
      </c>
      <c r="E815" s="308" t="s">
        <v>1753</v>
      </c>
      <c r="F815" s="308"/>
      <c r="G815" s="420" t="s">
        <v>2651</v>
      </c>
      <c r="H815" s="228">
        <v>45720</v>
      </c>
      <c r="I815" s="308">
        <v>29</v>
      </c>
      <c r="J815" s="308">
        <v>126</v>
      </c>
      <c r="K815" s="303" t="str" cm="1">
        <f t="array" ref="K815">LOOKUP(2,1/(J815&gt;=INDEX(IF(F815="x",CCTT!$F$3:$I$170,CCTT!$B$3:$E$170),MATCH(DATEDIF(D815,DATE(2024,7,11),"m"),CCTT!$A$3:$A$170,0),0)),CCTT!$F$2:$I$2)</f>
        <v>bt</v>
      </c>
      <c r="L815" s="304">
        <f t="shared" si="90"/>
        <v>18.266565885613506</v>
      </c>
      <c r="M815" s="303" t="str" cm="1">
        <f t="array" ref="M815">LOOKUP(2,1/(L815&gt;=INDEX(IF(F815="x",BMI!$G$3:$K$170,BMI!$B$3:$F$170),MATCH(DATEDIF(D815,DATE(2024,7,11),"m"),BMI!$A$3:$A$170,0),0)),BMI!$G$2:$K$2)</f>
        <v>TC</v>
      </c>
      <c r="N815" s="299" t="s">
        <v>3379</v>
      </c>
      <c r="O815" s="299">
        <v>84</v>
      </c>
      <c r="P815" s="106" t="s">
        <v>3380</v>
      </c>
      <c r="Q815" s="103" t="s">
        <v>5</v>
      </c>
      <c r="R815" s="103" t="s">
        <v>5</v>
      </c>
      <c r="S815" s="299" t="s">
        <v>5</v>
      </c>
      <c r="T815" s="103" t="s">
        <v>5</v>
      </c>
      <c r="U815" s="305" t="str">
        <f t="shared" si="91"/>
        <v>bt; bt; bt; bt</v>
      </c>
      <c r="V815" s="306" t="s">
        <v>5</v>
      </c>
      <c r="W815" s="307" t="str">
        <f t="shared" si="92"/>
        <v>II</v>
      </c>
      <c r="X815" s="308"/>
    </row>
    <row r="816" spans="1:24" x14ac:dyDescent="0.25">
      <c r="A816" s="103">
        <f t="shared" si="93"/>
        <v>807</v>
      </c>
      <c r="B816" s="300" t="s">
        <v>1504</v>
      </c>
      <c r="C816" s="301" t="s">
        <v>1264</v>
      </c>
      <c r="D816" s="309">
        <v>42440</v>
      </c>
      <c r="E816" s="308" t="s">
        <v>1753</v>
      </c>
      <c r="F816" s="308"/>
      <c r="G816" s="420" t="s">
        <v>2651</v>
      </c>
      <c r="H816" s="228">
        <v>45720</v>
      </c>
      <c r="I816" s="308">
        <v>30</v>
      </c>
      <c r="J816" s="308">
        <v>137</v>
      </c>
      <c r="K816" s="303" t="str" cm="1">
        <f t="array" ref="K816">LOOKUP(2,1/(J816&gt;=INDEX(IF(F816="x",CCTT!$F$3:$I$170,CCTT!$B$3:$E$170),MATCH(DATEDIF(D816,DATE(2024,7,11),"m"),CCTT!$A$3:$A$170,0),0)),CCTT!$F$2:$I$2)</f>
        <v>bt</v>
      </c>
      <c r="L816" s="304">
        <f t="shared" si="90"/>
        <v>15.98380307954606</v>
      </c>
      <c r="M816" s="303" t="str" cm="1">
        <f t="array" ref="M816">LOOKUP(2,1/(L816&gt;=INDEX(IF(F816="x",BMI!$G$3:$K$170,BMI!$B$3:$F$170),MATCH(DATEDIF(D816,DATE(2024,7,11),"m"),BMI!$A$3:$A$170,0),0)),BMI!$G$2:$K$2)</f>
        <v>bt</v>
      </c>
      <c r="N816" s="299" t="s">
        <v>3384</v>
      </c>
      <c r="O816" s="299">
        <v>83</v>
      </c>
      <c r="P816" s="106" t="s">
        <v>3380</v>
      </c>
      <c r="Q816" s="103" t="s">
        <v>5</v>
      </c>
      <c r="R816" s="103" t="s">
        <v>5</v>
      </c>
      <c r="S816" s="299" t="s">
        <v>5</v>
      </c>
      <c r="T816" s="103" t="s">
        <v>5</v>
      </c>
      <c r="U816" s="305" t="str">
        <f t="shared" si="91"/>
        <v>bt; bt; bt; bt</v>
      </c>
      <c r="V816" s="306" t="s">
        <v>5</v>
      </c>
      <c r="W816" s="307" t="str">
        <f t="shared" si="92"/>
        <v>I</v>
      </c>
      <c r="X816" s="308"/>
    </row>
    <row r="817" spans="1:24" x14ac:dyDescent="0.25">
      <c r="A817" s="103">
        <f t="shared" si="93"/>
        <v>808</v>
      </c>
      <c r="B817" s="300" t="s">
        <v>1312</v>
      </c>
      <c r="C817" s="301" t="s">
        <v>1264</v>
      </c>
      <c r="D817" s="401">
        <v>42617</v>
      </c>
      <c r="E817" s="308" t="s">
        <v>1753</v>
      </c>
      <c r="F817" s="308"/>
      <c r="G817" s="420" t="s">
        <v>2651</v>
      </c>
      <c r="H817" s="228">
        <v>45720</v>
      </c>
      <c r="I817" s="308">
        <v>21</v>
      </c>
      <c r="J817" s="308">
        <v>124</v>
      </c>
      <c r="K817" s="303" t="str" cm="1">
        <f t="array" ref="K817">LOOKUP(2,1/(J817&gt;=INDEX(IF(F817="x",CCTT!$F$3:$I$170,CCTT!$B$3:$E$170),MATCH(DATEDIF(D817,DATE(2024,7,11),"m"),CCTT!$A$3:$A$170,0),0)),CCTT!$F$2:$I$2)</f>
        <v>bt</v>
      </c>
      <c r="L817" s="304">
        <f t="shared" si="90"/>
        <v>13.657648283038503</v>
      </c>
      <c r="M817" s="303" t="str" cm="1">
        <f t="array" ref="M817">LOOKUP(2,1/(L817&gt;=INDEX(IF(F817="x",BMI!$G$3:$K$170,BMI!$B$3:$F$170),MATCH(DATEDIF(D817,DATE(2024,7,11),"m"),BMI!$A$3:$A$170,0),0)),BMI!$G$2:$K$2)</f>
        <v>bt</v>
      </c>
      <c r="N817" s="299" t="s">
        <v>3381</v>
      </c>
      <c r="O817" s="299">
        <v>82</v>
      </c>
      <c r="P817" s="106" t="s">
        <v>3380</v>
      </c>
      <c r="Q817" s="103" t="s">
        <v>5</v>
      </c>
      <c r="R817" s="103" t="s">
        <v>5</v>
      </c>
      <c r="S817" s="299" t="s">
        <v>5</v>
      </c>
      <c r="T817" s="103" t="s">
        <v>5</v>
      </c>
      <c r="U817" s="305" t="str">
        <f t="shared" si="91"/>
        <v>bt; bt; bt; bt</v>
      </c>
      <c r="V817" s="306" t="s">
        <v>5</v>
      </c>
      <c r="W817" s="307" t="str">
        <f t="shared" si="92"/>
        <v>I</v>
      </c>
      <c r="X817" s="308"/>
    </row>
    <row r="818" spans="1:24" x14ac:dyDescent="0.25">
      <c r="A818" s="103">
        <f t="shared" si="93"/>
        <v>809</v>
      </c>
      <c r="B818" s="300" t="s">
        <v>2625</v>
      </c>
      <c r="C818" s="301" t="s">
        <v>2626</v>
      </c>
      <c r="D818" s="401">
        <v>42606</v>
      </c>
      <c r="E818" s="308" t="s">
        <v>1753</v>
      </c>
      <c r="F818" s="308"/>
      <c r="G818" s="420" t="s">
        <v>2651</v>
      </c>
      <c r="H818" s="228">
        <v>45720</v>
      </c>
      <c r="I818" s="308">
        <v>25</v>
      </c>
      <c r="J818" s="308">
        <v>132</v>
      </c>
      <c r="K818" s="303" t="str" cm="1">
        <f t="array" ref="K818">LOOKUP(2,1/(J818&gt;=INDEX(IF(F818="x",CCTT!$F$3:$I$170,CCTT!$B$3:$E$170),MATCH(DATEDIF(D818,DATE(2024,7,11),"m"),CCTT!$A$3:$A$170,0),0)),CCTT!$F$2:$I$2)</f>
        <v>bt</v>
      </c>
      <c r="L818" s="304">
        <f t="shared" si="90"/>
        <v>14.348025711662075</v>
      </c>
      <c r="M818" s="303" t="str" cm="1">
        <f t="array" ref="M818">LOOKUP(2,1/(L818&gt;=INDEX(IF(F818="x",BMI!$G$3:$K$170,BMI!$B$3:$F$170),MATCH(DATEDIF(D818,DATE(2024,7,11),"m"),BMI!$A$3:$A$170,0),0)),BMI!$G$2:$K$2)</f>
        <v>bt</v>
      </c>
      <c r="N818" s="299" t="s">
        <v>3381</v>
      </c>
      <c r="O818" s="299">
        <v>82</v>
      </c>
      <c r="P818" s="106" t="s">
        <v>3380</v>
      </c>
      <c r="Q818" s="103" t="s">
        <v>5</v>
      </c>
      <c r="R818" s="103" t="s">
        <v>5</v>
      </c>
      <c r="S818" s="299" t="s">
        <v>5</v>
      </c>
      <c r="T818" s="103" t="s">
        <v>5</v>
      </c>
      <c r="U818" s="305" t="str">
        <f t="shared" si="91"/>
        <v>bt; bt; bt; bt</v>
      </c>
      <c r="V818" s="306" t="s">
        <v>5</v>
      </c>
      <c r="W818" s="307" t="str">
        <f t="shared" si="92"/>
        <v>I</v>
      </c>
      <c r="X818" s="308"/>
    </row>
    <row r="819" spans="1:24" x14ac:dyDescent="0.25">
      <c r="A819" s="103">
        <f t="shared" si="93"/>
        <v>810</v>
      </c>
      <c r="B819" s="300" t="s">
        <v>2627</v>
      </c>
      <c r="C819" s="301" t="s">
        <v>1378</v>
      </c>
      <c r="D819" s="401">
        <v>42501</v>
      </c>
      <c r="E819" s="308" t="s">
        <v>1753</v>
      </c>
      <c r="F819" s="308"/>
      <c r="G819" s="420" t="s">
        <v>2651</v>
      </c>
      <c r="H819" s="228">
        <v>45720</v>
      </c>
      <c r="I819" s="308">
        <v>39</v>
      </c>
      <c r="J819" s="308">
        <v>134</v>
      </c>
      <c r="K819" s="303" t="str" cm="1">
        <f t="array" ref="K819">LOOKUP(2,1/(J819&gt;=INDEX(IF(F819="x",CCTT!$F$3:$I$170,CCTT!$B$3:$E$170),MATCH(DATEDIF(D819,DATE(2024,7,11),"m"),CCTT!$A$3:$A$170,0),0)),CCTT!$F$2:$I$2)</f>
        <v>bt</v>
      </c>
      <c r="L819" s="304">
        <f t="shared" si="90"/>
        <v>21.719759411895748</v>
      </c>
      <c r="M819" s="303" t="str" cm="1">
        <f t="array" ref="M819">LOOKUP(2,1/(L819&gt;=INDEX(IF(F819="x",BMI!$G$3:$K$170,BMI!$B$3:$F$170),MATCH(DATEDIF(D819,DATE(2024,7,11),"m"),BMI!$A$3:$A$170,0),0)),BMI!$G$2:$K$2)</f>
        <v>BP</v>
      </c>
      <c r="N819" s="299" t="s">
        <v>3384</v>
      </c>
      <c r="O819" s="299">
        <v>81</v>
      </c>
      <c r="P819" s="302" t="s">
        <v>3387</v>
      </c>
      <c r="Q819" s="103" t="s">
        <v>5</v>
      </c>
      <c r="R819" s="103" t="s">
        <v>5</v>
      </c>
      <c r="S819" s="299" t="s">
        <v>5</v>
      </c>
      <c r="T819" s="103" t="s">
        <v>5</v>
      </c>
      <c r="U819" s="305" t="str">
        <f>Q819&amp;"; "&amp;R819&amp;"; "&amp;S819&amp;"; "&amp;T819</f>
        <v>bt; bt; bt; bt</v>
      </c>
      <c r="V819" s="306" t="s">
        <v>5</v>
      </c>
      <c r="W819" s="307" t="str">
        <f t="shared" si="92"/>
        <v>III</v>
      </c>
      <c r="X819" s="308"/>
    </row>
    <row r="820" spans="1:24" x14ac:dyDescent="0.25">
      <c r="A820" s="103">
        <f t="shared" si="93"/>
        <v>811</v>
      </c>
      <c r="B820" s="300" t="s">
        <v>2628</v>
      </c>
      <c r="C820" s="301" t="s">
        <v>2629</v>
      </c>
      <c r="D820" s="401">
        <v>42662</v>
      </c>
      <c r="E820" s="308"/>
      <c r="F820" s="308" t="s">
        <v>1753</v>
      </c>
      <c r="G820" s="420" t="s">
        <v>2651</v>
      </c>
      <c r="H820" s="228">
        <v>45720</v>
      </c>
      <c r="I820" s="308">
        <v>36</v>
      </c>
      <c r="J820" s="308">
        <v>130</v>
      </c>
      <c r="K820" s="303" t="str" cm="1">
        <f t="array" ref="K820">LOOKUP(2,1/(J820&gt;=INDEX(IF(F820="x",CCTT!$F$3:$I$170,CCTT!$B$3:$E$170),MATCH(DATEDIF(D820,DATE(2024,7,11),"m"),CCTT!$A$3:$A$170,0),0)),CCTT!$F$2:$I$2)</f>
        <v>bt</v>
      </c>
      <c r="L820" s="304">
        <f t="shared" si="90"/>
        <v>21.301775147928993</v>
      </c>
      <c r="M820" s="303" t="str" cm="1">
        <f t="array" ref="M820">LOOKUP(2,1/(L820&gt;=INDEX(IF(F820="x",BMI!$G$3:$K$170,BMI!$B$3:$F$170),MATCH(DATEDIF(D820,DATE(2024,7,11),"m"),BMI!$A$3:$A$170,0),0)),BMI!$G$2:$K$2)</f>
        <v>BP</v>
      </c>
      <c r="N820" s="299" t="s">
        <v>3381</v>
      </c>
      <c r="O820" s="299">
        <v>82</v>
      </c>
      <c r="P820" s="106" t="s">
        <v>3380</v>
      </c>
      <c r="Q820" s="103" t="s">
        <v>5</v>
      </c>
      <c r="R820" s="103" t="s">
        <v>5</v>
      </c>
      <c r="S820" s="299" t="s">
        <v>5</v>
      </c>
      <c r="T820" s="103" t="s">
        <v>5</v>
      </c>
      <c r="U820" s="305" t="str">
        <f t="shared" si="91"/>
        <v>bt; bt; bt; bt</v>
      </c>
      <c r="V820" s="306" t="s">
        <v>5</v>
      </c>
      <c r="W820" s="307" t="str">
        <f t="shared" si="92"/>
        <v>III</v>
      </c>
      <c r="X820" s="308"/>
    </row>
    <row r="821" spans="1:24" x14ac:dyDescent="0.25">
      <c r="A821" s="103">
        <f t="shared" si="93"/>
        <v>812</v>
      </c>
      <c r="B821" s="300" t="s">
        <v>1341</v>
      </c>
      <c r="C821" s="301" t="s">
        <v>1274</v>
      </c>
      <c r="D821" s="401">
        <v>42398</v>
      </c>
      <c r="E821" s="308"/>
      <c r="F821" s="308" t="s">
        <v>1753</v>
      </c>
      <c r="G821" s="420" t="s">
        <v>2651</v>
      </c>
      <c r="H821" s="228">
        <v>45720</v>
      </c>
      <c r="I821" s="308">
        <v>28</v>
      </c>
      <c r="J821" s="308">
        <v>128</v>
      </c>
      <c r="K821" s="303" t="str" cm="1">
        <f t="array" ref="K821">LOOKUP(2,1/(J821&gt;=INDEX(IF(F821="x",CCTT!$F$3:$I$170,CCTT!$B$3:$E$170),MATCH(DATEDIF(D821,DATE(2024,7,11),"m"),CCTT!$A$3:$A$170,0),0)),CCTT!$F$2:$I$2)</f>
        <v>bt</v>
      </c>
      <c r="L821" s="304">
        <f t="shared" si="90"/>
        <v>17.08984375</v>
      </c>
      <c r="M821" s="303" t="str" cm="1">
        <f t="array" ref="M821">LOOKUP(2,1/(L821&gt;=INDEX(IF(F821="x",BMI!$G$3:$K$170,BMI!$B$3:$F$170),MATCH(DATEDIF(D821,DATE(2024,7,11),"m"),BMI!$A$3:$A$170,0),0)),BMI!$G$2:$K$2)</f>
        <v>bt</v>
      </c>
      <c r="N821" s="299" t="s">
        <v>3381</v>
      </c>
      <c r="O821" s="299">
        <v>83</v>
      </c>
      <c r="P821" s="106" t="s">
        <v>3380</v>
      </c>
      <c r="Q821" s="103" t="s">
        <v>5</v>
      </c>
      <c r="R821" s="103" t="s">
        <v>5</v>
      </c>
      <c r="S821" s="299" t="s">
        <v>1370</v>
      </c>
      <c r="T821" s="103" t="s">
        <v>5</v>
      </c>
      <c r="U821" s="305" t="str">
        <f t="shared" si="91"/>
        <v>bt; bt; Đa sâu răng; bt</v>
      </c>
      <c r="V821" s="112" t="s">
        <v>1370</v>
      </c>
      <c r="W821" s="307" t="str">
        <f t="shared" si="92"/>
        <v>II</v>
      </c>
      <c r="X821" s="308"/>
    </row>
    <row r="822" spans="1:24" x14ac:dyDescent="0.25">
      <c r="A822" s="103">
        <f t="shared" si="93"/>
        <v>813</v>
      </c>
      <c r="B822" s="300" t="s">
        <v>670</v>
      </c>
      <c r="C822" s="301" t="s">
        <v>1280</v>
      </c>
      <c r="D822" s="401">
        <v>42482</v>
      </c>
      <c r="E822" s="308" t="s">
        <v>1753</v>
      </c>
      <c r="F822" s="308"/>
      <c r="G822" s="420" t="s">
        <v>2651</v>
      </c>
      <c r="H822" s="228">
        <v>45720</v>
      </c>
      <c r="I822" s="308">
        <v>43</v>
      </c>
      <c r="J822" s="308">
        <v>128</v>
      </c>
      <c r="K822" s="303" t="str" cm="1">
        <f t="array" ref="K822">LOOKUP(2,1/(J822&gt;=INDEX(IF(F822="x",CCTT!$F$3:$I$170,CCTT!$B$3:$E$170),MATCH(DATEDIF(D822,DATE(2024,7,11),"m"),CCTT!$A$3:$A$170,0),0)),CCTT!$F$2:$I$2)</f>
        <v>bt</v>
      </c>
      <c r="L822" s="304">
        <f t="shared" si="90"/>
        <v>26.2451171875</v>
      </c>
      <c r="M822" s="303" t="str" cm="1">
        <f t="array" ref="M822">LOOKUP(2,1/(L822&gt;=INDEX(IF(F822="x",BMI!$G$3:$K$170,BMI!$B$3:$F$170),MATCH(DATEDIF(D822,DATE(2024,7,11),"m"),BMI!$A$3:$A$170,0),0)),BMI!$G$2:$K$2)</f>
        <v>BP</v>
      </c>
      <c r="N822" s="299" t="s">
        <v>3386</v>
      </c>
      <c r="O822" s="299">
        <v>83</v>
      </c>
      <c r="P822" s="106" t="s">
        <v>3380</v>
      </c>
      <c r="Q822" s="103" t="s">
        <v>5</v>
      </c>
      <c r="R822" s="103" t="s">
        <v>5</v>
      </c>
      <c r="S822" s="299" t="s">
        <v>5</v>
      </c>
      <c r="T822" s="103" t="s">
        <v>5</v>
      </c>
      <c r="U822" s="305" t="str">
        <f t="shared" si="91"/>
        <v>bt; bt; bt; bt</v>
      </c>
      <c r="V822" s="306" t="s">
        <v>5</v>
      </c>
      <c r="W822" s="307" t="str">
        <f t="shared" si="92"/>
        <v>III</v>
      </c>
      <c r="X822" s="308"/>
    </row>
    <row r="823" spans="1:24" x14ac:dyDescent="0.25">
      <c r="A823" s="103">
        <f t="shared" si="93"/>
        <v>814</v>
      </c>
      <c r="B823" s="300" t="s">
        <v>1263</v>
      </c>
      <c r="C823" s="301" t="s">
        <v>1279</v>
      </c>
      <c r="D823" s="401">
        <v>42555</v>
      </c>
      <c r="E823" s="308" t="s">
        <v>1753</v>
      </c>
      <c r="F823" s="308"/>
      <c r="G823" s="420" t="s">
        <v>2651</v>
      </c>
      <c r="H823" s="228">
        <v>45720</v>
      </c>
      <c r="I823" s="308">
        <v>38</v>
      </c>
      <c r="J823" s="308">
        <v>127</v>
      </c>
      <c r="K823" s="303" t="str" cm="1">
        <f t="array" ref="K823">LOOKUP(2,1/(J823&gt;=INDEX(IF(F823="x",CCTT!$F$3:$I$170,CCTT!$B$3:$E$170),MATCH(DATEDIF(D823,DATE(2024,7,11),"m"),CCTT!$A$3:$A$170,0),0)),CCTT!$F$2:$I$2)</f>
        <v>bt</v>
      </c>
      <c r="L823" s="304">
        <f t="shared" si="90"/>
        <v>23.560047120094243</v>
      </c>
      <c r="M823" s="303" t="str" cm="1">
        <f t="array" ref="M823">LOOKUP(2,1/(L823&gt;=INDEX(IF(F823="x",BMI!$G$3:$K$170,BMI!$B$3:$F$170),MATCH(DATEDIF(D823,DATE(2024,7,11),"m"),BMI!$A$3:$A$170,0),0)),BMI!$G$2:$K$2)</f>
        <v>BP</v>
      </c>
      <c r="N823" s="299" t="s">
        <v>3381</v>
      </c>
      <c r="O823" s="299">
        <v>83</v>
      </c>
      <c r="P823" s="106" t="s">
        <v>3380</v>
      </c>
      <c r="Q823" s="103" t="s">
        <v>5</v>
      </c>
      <c r="R823" s="103" t="s">
        <v>5</v>
      </c>
      <c r="S823" s="299" t="s">
        <v>5</v>
      </c>
      <c r="T823" s="103" t="s">
        <v>5</v>
      </c>
      <c r="U823" s="305" t="str">
        <f t="shared" si="91"/>
        <v>bt; bt; bt; bt</v>
      </c>
      <c r="V823" s="306" t="s">
        <v>5</v>
      </c>
      <c r="W823" s="307" t="str">
        <f t="shared" si="92"/>
        <v>III</v>
      </c>
      <c r="X823" s="308"/>
    </row>
    <row r="824" spans="1:24" x14ac:dyDescent="0.25">
      <c r="A824" s="103">
        <f t="shared" si="93"/>
        <v>815</v>
      </c>
      <c r="B824" s="300" t="s">
        <v>2630</v>
      </c>
      <c r="C824" s="301" t="s">
        <v>1281</v>
      </c>
      <c r="D824" s="401">
        <v>42621</v>
      </c>
      <c r="E824" s="308" t="s">
        <v>1753</v>
      </c>
      <c r="F824" s="308"/>
      <c r="G824" s="420" t="s">
        <v>2651</v>
      </c>
      <c r="H824" s="228">
        <v>45720</v>
      </c>
      <c r="I824" s="308">
        <v>20</v>
      </c>
      <c r="J824" s="308">
        <v>124</v>
      </c>
      <c r="K824" s="303" t="str" cm="1">
        <f t="array" ref="K824">LOOKUP(2,1/(J824&gt;=INDEX(IF(F824="x",CCTT!$F$3:$I$170,CCTT!$B$3:$E$170),MATCH(DATEDIF(D824,DATE(2024,7,11),"m"),CCTT!$A$3:$A$170,0),0)),CCTT!$F$2:$I$2)</f>
        <v>bt</v>
      </c>
      <c r="L824" s="304">
        <f t="shared" si="90"/>
        <v>13.007284079084288</v>
      </c>
      <c r="M824" s="303" t="str" cm="1">
        <f t="array" ref="M824">LOOKUP(2,1/(L824&gt;=INDEX(IF(F824="x",BMI!$G$3:$K$170,BMI!$B$3:$F$170),MATCH(DATEDIF(D824,DATE(2024,7,11),"m"),BMI!$A$3:$A$170,0),0)),BMI!$G$2:$K$2)</f>
        <v>SDDTGC</v>
      </c>
      <c r="N824" s="299" t="s">
        <v>3381</v>
      </c>
      <c r="O824" s="299">
        <v>83</v>
      </c>
      <c r="P824" s="106" t="s">
        <v>3380</v>
      </c>
      <c r="Q824" s="103" t="s">
        <v>5</v>
      </c>
      <c r="R824" s="103" t="s">
        <v>5</v>
      </c>
      <c r="S824" s="299" t="s">
        <v>5</v>
      </c>
      <c r="T824" s="103" t="s">
        <v>5</v>
      </c>
      <c r="U824" s="305" t="str">
        <f t="shared" si="91"/>
        <v>bt; bt; bt; bt</v>
      </c>
      <c r="V824" s="306" t="s">
        <v>5</v>
      </c>
      <c r="W824" s="307" t="str">
        <f t="shared" si="92"/>
        <v>II</v>
      </c>
      <c r="X824" s="308"/>
    </row>
    <row r="825" spans="1:24" x14ac:dyDescent="0.25">
      <c r="A825" s="103">
        <f t="shared" si="93"/>
        <v>816</v>
      </c>
      <c r="B825" s="300" t="s">
        <v>2326</v>
      </c>
      <c r="C825" s="301" t="s">
        <v>1361</v>
      </c>
      <c r="D825" s="401">
        <v>42594</v>
      </c>
      <c r="E825" s="308" t="s">
        <v>1753</v>
      </c>
      <c r="F825" s="308"/>
      <c r="G825" s="420" t="s">
        <v>2651</v>
      </c>
      <c r="H825" s="228">
        <v>45720</v>
      </c>
      <c r="I825" s="308">
        <v>20</v>
      </c>
      <c r="J825" s="308">
        <v>122</v>
      </c>
      <c r="K825" s="303" t="str" cm="1">
        <f t="array" ref="K825">LOOKUP(2,1/(J825&gt;=INDEX(IF(F825="x",CCTT!$F$3:$I$170,CCTT!$B$3:$E$170),MATCH(DATEDIF(D825,DATE(2024,7,11),"m"),CCTT!$A$3:$A$170,0),0)),CCTT!$F$2:$I$2)</f>
        <v>bt</v>
      </c>
      <c r="L825" s="304">
        <f t="shared" si="90"/>
        <v>13.437248051599033</v>
      </c>
      <c r="M825" s="303" t="str" cm="1">
        <f t="array" ref="M825">LOOKUP(2,1/(L825&gt;=INDEX(IF(F825="x",BMI!$G$3:$K$170,BMI!$B$3:$F$170),MATCH(DATEDIF(D825,DATE(2024,7,11),"m"),BMI!$A$3:$A$170,0),0)),BMI!$G$2:$K$2)</f>
        <v>bt</v>
      </c>
      <c r="N825" s="299" t="s">
        <v>3381</v>
      </c>
      <c r="O825" s="299">
        <v>83</v>
      </c>
      <c r="P825" s="106" t="s">
        <v>3380</v>
      </c>
      <c r="Q825" s="103" t="s">
        <v>5</v>
      </c>
      <c r="R825" s="103" t="s">
        <v>5</v>
      </c>
      <c r="S825" s="299" t="s">
        <v>1370</v>
      </c>
      <c r="T825" s="103" t="s">
        <v>5</v>
      </c>
      <c r="U825" s="305" t="str">
        <f t="shared" si="91"/>
        <v>bt; bt; Đa sâu răng; bt</v>
      </c>
      <c r="V825" s="112" t="s">
        <v>1370</v>
      </c>
      <c r="W825" s="307" t="str">
        <f t="shared" si="92"/>
        <v>II</v>
      </c>
      <c r="X825" s="308"/>
    </row>
    <row r="826" spans="1:24" x14ac:dyDescent="0.25">
      <c r="A826" s="103">
        <f t="shared" si="93"/>
        <v>817</v>
      </c>
      <c r="B826" s="300" t="s">
        <v>1339</v>
      </c>
      <c r="C826" s="301" t="s">
        <v>1283</v>
      </c>
      <c r="D826" s="401">
        <v>42686</v>
      </c>
      <c r="E826" s="308" t="s">
        <v>1753</v>
      </c>
      <c r="F826" s="308"/>
      <c r="G826" s="420" t="s">
        <v>2651</v>
      </c>
      <c r="H826" s="228">
        <v>45720</v>
      </c>
      <c r="I826" s="308">
        <v>21</v>
      </c>
      <c r="J826" s="308">
        <v>120</v>
      </c>
      <c r="K826" s="303" t="str" cm="1">
        <f t="array" ref="K826">LOOKUP(2,1/(J826&gt;=INDEX(IF(F826="x",CCTT!$F$3:$I$170,CCTT!$B$3:$E$170),MATCH(DATEDIF(D826,DATE(2024,7,11),"m"),CCTT!$A$3:$A$170,0),0)),CCTT!$F$2:$I$2)</f>
        <v>bt</v>
      </c>
      <c r="L826" s="304">
        <f t="shared" si="90"/>
        <v>14.583333333333334</v>
      </c>
      <c r="M826" s="303" t="str" cm="1">
        <f t="array" ref="M826">LOOKUP(2,1/(L826&gt;=INDEX(IF(F826="x",BMI!$G$3:$K$170,BMI!$B$3:$F$170),MATCH(DATEDIF(D826,DATE(2024,7,11),"m"),BMI!$A$3:$A$170,0),0)),BMI!$G$2:$K$2)</f>
        <v>bt</v>
      </c>
      <c r="N826" s="299" t="s">
        <v>3381</v>
      </c>
      <c r="O826" s="299">
        <v>78</v>
      </c>
      <c r="P826" s="302" t="s">
        <v>3382</v>
      </c>
      <c r="Q826" s="103" t="s">
        <v>1269</v>
      </c>
      <c r="R826" s="103" t="s">
        <v>5</v>
      </c>
      <c r="S826" s="299" t="s">
        <v>5</v>
      </c>
      <c r="T826" s="103" t="s">
        <v>5</v>
      </c>
      <c r="U826" s="305" t="str">
        <f t="shared" si="91"/>
        <v>Cận thị; bt; bt; bt</v>
      </c>
      <c r="V826" s="306" t="s">
        <v>1269</v>
      </c>
      <c r="W826" s="307" t="str">
        <f t="shared" si="92"/>
        <v>II</v>
      </c>
      <c r="X826" s="308"/>
    </row>
    <row r="827" spans="1:24" x14ac:dyDescent="0.25">
      <c r="A827" s="103">
        <f t="shared" si="93"/>
        <v>818</v>
      </c>
      <c r="B827" s="300" t="s">
        <v>1466</v>
      </c>
      <c r="C827" s="301" t="s">
        <v>1718</v>
      </c>
      <c r="D827" s="401"/>
      <c r="E827" s="308" t="s">
        <v>1753</v>
      </c>
      <c r="F827" s="308"/>
      <c r="G827" s="420" t="s">
        <v>2651</v>
      </c>
      <c r="H827" s="228">
        <v>45720</v>
      </c>
      <c r="I827" s="308">
        <v>30</v>
      </c>
      <c r="J827" s="308">
        <v>131</v>
      </c>
      <c r="K827" s="303" t="e" cm="1">
        <f t="array" ref="K827">LOOKUP(2,1/(J827&gt;=INDEX(IF(F827="x",CCTT!$F$3:$I$170,CCTT!$B$3:$E$170),MATCH(DATEDIF(D827,DATE(2024,7,11),"m"),CCTT!$A$3:$A$170,0),0)),CCTT!$F$2:$I$2)</f>
        <v>#N/A</v>
      </c>
      <c r="L827" s="304">
        <f t="shared" ref="L827:L885" si="94">(I827/J827^2)*10^4</f>
        <v>17.481498747159257</v>
      </c>
      <c r="M827" s="303" t="e" cm="1">
        <f t="array" ref="M827">LOOKUP(2,1/(L827&gt;=INDEX(IF(F827="x",BMI!$G$3:$K$170,BMI!$B$3:$F$170),MATCH(DATEDIF(D827,DATE(2024,7,11),"m"),BMI!$A$3:$A$170,0),0)),BMI!$G$2:$K$2)</f>
        <v>#N/A</v>
      </c>
      <c r="N827" s="299" t="s">
        <v>3379</v>
      </c>
      <c r="O827" s="299">
        <v>80</v>
      </c>
      <c r="P827" s="106" t="s">
        <v>3380</v>
      </c>
      <c r="Q827" s="103" t="s">
        <v>5</v>
      </c>
      <c r="R827" s="103" t="s">
        <v>5</v>
      </c>
      <c r="S827" s="299" t="s">
        <v>5</v>
      </c>
      <c r="T827" s="103" t="s">
        <v>5</v>
      </c>
      <c r="U827" s="305" t="str">
        <f t="shared" ref="U827:U885" si="95">Q827&amp;"; "&amp;R827&amp;"; "&amp;S827&amp;"; "&amp;T827</f>
        <v>bt; bt; bt; bt</v>
      </c>
      <c r="V827" s="306" t="s">
        <v>5</v>
      </c>
      <c r="W827" s="307" t="e">
        <f t="shared" ref="W827:W885" si="96">ROMAN(MAX(IF(OR(K827=$Z$8,M827=$AD$8,M827=$AH$8),3,IF(OR(K827=$AA$8,M827=$AE$8,M827=$AG$8),2,1)),IF(V827="bt",1,2)),0)</f>
        <v>#N/A</v>
      </c>
      <c r="X827" s="308"/>
    </row>
    <row r="828" spans="1:24" x14ac:dyDescent="0.25">
      <c r="A828" s="103">
        <f t="shared" si="93"/>
        <v>819</v>
      </c>
      <c r="B828" s="300" t="s">
        <v>1832</v>
      </c>
      <c r="C828" s="301" t="s">
        <v>1718</v>
      </c>
      <c r="D828" s="401">
        <v>42551</v>
      </c>
      <c r="E828" s="308" t="s">
        <v>1753</v>
      </c>
      <c r="F828" s="308"/>
      <c r="G828" s="420" t="s">
        <v>2651</v>
      </c>
      <c r="H828" s="228">
        <v>45720</v>
      </c>
      <c r="I828" s="308">
        <v>30</v>
      </c>
      <c r="J828" s="308">
        <v>136</v>
      </c>
      <c r="K828" s="303" t="str" cm="1">
        <f t="array" ref="K828">LOOKUP(2,1/(J828&gt;=INDEX(IF(F828="x",CCTT!$F$3:$I$170,CCTT!$B$3:$E$170),MATCH(DATEDIF(D828,DATE(2024,7,11),"m"),CCTT!$A$3:$A$170,0),0)),CCTT!$F$2:$I$2)</f>
        <v>bt</v>
      </c>
      <c r="L828" s="304">
        <f t="shared" si="94"/>
        <v>16.219723183391004</v>
      </c>
      <c r="M828" s="303" t="str" cm="1">
        <f t="array" ref="M828">LOOKUP(2,1/(L828&gt;=INDEX(IF(F828="x",BMI!$G$3:$K$170,BMI!$B$3:$F$170),MATCH(DATEDIF(D828,DATE(2024,7,11),"m"),BMI!$A$3:$A$170,0),0)),BMI!$G$2:$K$2)</f>
        <v>bt</v>
      </c>
      <c r="N828" s="299" t="s">
        <v>3381</v>
      </c>
      <c r="O828" s="299">
        <v>83</v>
      </c>
      <c r="P828" s="106" t="s">
        <v>3380</v>
      </c>
      <c r="Q828" s="103" t="s">
        <v>5</v>
      </c>
      <c r="R828" s="103" t="s">
        <v>5</v>
      </c>
      <c r="S828" s="299" t="s">
        <v>1370</v>
      </c>
      <c r="T828" s="103" t="s">
        <v>5</v>
      </c>
      <c r="U828" s="305" t="str">
        <f t="shared" si="95"/>
        <v>bt; bt; Đa sâu răng; bt</v>
      </c>
      <c r="V828" s="112" t="s">
        <v>1370</v>
      </c>
      <c r="W828" s="307" t="str">
        <f t="shared" si="96"/>
        <v>II</v>
      </c>
      <c r="X828" s="308"/>
    </row>
    <row r="829" spans="1:24" x14ac:dyDescent="0.25">
      <c r="A829" s="103">
        <f t="shared" si="93"/>
        <v>820</v>
      </c>
      <c r="B829" s="300" t="s">
        <v>2631</v>
      </c>
      <c r="C829" s="301" t="s">
        <v>2632</v>
      </c>
      <c r="D829" s="401">
        <v>42610</v>
      </c>
      <c r="E829" s="308" t="s">
        <v>1753</v>
      </c>
      <c r="F829" s="308"/>
      <c r="G829" s="420" t="s">
        <v>2651</v>
      </c>
      <c r="H829" s="228">
        <v>45720</v>
      </c>
      <c r="I829" s="308">
        <v>41</v>
      </c>
      <c r="J829" s="308">
        <v>130</v>
      </c>
      <c r="K829" s="303" t="str" cm="1">
        <f t="array" ref="K829">LOOKUP(2,1/(J829&gt;=INDEX(IF(F829="x",CCTT!$F$3:$I$170,CCTT!$B$3:$E$170),MATCH(DATEDIF(D829,DATE(2024,7,11),"m"),CCTT!$A$3:$A$170,0),0)),CCTT!$F$2:$I$2)</f>
        <v>bt</v>
      </c>
      <c r="L829" s="304">
        <f t="shared" si="94"/>
        <v>24.260355029585796</v>
      </c>
      <c r="M829" s="303" t="str" cm="1">
        <f t="array" ref="M829">LOOKUP(2,1/(L829&gt;=INDEX(IF(F829="x",BMI!$G$3:$K$170,BMI!$B$3:$F$170),MATCH(DATEDIF(D829,DATE(2024,7,11),"m"),BMI!$A$3:$A$170,0),0)),BMI!$G$2:$K$2)</f>
        <v>BP</v>
      </c>
      <c r="N829" s="299" t="s">
        <v>3390</v>
      </c>
      <c r="O829" s="299">
        <v>83</v>
      </c>
      <c r="P829" s="106" t="s">
        <v>3380</v>
      </c>
      <c r="Q829" s="103" t="s">
        <v>5</v>
      </c>
      <c r="R829" s="103" t="s">
        <v>5</v>
      </c>
      <c r="S829" s="299" t="s">
        <v>5</v>
      </c>
      <c r="T829" s="103" t="s">
        <v>5</v>
      </c>
      <c r="U829" s="305" t="str">
        <f t="shared" si="95"/>
        <v>bt; bt; bt; bt</v>
      </c>
      <c r="V829" s="306" t="s">
        <v>5</v>
      </c>
      <c r="W829" s="307" t="str">
        <f t="shared" si="96"/>
        <v>III</v>
      </c>
      <c r="X829" s="308"/>
    </row>
    <row r="830" spans="1:24" x14ac:dyDescent="0.25">
      <c r="A830" s="103">
        <f t="shared" si="93"/>
        <v>821</v>
      </c>
      <c r="B830" s="300" t="s">
        <v>2633</v>
      </c>
      <c r="C830" s="301" t="s">
        <v>1382</v>
      </c>
      <c r="D830" s="429" t="s">
        <v>3394</v>
      </c>
      <c r="E830" s="308"/>
      <c r="F830" s="308" t="s">
        <v>1753</v>
      </c>
      <c r="G830" s="420" t="s">
        <v>2651</v>
      </c>
      <c r="H830" s="228">
        <v>45720</v>
      </c>
      <c r="I830" s="308">
        <v>26</v>
      </c>
      <c r="J830" s="308">
        <v>136</v>
      </c>
      <c r="K830" s="303" t="str" cm="1">
        <f t="array" ref="K830">LOOKUP(2,1/(J830&gt;=INDEX(IF(F830="x",CCTT!$F$3:$I$170,CCTT!$B$3:$E$170),MATCH(DATEDIF(D830,DATE(2024,7,11),"m"),CCTT!$A$3:$A$170,0),0)),CCTT!$F$2:$I$2)</f>
        <v>bt</v>
      </c>
      <c r="L830" s="304">
        <f t="shared" si="94"/>
        <v>14.057093425605537</v>
      </c>
      <c r="M830" s="303" t="str" cm="1">
        <f t="array" ref="M830">LOOKUP(2,1/(L830&gt;=INDEX(IF(F830="x",BMI!$G$3:$K$170,BMI!$B$3:$F$170),MATCH(DATEDIF(D830,DATE(2024,7,11),"m"),BMI!$A$3:$A$170,0),0)),BMI!$G$2:$K$2)</f>
        <v>bt</v>
      </c>
      <c r="N830" s="299" t="s">
        <v>3381</v>
      </c>
      <c r="O830" s="299">
        <v>83</v>
      </c>
      <c r="P830" s="106" t="s">
        <v>3380</v>
      </c>
      <c r="Q830" s="103" t="s">
        <v>5</v>
      </c>
      <c r="R830" s="103" t="s">
        <v>5</v>
      </c>
      <c r="S830" s="299" t="s">
        <v>5</v>
      </c>
      <c r="T830" s="103" t="s">
        <v>5</v>
      </c>
      <c r="U830" s="305" t="str">
        <f t="shared" si="95"/>
        <v>bt; bt; bt; bt</v>
      </c>
      <c r="V830" s="306" t="s">
        <v>5</v>
      </c>
      <c r="W830" s="307" t="str">
        <f t="shared" si="96"/>
        <v>I</v>
      </c>
      <c r="X830" s="308"/>
    </row>
    <row r="831" spans="1:24" x14ac:dyDescent="0.25">
      <c r="A831" s="103">
        <f t="shared" si="93"/>
        <v>822</v>
      </c>
      <c r="B831" s="300" t="s">
        <v>1563</v>
      </c>
      <c r="C831" s="301" t="s">
        <v>0</v>
      </c>
      <c r="D831" s="401">
        <v>42645</v>
      </c>
      <c r="E831" s="308" t="s">
        <v>1753</v>
      </c>
      <c r="F831" s="308"/>
      <c r="G831" s="420" t="s">
        <v>2651</v>
      </c>
      <c r="H831" s="228">
        <v>45720</v>
      </c>
      <c r="I831" s="308">
        <v>44</v>
      </c>
      <c r="J831" s="308">
        <v>123</v>
      </c>
      <c r="K831" s="303" t="str" cm="1">
        <f t="array" ref="K831">LOOKUP(2,1/(J831&gt;=INDEX(IF(F831="x",CCTT!$F$3:$I$170,CCTT!$B$3:$E$170),MATCH(DATEDIF(D831,DATE(2024,7,11),"m"),CCTT!$A$3:$A$170,0),0)),CCTT!$F$2:$I$2)</f>
        <v>bt</v>
      </c>
      <c r="L831" s="304">
        <f t="shared" si="94"/>
        <v>29.083217661444909</v>
      </c>
      <c r="M831" s="303" t="str" cm="1">
        <f t="array" ref="M831">LOOKUP(2,1/(L831&gt;=INDEX(IF(F831="x",BMI!$G$3:$K$170,BMI!$B$3:$F$170),MATCH(DATEDIF(D831,DATE(2024,7,11),"m"),BMI!$A$3:$A$170,0),0)),BMI!$G$2:$K$2)</f>
        <v>BP</v>
      </c>
      <c r="N831" s="299" t="s">
        <v>3379</v>
      </c>
      <c r="O831" s="299">
        <v>87</v>
      </c>
      <c r="P831" s="106" t="s">
        <v>3380</v>
      </c>
      <c r="Q831" s="103" t="s">
        <v>5</v>
      </c>
      <c r="R831" s="103" t="s">
        <v>5</v>
      </c>
      <c r="S831" s="299" t="s">
        <v>5</v>
      </c>
      <c r="T831" s="103" t="s">
        <v>5</v>
      </c>
      <c r="U831" s="305" t="str">
        <f t="shared" si="95"/>
        <v>bt; bt; bt; bt</v>
      </c>
      <c r="V831" s="306" t="s">
        <v>5</v>
      </c>
      <c r="W831" s="307" t="str">
        <f t="shared" si="96"/>
        <v>III</v>
      </c>
      <c r="X831" s="308"/>
    </row>
    <row r="832" spans="1:24" x14ac:dyDescent="0.25">
      <c r="A832" s="103">
        <f t="shared" si="93"/>
        <v>823</v>
      </c>
      <c r="B832" s="300" t="s">
        <v>2634</v>
      </c>
      <c r="C832" s="301" t="s">
        <v>1316</v>
      </c>
      <c r="D832" s="401">
        <v>42674</v>
      </c>
      <c r="E832" s="308"/>
      <c r="F832" s="308" t="s">
        <v>1753</v>
      </c>
      <c r="G832" s="420" t="s">
        <v>2651</v>
      </c>
      <c r="H832" s="228">
        <v>45720</v>
      </c>
      <c r="I832" s="308">
        <v>25</v>
      </c>
      <c r="J832" s="308">
        <v>126</v>
      </c>
      <c r="K832" s="303" t="str" cm="1">
        <f t="array" ref="K832">LOOKUP(2,1/(J832&gt;=INDEX(IF(F832="x",CCTT!$F$3:$I$170,CCTT!$B$3:$E$170),MATCH(DATEDIF(D832,DATE(2024,7,11),"m"),CCTT!$A$3:$A$170,0),0)),CCTT!$F$2:$I$2)</f>
        <v>bt</v>
      </c>
      <c r="L832" s="304">
        <f t="shared" si="94"/>
        <v>15.747039556563367</v>
      </c>
      <c r="M832" s="303" t="str" cm="1">
        <f t="array" ref="M832">LOOKUP(2,1/(L832&gt;=INDEX(IF(F832="x",BMI!$G$3:$K$170,BMI!$B$3:$F$170),MATCH(DATEDIF(D832,DATE(2024,7,11),"m"),BMI!$A$3:$A$170,0),0)),BMI!$G$2:$K$2)</f>
        <v>bt</v>
      </c>
      <c r="N832" s="299" t="s">
        <v>3381</v>
      </c>
      <c r="O832" s="299">
        <v>77</v>
      </c>
      <c r="P832" s="106" t="s">
        <v>3380</v>
      </c>
      <c r="Q832" s="103" t="s">
        <v>5</v>
      </c>
      <c r="R832" s="103" t="s">
        <v>5</v>
      </c>
      <c r="S832" s="299" t="s">
        <v>1370</v>
      </c>
      <c r="T832" s="103" t="s">
        <v>5</v>
      </c>
      <c r="U832" s="305" t="str">
        <f t="shared" si="95"/>
        <v>bt; bt; Đa sâu răng; bt</v>
      </c>
      <c r="V832" s="112" t="s">
        <v>1370</v>
      </c>
      <c r="W832" s="307" t="str">
        <f t="shared" si="96"/>
        <v>II</v>
      </c>
      <c r="X832" s="308"/>
    </row>
    <row r="833" spans="1:24" x14ac:dyDescent="0.25">
      <c r="A833" s="103">
        <f t="shared" si="93"/>
        <v>824</v>
      </c>
      <c r="B833" s="300" t="s">
        <v>1506</v>
      </c>
      <c r="C833" s="301" t="s">
        <v>1295</v>
      </c>
      <c r="D833" s="401">
        <v>42655</v>
      </c>
      <c r="E833" s="308"/>
      <c r="F833" s="308" t="s">
        <v>1753</v>
      </c>
      <c r="G833" s="420" t="s">
        <v>2651</v>
      </c>
      <c r="H833" s="228">
        <v>45720</v>
      </c>
      <c r="I833" s="308">
        <v>44</v>
      </c>
      <c r="J833" s="308">
        <v>134</v>
      </c>
      <c r="K833" s="303" t="str" cm="1">
        <f t="array" ref="K833">LOOKUP(2,1/(J833&gt;=INDEX(IF(F833="x",CCTT!$F$3:$I$170,CCTT!$B$3:$E$170),MATCH(DATEDIF(D833,DATE(2024,7,11),"m"),CCTT!$A$3:$A$170,0),0)),CCTT!$F$2:$I$2)</f>
        <v>bt</v>
      </c>
      <c r="L833" s="304">
        <f t="shared" si="94"/>
        <v>24.50434395188238</v>
      </c>
      <c r="M833" s="303" t="str" cm="1">
        <f t="array" ref="M833">LOOKUP(2,1/(L833&gt;=INDEX(IF(F833="x",BMI!$G$3:$K$170,BMI!$B$3:$F$170),MATCH(DATEDIF(D833,DATE(2024,7,11),"m"),BMI!$A$3:$A$170,0),0)),BMI!$G$2:$K$2)</f>
        <v>BP</v>
      </c>
      <c r="N833" s="299" t="s">
        <v>3386</v>
      </c>
      <c r="O833" s="299">
        <v>82</v>
      </c>
      <c r="P833" s="302" t="s">
        <v>3382</v>
      </c>
      <c r="Q833" s="103" t="s">
        <v>1269</v>
      </c>
      <c r="R833" s="103" t="s">
        <v>5</v>
      </c>
      <c r="S833" s="299" t="s">
        <v>1370</v>
      </c>
      <c r="T833" s="103" t="s">
        <v>5</v>
      </c>
      <c r="U833" s="305" t="str">
        <f t="shared" si="95"/>
        <v>Cận thị; bt; Đa sâu răng; bt</v>
      </c>
      <c r="V833" s="306" t="s">
        <v>3383</v>
      </c>
      <c r="W833" s="307" t="str">
        <f t="shared" si="96"/>
        <v>III</v>
      </c>
      <c r="X833" s="308"/>
    </row>
    <row r="834" spans="1:24" x14ac:dyDescent="0.25">
      <c r="A834" s="103">
        <f t="shared" si="93"/>
        <v>825</v>
      </c>
      <c r="B834" s="300" t="s">
        <v>1622</v>
      </c>
      <c r="C834" s="301" t="s">
        <v>1296</v>
      </c>
      <c r="D834" s="401">
        <v>42379</v>
      </c>
      <c r="E834" s="308" t="s">
        <v>1753</v>
      </c>
      <c r="F834" s="308"/>
      <c r="G834" s="420" t="s">
        <v>2651</v>
      </c>
      <c r="H834" s="228">
        <v>25</v>
      </c>
      <c r="I834" s="308">
        <v>28</v>
      </c>
      <c r="J834" s="308">
        <v>125</v>
      </c>
      <c r="K834" s="303" t="str" cm="1">
        <f t="array" ref="K834">LOOKUP(2,1/(J834&gt;=INDEX(IF(F834="x",CCTT!$F$3:$I$170,CCTT!$B$3:$E$170),MATCH(DATEDIF(D834,DATE(2024,7,11),"m"),CCTT!$A$3:$A$170,0),0)),CCTT!$F$2:$I$2)</f>
        <v>bt</v>
      </c>
      <c r="L834" s="304">
        <f t="shared" si="94"/>
        <v>17.919999999999998</v>
      </c>
      <c r="M834" s="303" t="str" cm="1">
        <f t="array" ref="M834">LOOKUP(2,1/(L834&gt;=INDEX(IF(F834="x",BMI!$G$3:$K$170,BMI!$B$3:$F$170),MATCH(DATEDIF(D834,DATE(2024,7,11),"m"),BMI!$A$3:$A$170,0),0)),BMI!$G$2:$K$2)</f>
        <v>TC</v>
      </c>
      <c r="N834" s="299" t="s">
        <v>3381</v>
      </c>
      <c r="O834" s="299">
        <v>77</v>
      </c>
      <c r="P834" s="302" t="s">
        <v>3382</v>
      </c>
      <c r="Q834" s="103" t="s">
        <v>1269</v>
      </c>
      <c r="R834" s="103" t="s">
        <v>5</v>
      </c>
      <c r="S834" s="299" t="s">
        <v>5</v>
      </c>
      <c r="T834" s="103" t="s">
        <v>5</v>
      </c>
      <c r="U834" s="305" t="str">
        <f t="shared" si="95"/>
        <v>Cận thị; bt; bt; bt</v>
      </c>
      <c r="V834" s="306" t="s">
        <v>1269</v>
      </c>
      <c r="W834" s="307" t="str">
        <f t="shared" si="96"/>
        <v>II</v>
      </c>
      <c r="X834" s="308"/>
    </row>
    <row r="835" spans="1:24" x14ac:dyDescent="0.25">
      <c r="A835" s="103">
        <f t="shared" si="93"/>
        <v>826</v>
      </c>
      <c r="B835" s="300" t="s">
        <v>2635</v>
      </c>
      <c r="C835" s="301" t="s">
        <v>1317</v>
      </c>
      <c r="D835" s="401">
        <v>42206</v>
      </c>
      <c r="E835" s="308" t="s">
        <v>1753</v>
      </c>
      <c r="F835" s="308"/>
      <c r="G835" s="420" t="s">
        <v>2651</v>
      </c>
      <c r="H835" s="228">
        <v>45720</v>
      </c>
      <c r="I835" s="308">
        <v>44</v>
      </c>
      <c r="J835" s="308">
        <v>134</v>
      </c>
      <c r="K835" s="303" t="str" cm="1">
        <f t="array" ref="K835">LOOKUP(2,1/(J835&gt;=INDEX(IF(F835="x",CCTT!$F$3:$I$170,CCTT!$B$3:$E$170),MATCH(DATEDIF(D835,DATE(2024,7,11),"m"),CCTT!$A$3:$A$170,0),0)),CCTT!$F$2:$I$2)</f>
        <v>bt</v>
      </c>
      <c r="L835" s="304">
        <f t="shared" si="94"/>
        <v>24.50434395188238</v>
      </c>
      <c r="M835" s="303" t="str" cm="1">
        <f t="array" ref="M835">LOOKUP(2,1/(L835&gt;=INDEX(IF(F835="x",BMI!$G$3:$K$170,BMI!$B$3:$F$170),MATCH(DATEDIF(D835,DATE(2024,7,11),"m"),BMI!$A$3:$A$170,0),0)),BMI!$G$2:$K$2)</f>
        <v>BP</v>
      </c>
      <c r="N835" s="299" t="s">
        <v>3390</v>
      </c>
      <c r="O835" s="299">
        <v>83</v>
      </c>
      <c r="P835" s="106" t="s">
        <v>3380</v>
      </c>
      <c r="Q835" s="103" t="s">
        <v>5</v>
      </c>
      <c r="R835" s="103" t="s">
        <v>5</v>
      </c>
      <c r="S835" s="299" t="s">
        <v>5</v>
      </c>
      <c r="T835" s="103" t="s">
        <v>5</v>
      </c>
      <c r="U835" s="305" t="str">
        <f t="shared" si="95"/>
        <v>bt; bt; bt; bt</v>
      </c>
      <c r="V835" s="306" t="s">
        <v>5</v>
      </c>
      <c r="W835" s="307" t="str">
        <f t="shared" si="96"/>
        <v>III</v>
      </c>
      <c r="X835" s="308"/>
    </row>
    <row r="836" spans="1:24" x14ac:dyDescent="0.25">
      <c r="A836" s="103">
        <f t="shared" si="93"/>
        <v>827</v>
      </c>
      <c r="B836" s="300" t="s">
        <v>2636</v>
      </c>
      <c r="C836" s="301" t="s">
        <v>1391</v>
      </c>
      <c r="D836" s="401">
        <v>42462</v>
      </c>
      <c r="E836" s="308" t="s">
        <v>1753</v>
      </c>
      <c r="F836" s="308"/>
      <c r="G836" s="420" t="s">
        <v>2651</v>
      </c>
      <c r="H836" s="228">
        <v>45720</v>
      </c>
      <c r="I836" s="308">
        <v>22</v>
      </c>
      <c r="J836" s="308">
        <v>122</v>
      </c>
      <c r="K836" s="303" t="str" cm="1">
        <f t="array" ref="K836">LOOKUP(2,1/(J836&gt;=INDEX(IF(F836="x",CCTT!$F$3:$I$170,CCTT!$B$3:$E$170),MATCH(DATEDIF(D836,DATE(2024,7,11),"m"),CCTT!$A$3:$A$170,0),0)),CCTT!$F$2:$I$2)</f>
        <v>bt</v>
      </c>
      <c r="L836" s="304">
        <f t="shared" si="94"/>
        <v>14.780972856758936</v>
      </c>
      <c r="M836" s="303" t="str" cm="1">
        <f t="array" ref="M836">LOOKUP(2,1/(L836&gt;=INDEX(IF(F836="x",BMI!$G$3:$K$170,BMI!$B$3:$F$170),MATCH(DATEDIF(D836,DATE(2024,7,11),"m"),BMI!$A$3:$A$170,0),0)),BMI!$G$2:$K$2)</f>
        <v>bt</v>
      </c>
      <c r="N836" s="299" t="s">
        <v>3381</v>
      </c>
      <c r="O836" s="299">
        <v>83</v>
      </c>
      <c r="P836" s="106" t="s">
        <v>3380</v>
      </c>
      <c r="Q836" s="103" t="s">
        <v>5</v>
      </c>
      <c r="R836" s="103" t="s">
        <v>5</v>
      </c>
      <c r="S836" s="299" t="s">
        <v>5</v>
      </c>
      <c r="T836" s="103" t="s">
        <v>5</v>
      </c>
      <c r="U836" s="305" t="str">
        <f>Q836&amp;"; "&amp;R836&amp;"; "&amp;S836&amp;"; "&amp;T836</f>
        <v>bt; bt; bt; bt</v>
      </c>
      <c r="V836" s="306" t="s">
        <v>5</v>
      </c>
      <c r="W836" s="307" t="str">
        <f t="shared" si="96"/>
        <v>I</v>
      </c>
      <c r="X836" s="308"/>
    </row>
    <row r="837" spans="1:24" x14ac:dyDescent="0.25">
      <c r="A837" s="103">
        <f t="shared" si="93"/>
        <v>828</v>
      </c>
      <c r="B837" s="300" t="s">
        <v>2637</v>
      </c>
      <c r="C837" s="301" t="s">
        <v>1319</v>
      </c>
      <c r="D837" s="401">
        <v>42538</v>
      </c>
      <c r="E837" s="308"/>
      <c r="F837" s="308" t="s">
        <v>1753</v>
      </c>
      <c r="G837" s="420" t="s">
        <v>2651</v>
      </c>
      <c r="H837" s="228">
        <v>45720</v>
      </c>
      <c r="I837" s="308">
        <v>27</v>
      </c>
      <c r="J837" s="308">
        <v>132</v>
      </c>
      <c r="K837" s="303" t="str" cm="1">
        <f t="array" ref="K837">LOOKUP(2,1/(J837&gt;=INDEX(IF(F837="x",CCTT!$F$3:$I$170,CCTT!$B$3:$E$170),MATCH(DATEDIF(D837,DATE(2024,7,11),"m"),CCTT!$A$3:$A$170,0),0)),CCTT!$F$2:$I$2)</f>
        <v>bt</v>
      </c>
      <c r="L837" s="304">
        <f t="shared" si="94"/>
        <v>15.495867768595042</v>
      </c>
      <c r="M837" s="303" t="str" cm="1">
        <f t="array" ref="M837">LOOKUP(2,1/(L837&gt;=INDEX(IF(F837="x",BMI!$G$3:$K$170,BMI!$B$3:$F$170),MATCH(DATEDIF(D837,DATE(2024,7,11),"m"),BMI!$A$3:$A$170,0),0)),BMI!$G$2:$K$2)</f>
        <v>bt</v>
      </c>
      <c r="N837" s="299" t="s">
        <v>3381</v>
      </c>
      <c r="O837" s="299">
        <v>81</v>
      </c>
      <c r="P837" s="106" t="s">
        <v>3380</v>
      </c>
      <c r="Q837" s="103" t="s">
        <v>5</v>
      </c>
      <c r="R837" s="103" t="s">
        <v>5</v>
      </c>
      <c r="S837" s="299" t="s">
        <v>5</v>
      </c>
      <c r="T837" s="103" t="s">
        <v>5</v>
      </c>
      <c r="U837" s="305" t="str">
        <f t="shared" si="95"/>
        <v>bt; bt; bt; bt</v>
      </c>
      <c r="V837" s="306" t="s">
        <v>5</v>
      </c>
      <c r="W837" s="307" t="str">
        <f t="shared" si="96"/>
        <v>I</v>
      </c>
      <c r="X837" s="308"/>
    </row>
    <row r="838" spans="1:24" x14ac:dyDescent="0.25">
      <c r="A838" s="103">
        <f t="shared" si="93"/>
        <v>829</v>
      </c>
      <c r="B838" s="300" t="s">
        <v>1723</v>
      </c>
      <c r="C838" s="301" t="s">
        <v>1347</v>
      </c>
      <c r="D838" s="401">
        <v>42438</v>
      </c>
      <c r="E838" s="308" t="s">
        <v>1753</v>
      </c>
      <c r="F838" s="308"/>
      <c r="G838" s="420" t="s">
        <v>2651</v>
      </c>
      <c r="H838" s="228">
        <v>45720</v>
      </c>
      <c r="I838" s="308">
        <v>36</v>
      </c>
      <c r="J838" s="308">
        <v>126</v>
      </c>
      <c r="K838" s="303" t="str" cm="1">
        <f t="array" ref="K838">LOOKUP(2,1/(J838&gt;=INDEX(IF(F838="x",CCTT!$F$3:$I$170,CCTT!$B$3:$E$170),MATCH(DATEDIF(D838,DATE(2024,7,11),"m"),CCTT!$A$3:$A$170,0),0)),CCTT!$F$2:$I$2)</f>
        <v>bt</v>
      </c>
      <c r="L838" s="304">
        <f t="shared" si="94"/>
        <v>22.675736961451246</v>
      </c>
      <c r="M838" s="303" t="str" cm="1">
        <f t="array" ref="M838">LOOKUP(2,1/(L838&gt;=INDEX(IF(F838="x",BMI!$G$3:$K$170,BMI!$B$3:$F$170),MATCH(DATEDIF(D838,DATE(2024,7,11),"m"),BMI!$A$3:$A$170,0),0)),BMI!$G$2:$K$2)</f>
        <v>BP</v>
      </c>
      <c r="N838" s="299" t="s">
        <v>3379</v>
      </c>
      <c r="O838" s="299">
        <v>81</v>
      </c>
      <c r="P838" s="106" t="s">
        <v>3380</v>
      </c>
      <c r="Q838" s="103" t="s">
        <v>5</v>
      </c>
      <c r="R838" s="103" t="s">
        <v>5</v>
      </c>
      <c r="S838" s="299" t="s">
        <v>5</v>
      </c>
      <c r="T838" s="103" t="s">
        <v>5</v>
      </c>
      <c r="U838" s="305" t="str">
        <f t="shared" si="95"/>
        <v>bt; bt; bt; bt</v>
      </c>
      <c r="V838" s="306" t="s">
        <v>5</v>
      </c>
      <c r="W838" s="307" t="str">
        <f t="shared" si="96"/>
        <v>III</v>
      </c>
      <c r="X838" s="308"/>
    </row>
    <row r="839" spans="1:24" x14ac:dyDescent="0.25">
      <c r="A839" s="103">
        <f t="shared" si="93"/>
        <v>830</v>
      </c>
      <c r="B839" s="300" t="s">
        <v>2638</v>
      </c>
      <c r="C839" s="301" t="s">
        <v>1348</v>
      </c>
      <c r="D839" s="401">
        <v>42524</v>
      </c>
      <c r="E839" s="308" t="s">
        <v>1753</v>
      </c>
      <c r="F839" s="308"/>
      <c r="G839" s="420" t="s">
        <v>2651</v>
      </c>
      <c r="H839" s="228">
        <v>45720</v>
      </c>
      <c r="I839" s="308">
        <v>40</v>
      </c>
      <c r="J839" s="308">
        <v>135</v>
      </c>
      <c r="K839" s="303" t="str" cm="1">
        <f t="array" ref="K839">LOOKUP(2,1/(J839&gt;=INDEX(IF(F839="x",CCTT!$F$3:$I$170,CCTT!$B$3:$E$170),MATCH(DATEDIF(D839,DATE(2024,7,11),"m"),CCTT!$A$3:$A$170,0),0)),CCTT!$F$2:$I$2)</f>
        <v>bt</v>
      </c>
      <c r="L839" s="304">
        <f t="shared" si="94"/>
        <v>21.947873799725652</v>
      </c>
      <c r="M839" s="303" t="str" cm="1">
        <f t="array" ref="M839">LOOKUP(2,1/(L839&gt;=INDEX(IF(F839="x",BMI!$G$3:$K$170,BMI!$B$3:$F$170),MATCH(DATEDIF(D839,DATE(2024,7,11),"m"),BMI!$A$3:$A$170,0),0)),BMI!$G$2:$K$2)</f>
        <v>BP</v>
      </c>
      <c r="N839" s="299" t="s">
        <v>3384</v>
      </c>
      <c r="O839" s="299">
        <v>81</v>
      </c>
      <c r="P839" s="106" t="s">
        <v>3380</v>
      </c>
      <c r="Q839" s="103" t="s">
        <v>5</v>
      </c>
      <c r="R839" s="103" t="s">
        <v>5</v>
      </c>
      <c r="S839" s="299" t="s">
        <v>5</v>
      </c>
      <c r="T839" s="103" t="s">
        <v>5</v>
      </c>
      <c r="U839" s="305" t="str">
        <f t="shared" si="95"/>
        <v>bt; bt; bt; bt</v>
      </c>
      <c r="V839" s="306" t="s">
        <v>5</v>
      </c>
      <c r="W839" s="307" t="str">
        <f t="shared" si="96"/>
        <v>III</v>
      </c>
      <c r="X839" s="308"/>
    </row>
    <row r="840" spans="1:24" x14ac:dyDescent="0.25">
      <c r="A840" s="103">
        <f t="shared" si="93"/>
        <v>831</v>
      </c>
      <c r="B840" s="300" t="s">
        <v>1142</v>
      </c>
      <c r="C840" s="301" t="s">
        <v>1334</v>
      </c>
      <c r="D840" s="401">
        <v>42425</v>
      </c>
      <c r="E840" s="308"/>
      <c r="F840" s="308" t="s">
        <v>1753</v>
      </c>
      <c r="G840" s="420" t="s">
        <v>2651</v>
      </c>
      <c r="H840" s="228">
        <v>45720</v>
      </c>
      <c r="I840" s="308">
        <v>26</v>
      </c>
      <c r="J840" s="308">
        <v>121</v>
      </c>
      <c r="K840" s="303" t="str" cm="1">
        <f t="array" ref="K840">LOOKUP(2,1/(J840&gt;=INDEX(IF(F840="x",CCTT!$F$3:$I$170,CCTT!$B$3:$E$170),MATCH(DATEDIF(D840,DATE(2024,7,11),"m"),CCTT!$A$3:$A$170,0),0)),CCTT!$F$2:$I$2)</f>
        <v>bt</v>
      </c>
      <c r="L840" s="304">
        <f t="shared" si="94"/>
        <v>17.758349839491839</v>
      </c>
      <c r="M840" s="303" t="str" cm="1">
        <f t="array" ref="M840">LOOKUP(2,1/(L840&gt;=INDEX(IF(F840="x",BMI!$G$3:$K$170,BMI!$B$3:$F$170),MATCH(DATEDIF(D840,DATE(2024,7,11),"m"),BMI!$A$3:$A$170,0),0)),BMI!$G$2:$K$2)</f>
        <v>bt</v>
      </c>
      <c r="N840" s="299" t="s">
        <v>3381</v>
      </c>
      <c r="O840" s="299">
        <v>83</v>
      </c>
      <c r="P840" s="106" t="s">
        <v>3380</v>
      </c>
      <c r="Q840" s="103" t="s">
        <v>5</v>
      </c>
      <c r="R840" s="103" t="s">
        <v>5</v>
      </c>
      <c r="S840" s="299" t="s">
        <v>5</v>
      </c>
      <c r="T840" s="103" t="s">
        <v>5</v>
      </c>
      <c r="U840" s="305" t="str">
        <f t="shared" si="95"/>
        <v>bt; bt; bt; bt</v>
      </c>
      <c r="V840" s="306" t="s">
        <v>5</v>
      </c>
      <c r="W840" s="307" t="str">
        <f t="shared" si="96"/>
        <v>I</v>
      </c>
      <c r="X840" s="308"/>
    </row>
    <row r="841" spans="1:24" x14ac:dyDescent="0.25">
      <c r="A841" s="103">
        <f t="shared" si="93"/>
        <v>832</v>
      </c>
      <c r="B841" s="300" t="s">
        <v>2639</v>
      </c>
      <c r="C841" s="301" t="s">
        <v>1726</v>
      </c>
      <c r="D841" s="401"/>
      <c r="E841" s="308"/>
      <c r="F841" s="308" t="s">
        <v>1753</v>
      </c>
      <c r="G841" s="420" t="s">
        <v>2651</v>
      </c>
      <c r="H841" s="228">
        <v>45720</v>
      </c>
      <c r="I841" s="308">
        <v>41</v>
      </c>
      <c r="J841" s="308">
        <v>139</v>
      </c>
      <c r="K841" s="303" t="e" cm="1">
        <f t="array" ref="K841">LOOKUP(2,1/(J841&gt;=INDEX(IF(F841="x",CCTT!$F$3:$I$170,CCTT!$B$3:$E$170),MATCH(DATEDIF(D841,DATE(2024,7,11),"m"),CCTT!$A$3:$A$170,0),0)),CCTT!$F$2:$I$2)</f>
        <v>#N/A</v>
      </c>
      <c r="L841" s="304">
        <f t="shared" si="94"/>
        <v>21.220433724962476</v>
      </c>
      <c r="M841" s="303" t="e" cm="1">
        <f t="array" ref="M841">LOOKUP(2,1/(L841&gt;=INDEX(IF(F841="x",BMI!$G$3:$K$170,BMI!$B$3:$F$170),MATCH(DATEDIF(D841,DATE(2024,7,11),"m"),BMI!$A$3:$A$170,0),0)),BMI!$G$2:$K$2)</f>
        <v>#N/A</v>
      </c>
      <c r="N841" s="299" t="s">
        <v>3386</v>
      </c>
      <c r="O841" s="299">
        <v>83</v>
      </c>
      <c r="P841" s="106" t="s">
        <v>3380</v>
      </c>
      <c r="Q841" s="103" t="s">
        <v>5</v>
      </c>
      <c r="R841" s="103" t="s">
        <v>5</v>
      </c>
      <c r="S841" s="299" t="s">
        <v>5</v>
      </c>
      <c r="T841" s="103" t="s">
        <v>5</v>
      </c>
      <c r="U841" s="305" t="str">
        <f t="shared" si="95"/>
        <v>bt; bt; bt; bt</v>
      </c>
      <c r="V841" s="306" t="s">
        <v>5</v>
      </c>
      <c r="W841" s="307" t="e">
        <f t="shared" si="96"/>
        <v>#N/A</v>
      </c>
      <c r="X841" s="308"/>
    </row>
    <row r="842" spans="1:24" x14ac:dyDescent="0.25">
      <c r="A842" s="103">
        <f t="shared" si="93"/>
        <v>833</v>
      </c>
      <c r="B842" s="300" t="s">
        <v>1494</v>
      </c>
      <c r="C842" s="301" t="s">
        <v>1322</v>
      </c>
      <c r="D842" s="401">
        <v>42340</v>
      </c>
      <c r="E842" s="308" t="s">
        <v>1753</v>
      </c>
      <c r="F842" s="308"/>
      <c r="G842" s="420" t="s">
        <v>2651</v>
      </c>
      <c r="H842" s="228">
        <v>45720</v>
      </c>
      <c r="I842" s="308">
        <v>36</v>
      </c>
      <c r="J842" s="308">
        <v>130</v>
      </c>
      <c r="K842" s="303" t="str" cm="1">
        <f t="array" ref="K842">LOOKUP(2,1/(J842&gt;=INDEX(IF(F842="x",CCTT!$F$3:$I$170,CCTT!$B$3:$E$170),MATCH(DATEDIF(D842,DATE(2024,7,11),"m"),CCTT!$A$3:$A$170,0),0)),CCTT!$F$2:$I$2)</f>
        <v>bt</v>
      </c>
      <c r="L842" s="304">
        <f t="shared" si="94"/>
        <v>21.301775147928993</v>
      </c>
      <c r="M842" s="303" t="str" cm="1">
        <f t="array" ref="M842">LOOKUP(2,1/(L842&gt;=INDEX(IF(F842="x",BMI!$G$3:$K$170,BMI!$B$3:$F$170),MATCH(DATEDIF(D842,DATE(2024,7,11),"m"),BMI!$A$3:$A$170,0),0)),BMI!$G$2:$K$2)</f>
        <v>BP</v>
      </c>
      <c r="N842" s="299" t="s">
        <v>3381</v>
      </c>
      <c r="O842" s="302">
        <v>83</v>
      </c>
      <c r="P842" s="106" t="s">
        <v>3380</v>
      </c>
      <c r="Q842" s="103" t="s">
        <v>5</v>
      </c>
      <c r="R842" s="103" t="s">
        <v>5</v>
      </c>
      <c r="S842" s="299" t="s">
        <v>5</v>
      </c>
      <c r="T842" s="103" t="s">
        <v>5</v>
      </c>
      <c r="U842" s="305" t="str">
        <f t="shared" si="95"/>
        <v>bt; bt; bt; bt</v>
      </c>
      <c r="V842" s="306" t="s">
        <v>5</v>
      </c>
      <c r="W842" s="307" t="str">
        <f t="shared" si="96"/>
        <v>III</v>
      </c>
      <c r="X842" s="308"/>
    </row>
    <row r="843" spans="1:24" x14ac:dyDescent="0.25">
      <c r="A843" s="103">
        <f t="shared" si="93"/>
        <v>834</v>
      </c>
      <c r="B843" s="300" t="s">
        <v>2640</v>
      </c>
      <c r="C843" s="301" t="s">
        <v>1302</v>
      </c>
      <c r="D843" s="401">
        <v>42451</v>
      </c>
      <c r="E843" s="308"/>
      <c r="F843" s="308" t="s">
        <v>1753</v>
      </c>
      <c r="G843" s="420" t="s">
        <v>2651</v>
      </c>
      <c r="H843" s="228">
        <v>45720</v>
      </c>
      <c r="I843" s="308">
        <v>23</v>
      </c>
      <c r="J843" s="308">
        <v>124</v>
      </c>
      <c r="K843" s="303" t="str" cm="1">
        <f t="array" ref="K843">LOOKUP(2,1/(J843&gt;=INDEX(IF(F843="x",CCTT!$F$3:$I$170,CCTT!$B$3:$E$170),MATCH(DATEDIF(D843,DATE(2024,7,11),"m"),CCTT!$A$3:$A$170,0),0)),CCTT!$F$2:$I$2)</f>
        <v>bt</v>
      </c>
      <c r="L843" s="304">
        <f t="shared" si="94"/>
        <v>14.958376690946929</v>
      </c>
      <c r="M843" s="303" t="str" cm="1">
        <f t="array" ref="M843">LOOKUP(2,1/(L843&gt;=INDEX(IF(F843="x",BMI!$G$3:$K$170,BMI!$B$3:$F$170),MATCH(DATEDIF(D843,DATE(2024,7,11),"m"),BMI!$A$3:$A$170,0),0)),BMI!$G$2:$K$2)</f>
        <v>bt</v>
      </c>
      <c r="N843" s="299" t="s">
        <v>3381</v>
      </c>
      <c r="O843" s="299">
        <v>82</v>
      </c>
      <c r="P843" s="106" t="s">
        <v>3380</v>
      </c>
      <c r="Q843" s="103" t="s">
        <v>5</v>
      </c>
      <c r="R843" s="103" t="s">
        <v>5</v>
      </c>
      <c r="S843" s="299" t="s">
        <v>5</v>
      </c>
      <c r="T843" s="103" t="s">
        <v>5</v>
      </c>
      <c r="U843" s="305" t="str">
        <f t="shared" si="95"/>
        <v>bt; bt; bt; bt</v>
      </c>
      <c r="V843" s="306" t="s">
        <v>5</v>
      </c>
      <c r="W843" s="307" t="str">
        <f t="shared" si="96"/>
        <v>I</v>
      </c>
      <c r="X843" s="308"/>
    </row>
    <row r="844" spans="1:24" x14ac:dyDescent="0.25">
      <c r="A844" s="103">
        <f t="shared" ref="A844:A907" si="97">A843+1</f>
        <v>835</v>
      </c>
      <c r="B844" s="300" t="s">
        <v>2641</v>
      </c>
      <c r="C844" s="301" t="s">
        <v>1383</v>
      </c>
      <c r="D844" s="401">
        <v>42667</v>
      </c>
      <c r="E844" s="308"/>
      <c r="F844" s="308" t="s">
        <v>1753</v>
      </c>
      <c r="G844" s="420" t="s">
        <v>2651</v>
      </c>
      <c r="H844" s="228">
        <v>45720</v>
      </c>
      <c r="I844" s="308">
        <v>20</v>
      </c>
      <c r="J844" s="308">
        <v>122</v>
      </c>
      <c r="K844" s="303" t="str" cm="1">
        <f t="array" ref="K844">LOOKUP(2,1/(J844&gt;=INDEX(IF(F844="x",CCTT!$F$3:$I$170,CCTT!$B$3:$E$170),MATCH(DATEDIF(D844,DATE(2024,7,11),"m"),CCTT!$A$3:$A$170,0),0)),CCTT!$F$2:$I$2)</f>
        <v>bt</v>
      </c>
      <c r="L844" s="304">
        <f t="shared" si="94"/>
        <v>13.437248051599033</v>
      </c>
      <c r="M844" s="303" t="str" cm="1">
        <f t="array" ref="M844">LOOKUP(2,1/(L844&gt;=INDEX(IF(F844="x",BMI!$G$3:$K$170,BMI!$B$3:$F$170),MATCH(DATEDIF(D844,DATE(2024,7,11),"m"),BMI!$A$3:$A$170,0),0)),BMI!$G$2:$K$2)</f>
        <v>bt</v>
      </c>
      <c r="N844" s="299" t="s">
        <v>3381</v>
      </c>
      <c r="O844" s="299">
        <v>82</v>
      </c>
      <c r="P844" s="106" t="s">
        <v>3380</v>
      </c>
      <c r="Q844" s="103" t="s">
        <v>5</v>
      </c>
      <c r="R844" s="103" t="s">
        <v>5</v>
      </c>
      <c r="S844" s="299" t="s">
        <v>5</v>
      </c>
      <c r="T844" s="103" t="s">
        <v>5</v>
      </c>
      <c r="U844" s="305" t="str">
        <f t="shared" si="95"/>
        <v>bt; bt; bt; bt</v>
      </c>
      <c r="V844" s="306" t="s">
        <v>5</v>
      </c>
      <c r="W844" s="307" t="str">
        <f t="shared" si="96"/>
        <v>I</v>
      </c>
      <c r="X844" s="308"/>
    </row>
    <row r="845" spans="1:24" x14ac:dyDescent="0.25">
      <c r="A845" s="103">
        <f t="shared" si="97"/>
        <v>836</v>
      </c>
      <c r="B845" s="300" t="s">
        <v>2642</v>
      </c>
      <c r="C845" s="301" t="s">
        <v>1304</v>
      </c>
      <c r="D845" s="402"/>
      <c r="E845" s="308"/>
      <c r="F845" s="308" t="s">
        <v>1753</v>
      </c>
      <c r="G845" s="420" t="s">
        <v>2651</v>
      </c>
      <c r="H845" s="228">
        <v>45720</v>
      </c>
      <c r="I845" s="308">
        <v>45</v>
      </c>
      <c r="J845" s="308">
        <v>137</v>
      </c>
      <c r="K845" s="303" t="e" cm="1">
        <f t="array" ref="K845">LOOKUP(2,1/(J845&gt;=INDEX(IF(F845="x",CCTT!$F$3:$I$170,CCTT!$B$3:$E$170),MATCH(DATEDIF(D845,DATE(2024,7,11),"m"),CCTT!$A$3:$A$170,0),0)),CCTT!$F$2:$I$2)</f>
        <v>#N/A</v>
      </c>
      <c r="L845" s="304">
        <f t="shared" si="94"/>
        <v>23.975704619319089</v>
      </c>
      <c r="M845" s="303" t="e" cm="1">
        <f t="array" ref="M845">LOOKUP(2,1/(L845&gt;=INDEX(IF(F845="x",BMI!$G$3:$K$170,BMI!$B$3:$F$170),MATCH(DATEDIF(D845,DATE(2024,7,11),"m"),BMI!$A$3:$A$170,0),0)),BMI!$G$2:$K$2)</f>
        <v>#N/A</v>
      </c>
      <c r="N845" s="299" t="s">
        <v>3379</v>
      </c>
      <c r="O845" s="299">
        <v>87</v>
      </c>
      <c r="P845" s="106" t="s">
        <v>3380</v>
      </c>
      <c r="Q845" s="103" t="s">
        <v>5</v>
      </c>
      <c r="R845" s="103" t="s">
        <v>5</v>
      </c>
      <c r="S845" s="299" t="s">
        <v>5</v>
      </c>
      <c r="T845" s="103" t="s">
        <v>5</v>
      </c>
      <c r="U845" s="305" t="str">
        <f t="shared" si="95"/>
        <v>bt; bt; bt; bt</v>
      </c>
      <c r="V845" s="306" t="s">
        <v>5</v>
      </c>
      <c r="W845" s="307" t="e">
        <f t="shared" si="96"/>
        <v>#N/A</v>
      </c>
      <c r="X845" s="308"/>
    </row>
    <row r="846" spans="1:24" x14ac:dyDescent="0.25">
      <c r="A846" s="103">
        <f t="shared" si="97"/>
        <v>837</v>
      </c>
      <c r="B846" s="300" t="s">
        <v>2643</v>
      </c>
      <c r="C846" s="301" t="s">
        <v>2644</v>
      </c>
      <c r="D846" s="401">
        <v>42112</v>
      </c>
      <c r="E846" s="308"/>
      <c r="F846" s="308" t="s">
        <v>1753</v>
      </c>
      <c r="G846" s="420" t="s">
        <v>2651</v>
      </c>
      <c r="H846" s="228">
        <v>45720</v>
      </c>
      <c r="I846" s="308">
        <v>43</v>
      </c>
      <c r="J846" s="308">
        <v>134</v>
      </c>
      <c r="K846" s="303" t="str" cm="1">
        <f t="array" ref="K846">LOOKUP(2,1/(J846&gt;=INDEX(IF(F846="x",CCTT!$F$3:$I$170,CCTT!$B$3:$E$170),MATCH(DATEDIF(D846,DATE(2024,7,11),"m"),CCTT!$A$3:$A$170,0),0)),CCTT!$F$2:$I$2)</f>
        <v>bt</v>
      </c>
      <c r="L846" s="304">
        <f t="shared" si="94"/>
        <v>23.94742704388505</v>
      </c>
      <c r="M846" s="303" t="str" cm="1">
        <f t="array" ref="M846">LOOKUP(2,1/(L846&gt;=INDEX(IF(F846="x",BMI!$G$3:$K$170,BMI!$B$3:$F$170),MATCH(DATEDIF(D846,DATE(2024,7,11),"m"),BMI!$A$3:$A$170,0),0)),BMI!$G$2:$K$2)</f>
        <v>BP</v>
      </c>
      <c r="N846" s="299" t="s">
        <v>293</v>
      </c>
      <c r="O846" s="299">
        <v>84</v>
      </c>
      <c r="P846" s="106" t="s">
        <v>3380</v>
      </c>
      <c r="Q846" s="103" t="s">
        <v>5</v>
      </c>
      <c r="R846" s="103" t="s">
        <v>5</v>
      </c>
      <c r="S846" s="299" t="s">
        <v>5</v>
      </c>
      <c r="T846" s="103" t="s">
        <v>5</v>
      </c>
      <c r="U846" s="305" t="str">
        <f t="shared" si="95"/>
        <v>bt; bt; bt; bt</v>
      </c>
      <c r="V846" s="306" t="s">
        <v>5</v>
      </c>
      <c r="W846" s="307" t="str">
        <f t="shared" si="96"/>
        <v>III</v>
      </c>
      <c r="X846" s="308"/>
    </row>
    <row r="847" spans="1:24" ht="31.5" x14ac:dyDescent="0.25">
      <c r="A847" s="103">
        <f t="shared" si="97"/>
        <v>838</v>
      </c>
      <c r="B847" s="300" t="s">
        <v>2645</v>
      </c>
      <c r="C847" s="301" t="s">
        <v>1334</v>
      </c>
      <c r="D847" s="401">
        <v>42166</v>
      </c>
      <c r="E847" s="308"/>
      <c r="F847" s="308" t="s">
        <v>1753</v>
      </c>
      <c r="G847" s="420" t="s">
        <v>2651</v>
      </c>
      <c r="H847" s="228">
        <v>45720</v>
      </c>
      <c r="I847" s="308">
        <v>18</v>
      </c>
      <c r="J847" s="308">
        <v>119</v>
      </c>
      <c r="K847" s="303" t="str" cm="1">
        <f t="array" ref="K847">LOOKUP(2,1/(J847&gt;=INDEX(IF(F847="x",CCTT!$F$3:$I$170,CCTT!$B$3:$E$170),MATCH(DATEDIF(D847,DATE(2024,7,11),"m"),CCTT!$A$3:$A$170,0),0)),CCTT!$F$2:$I$2)</f>
        <v>SDDTTC</v>
      </c>
      <c r="L847" s="304">
        <f t="shared" si="94"/>
        <v>12.710966739637032</v>
      </c>
      <c r="M847" s="303" t="str" cm="1">
        <f t="array" ref="M847">LOOKUP(2,1/(L847&gt;=INDEX(IF(F847="x",BMI!$G$3:$K$170,BMI!$B$3:$F$170),MATCH(DATEDIF(D847,DATE(2024,7,11),"m"),BMI!$A$3:$A$170,0),0)),BMI!$G$2:$K$2)</f>
        <v>SDDTGC</v>
      </c>
      <c r="N847" s="299" t="s">
        <v>3381</v>
      </c>
      <c r="O847" s="299">
        <v>81</v>
      </c>
      <c r="P847" s="302" t="s">
        <v>3392</v>
      </c>
      <c r="Q847" s="299" t="s">
        <v>1326</v>
      </c>
      <c r="R847" s="103" t="s">
        <v>5</v>
      </c>
      <c r="S847" s="299" t="s">
        <v>1370</v>
      </c>
      <c r="T847" s="103" t="s">
        <v>5</v>
      </c>
      <c r="U847" s="305" t="str">
        <f t="shared" si="95"/>
        <v>2 mắt giảm thị lực; bt; Đa sâu răng; bt</v>
      </c>
      <c r="V847" s="112" t="s">
        <v>3389</v>
      </c>
      <c r="W847" s="307" t="str">
        <f t="shared" si="96"/>
        <v>II</v>
      </c>
      <c r="X847" s="308"/>
    </row>
    <row r="848" spans="1:24" x14ac:dyDescent="0.25">
      <c r="A848" s="103">
        <f t="shared" si="97"/>
        <v>839</v>
      </c>
      <c r="B848" s="300" t="s">
        <v>2643</v>
      </c>
      <c r="C848" s="301" t="s">
        <v>2646</v>
      </c>
      <c r="D848" s="401">
        <v>41289</v>
      </c>
      <c r="E848" s="308"/>
      <c r="F848" s="308" t="s">
        <v>1753</v>
      </c>
      <c r="G848" s="420" t="s">
        <v>2651</v>
      </c>
      <c r="H848" s="228">
        <v>45720</v>
      </c>
      <c r="I848" s="308">
        <v>23</v>
      </c>
      <c r="J848" s="308">
        <v>130</v>
      </c>
      <c r="K848" s="303" t="str" cm="1">
        <f t="array" ref="K848">LOOKUP(2,1/(J848&gt;=INDEX(IF(F848="x",CCTT!$F$3:$I$170,CCTT!$B$3:$E$170),MATCH(DATEDIF(D848,DATE(2024,7,11),"m"),CCTT!$A$3:$A$170,0),0)),CCTT!$F$2:$I$2)</f>
        <v>SDDTTC</v>
      </c>
      <c r="L848" s="304">
        <f t="shared" si="94"/>
        <v>13.609467455621301</v>
      </c>
      <c r="M848" s="303" t="str" cm="1">
        <f t="array" ref="M848">LOOKUP(2,1/(L848&gt;=INDEX(IF(F848="x",BMI!$G$3:$K$170,BMI!$B$3:$F$170),MATCH(DATEDIF(D848,DATE(2024,7,11),"m"),BMI!$A$3:$A$170,0),0)),BMI!$G$2:$K$2)</f>
        <v>SDDTGC</v>
      </c>
      <c r="N848" s="299" t="s">
        <v>3381</v>
      </c>
      <c r="O848" s="299">
        <v>83</v>
      </c>
      <c r="P848" s="302" t="s">
        <v>3387</v>
      </c>
      <c r="Q848" s="103" t="s">
        <v>5</v>
      </c>
      <c r="R848" s="103" t="s">
        <v>5</v>
      </c>
      <c r="S848" s="299" t="s">
        <v>5</v>
      </c>
      <c r="T848" s="103" t="s">
        <v>5</v>
      </c>
      <c r="U848" s="305" t="str">
        <f t="shared" si="95"/>
        <v>bt; bt; bt; bt</v>
      </c>
      <c r="V848" s="306" t="s">
        <v>5</v>
      </c>
      <c r="W848" s="307" t="str">
        <f t="shared" si="96"/>
        <v>II</v>
      </c>
      <c r="X848" s="308"/>
    </row>
    <row r="849" spans="1:24" x14ac:dyDescent="0.25">
      <c r="A849" s="103">
        <f t="shared" si="97"/>
        <v>840</v>
      </c>
      <c r="B849" s="300" t="s">
        <v>2647</v>
      </c>
      <c r="C849" s="301" t="s">
        <v>1343</v>
      </c>
      <c r="D849" s="401">
        <v>42614</v>
      </c>
      <c r="E849" s="308" t="s">
        <v>1753</v>
      </c>
      <c r="F849" s="308"/>
      <c r="G849" s="420" t="s">
        <v>2651</v>
      </c>
      <c r="H849" s="228">
        <v>45720</v>
      </c>
      <c r="I849" s="308">
        <v>23</v>
      </c>
      <c r="J849" s="308">
        <v>133</v>
      </c>
      <c r="K849" s="303" t="str" cm="1">
        <f t="array" ref="K849">LOOKUP(2,1/(J849&gt;=INDEX(IF(F849="x",CCTT!$F$3:$I$170,CCTT!$B$3:$E$170),MATCH(DATEDIF(D849,DATE(2024,7,11),"m"),CCTT!$A$3:$A$170,0),0)),CCTT!$F$2:$I$2)</f>
        <v>bt</v>
      </c>
      <c r="L849" s="304">
        <f t="shared" si="94"/>
        <v>13.002430889253208</v>
      </c>
      <c r="M849" s="303" t="str" cm="1">
        <f t="array" ref="M849">LOOKUP(2,1/(L849&gt;=INDEX(IF(F849="x",BMI!$G$3:$K$170,BMI!$B$3:$F$170),MATCH(DATEDIF(D849,DATE(2024,7,11),"m"),BMI!$A$3:$A$170,0),0)),BMI!$G$2:$K$2)</f>
        <v>SDDTGC</v>
      </c>
      <c r="N849" s="299" t="s">
        <v>3381</v>
      </c>
      <c r="O849" s="299">
        <v>83</v>
      </c>
      <c r="P849" s="106" t="s">
        <v>3380</v>
      </c>
      <c r="Q849" s="103" t="s">
        <v>5</v>
      </c>
      <c r="R849" s="103" t="s">
        <v>5</v>
      </c>
      <c r="S849" s="299" t="s">
        <v>1370</v>
      </c>
      <c r="T849" s="103" t="s">
        <v>5</v>
      </c>
      <c r="U849" s="305" t="str">
        <f t="shared" si="95"/>
        <v>bt; bt; Đa sâu răng; bt</v>
      </c>
      <c r="V849" s="112" t="s">
        <v>1370</v>
      </c>
      <c r="W849" s="307" t="str">
        <f t="shared" si="96"/>
        <v>II</v>
      </c>
      <c r="X849" s="308"/>
    </row>
    <row r="850" spans="1:24" x14ac:dyDescent="0.25">
      <c r="A850" s="103">
        <f t="shared" si="97"/>
        <v>841</v>
      </c>
      <c r="B850" s="300" t="s">
        <v>1840</v>
      </c>
      <c r="C850" s="301" t="s">
        <v>1329</v>
      </c>
      <c r="D850" s="403">
        <v>42142</v>
      </c>
      <c r="E850" s="308" t="s">
        <v>1753</v>
      </c>
      <c r="F850" s="308"/>
      <c r="G850" s="420" t="s">
        <v>2651</v>
      </c>
      <c r="H850" s="228">
        <v>45720</v>
      </c>
      <c r="I850" s="308">
        <v>30</v>
      </c>
      <c r="J850" s="308">
        <v>132</v>
      </c>
      <c r="K850" s="303" t="str" cm="1">
        <f t="array" ref="K850">LOOKUP(2,1/(J850&gt;=INDEX(IF(F850="x",CCTT!$F$3:$I$170,CCTT!$B$3:$E$170),MATCH(DATEDIF(D850,DATE(2024,7,11),"m"),CCTT!$A$3:$A$170,0),0)),CCTT!$F$2:$I$2)</f>
        <v>bt</v>
      </c>
      <c r="L850" s="304">
        <f t="shared" si="94"/>
        <v>17.217630853994489</v>
      </c>
      <c r="M850" s="303" t="str" cm="1">
        <f t="array" ref="M850">LOOKUP(2,1/(L850&gt;=INDEX(IF(F850="x",BMI!$G$3:$K$170,BMI!$B$3:$F$170),MATCH(DATEDIF(D850,DATE(2024,7,11),"m"),BMI!$A$3:$A$170,0),0)),BMI!$G$2:$K$2)</f>
        <v>bt</v>
      </c>
      <c r="N850" s="299" t="s">
        <v>3381</v>
      </c>
      <c r="O850" s="299">
        <v>83</v>
      </c>
      <c r="P850" s="106" t="s">
        <v>3380</v>
      </c>
      <c r="Q850" s="103" t="s">
        <v>5</v>
      </c>
      <c r="R850" s="103" t="s">
        <v>5</v>
      </c>
      <c r="S850" s="299" t="s">
        <v>5</v>
      </c>
      <c r="T850" s="103" t="s">
        <v>5</v>
      </c>
      <c r="U850" s="305" t="str">
        <f t="shared" si="95"/>
        <v>bt; bt; bt; bt</v>
      </c>
      <c r="V850" s="306" t="s">
        <v>5</v>
      </c>
      <c r="W850" s="307" t="str">
        <f t="shared" si="96"/>
        <v>I</v>
      </c>
      <c r="X850" s="308"/>
    </row>
    <row r="851" spans="1:24" x14ac:dyDescent="0.25">
      <c r="A851" s="103">
        <f t="shared" si="97"/>
        <v>842</v>
      </c>
      <c r="B851" s="300" t="s">
        <v>2648</v>
      </c>
      <c r="C851" s="301" t="s">
        <v>1343</v>
      </c>
      <c r="D851" s="401">
        <v>42511</v>
      </c>
      <c r="E851" s="308" t="s">
        <v>1753</v>
      </c>
      <c r="F851" s="308"/>
      <c r="G851" s="420" t="s">
        <v>2651</v>
      </c>
      <c r="H851" s="228">
        <v>45720</v>
      </c>
      <c r="I851" s="308">
        <v>32</v>
      </c>
      <c r="J851" s="308">
        <v>131</v>
      </c>
      <c r="K851" s="303" t="str" cm="1">
        <f t="array" ref="K851">LOOKUP(2,1/(J851&gt;=INDEX(IF(F851="x",CCTT!$F$3:$I$170,CCTT!$B$3:$E$170),MATCH(DATEDIF(D851,DATE(2024,7,11),"m"),CCTT!$A$3:$A$170,0),0)),CCTT!$F$2:$I$2)</f>
        <v>bt</v>
      </c>
      <c r="L851" s="304">
        <f t="shared" si="94"/>
        <v>18.646931996969872</v>
      </c>
      <c r="M851" s="303" t="str" cm="1">
        <f t="array" ref="M851">LOOKUP(2,1/(L851&gt;=INDEX(IF(F851="x",BMI!$G$3:$K$170,BMI!$B$3:$F$170),MATCH(DATEDIF(D851,DATE(2024,7,11),"m"),BMI!$A$3:$A$170,0),0)),BMI!$G$2:$K$2)</f>
        <v>TC</v>
      </c>
      <c r="N851" s="299" t="s">
        <v>3381</v>
      </c>
      <c r="O851" s="299">
        <v>80</v>
      </c>
      <c r="P851" s="106" t="s">
        <v>3380</v>
      </c>
      <c r="Q851" s="103" t="s">
        <v>5</v>
      </c>
      <c r="R851" s="103" t="s">
        <v>5</v>
      </c>
      <c r="S851" s="299" t="s">
        <v>5</v>
      </c>
      <c r="T851" s="103" t="s">
        <v>5</v>
      </c>
      <c r="U851" s="305" t="str">
        <f t="shared" si="95"/>
        <v>bt; bt; bt; bt</v>
      </c>
      <c r="V851" s="306" t="s">
        <v>5</v>
      </c>
      <c r="W851" s="307" t="str">
        <f t="shared" si="96"/>
        <v>II</v>
      </c>
      <c r="X851" s="308"/>
    </row>
    <row r="852" spans="1:24" x14ac:dyDescent="0.25">
      <c r="A852" s="103">
        <f t="shared" si="97"/>
        <v>843</v>
      </c>
      <c r="B852" s="300" t="s">
        <v>1738</v>
      </c>
      <c r="C852" s="301" t="s">
        <v>1305</v>
      </c>
      <c r="D852" s="401"/>
      <c r="E852" s="308"/>
      <c r="F852" s="308" t="s">
        <v>1753</v>
      </c>
      <c r="G852" s="420" t="s">
        <v>2651</v>
      </c>
      <c r="H852" s="228">
        <v>45720</v>
      </c>
      <c r="I852" s="308">
        <v>20</v>
      </c>
      <c r="J852" s="308">
        <v>120</v>
      </c>
      <c r="K852" s="303" t="e" cm="1">
        <f t="array" ref="K852">LOOKUP(2,1/(J852&gt;=INDEX(IF(F852="x",CCTT!$F$3:$I$170,CCTT!$B$3:$E$170),MATCH(DATEDIF(D852,DATE(2024,7,11),"m"),CCTT!$A$3:$A$170,0),0)),CCTT!$F$2:$I$2)</f>
        <v>#N/A</v>
      </c>
      <c r="L852" s="304">
        <f t="shared" si="94"/>
        <v>13.888888888888889</v>
      </c>
      <c r="M852" s="303" t="e" cm="1">
        <f t="array" ref="M852">LOOKUP(2,1/(L852&gt;=INDEX(IF(F852="x",BMI!$G$3:$K$170,BMI!$B$3:$F$170),MATCH(DATEDIF(D852,DATE(2024,7,11),"m"),BMI!$A$3:$A$170,0),0)),BMI!$G$2:$K$2)</f>
        <v>#N/A</v>
      </c>
      <c r="N852" s="299" t="s">
        <v>3381</v>
      </c>
      <c r="O852" s="299">
        <v>82</v>
      </c>
      <c r="P852" s="106" t="s">
        <v>3380</v>
      </c>
      <c r="Q852" s="103" t="s">
        <v>5</v>
      </c>
      <c r="R852" s="103" t="s">
        <v>5</v>
      </c>
      <c r="S852" s="299" t="s">
        <v>1370</v>
      </c>
      <c r="T852" s="103" t="s">
        <v>5</v>
      </c>
      <c r="U852" s="305" t="str">
        <f t="shared" si="95"/>
        <v>bt; bt; Đa sâu răng; bt</v>
      </c>
      <c r="V852" s="112" t="s">
        <v>1370</v>
      </c>
      <c r="W852" s="307" t="e">
        <f t="shared" si="96"/>
        <v>#N/A</v>
      </c>
      <c r="X852" s="308"/>
    </row>
    <row r="853" spans="1:24" x14ac:dyDescent="0.25">
      <c r="A853" s="103">
        <f t="shared" si="97"/>
        <v>844</v>
      </c>
      <c r="B853" s="300" t="s">
        <v>1857</v>
      </c>
      <c r="C853" s="301" t="s">
        <v>1359</v>
      </c>
      <c r="D853" s="401">
        <v>42538</v>
      </c>
      <c r="E853" s="308"/>
      <c r="F853" s="308" t="s">
        <v>1753</v>
      </c>
      <c r="G853" s="420" t="s">
        <v>2651</v>
      </c>
      <c r="H853" s="228">
        <v>45720</v>
      </c>
      <c r="I853" s="308">
        <v>29</v>
      </c>
      <c r="J853" s="308">
        <v>126</v>
      </c>
      <c r="K853" s="303" t="str" cm="1">
        <f t="array" ref="K853">LOOKUP(2,1/(J853&gt;=INDEX(IF(F853="x",CCTT!$F$3:$I$170,CCTT!$B$3:$E$170),MATCH(DATEDIF(D853,DATE(2024,7,11),"m"),CCTT!$A$3:$A$170,0),0)),CCTT!$F$2:$I$2)</f>
        <v>bt</v>
      </c>
      <c r="L853" s="304">
        <f t="shared" si="94"/>
        <v>18.266565885613506</v>
      </c>
      <c r="M853" s="303" t="str" cm="1">
        <f t="array" ref="M853">LOOKUP(2,1/(L853&gt;=INDEX(IF(F853="x",BMI!$G$3:$K$170,BMI!$B$3:$F$170),MATCH(DATEDIF(D853,DATE(2024,7,11),"m"),BMI!$A$3:$A$170,0),0)),BMI!$G$2:$K$2)</f>
        <v>TC</v>
      </c>
      <c r="N853" s="299" t="s">
        <v>3381</v>
      </c>
      <c r="O853" s="299">
        <v>82</v>
      </c>
      <c r="P853" s="106" t="s">
        <v>3380</v>
      </c>
      <c r="Q853" s="103" t="s">
        <v>5</v>
      </c>
      <c r="R853" s="103" t="s">
        <v>5</v>
      </c>
      <c r="S853" s="299" t="s">
        <v>5</v>
      </c>
      <c r="T853" s="103" t="s">
        <v>5</v>
      </c>
      <c r="U853" s="305" t="str">
        <f t="shared" si="95"/>
        <v>bt; bt; bt; bt</v>
      </c>
      <c r="V853" s="306" t="s">
        <v>5</v>
      </c>
      <c r="W853" s="307" t="str">
        <f t="shared" si="96"/>
        <v>II</v>
      </c>
      <c r="X853" s="308"/>
    </row>
    <row r="854" spans="1:24" x14ac:dyDescent="0.25">
      <c r="A854" s="103">
        <f t="shared" si="97"/>
        <v>845</v>
      </c>
      <c r="B854" s="300" t="s">
        <v>2649</v>
      </c>
      <c r="C854" s="301" t="s">
        <v>2650</v>
      </c>
      <c r="D854" s="401"/>
      <c r="E854" s="308"/>
      <c r="F854" s="308" t="s">
        <v>1753</v>
      </c>
      <c r="G854" s="420" t="s">
        <v>2651</v>
      </c>
      <c r="H854" s="228">
        <v>45720</v>
      </c>
      <c r="I854" s="308">
        <v>23</v>
      </c>
      <c r="J854" s="308">
        <v>128</v>
      </c>
      <c r="K854" s="303" t="e" cm="1">
        <f t="array" ref="K854">LOOKUP(2,1/(J854&gt;=INDEX(IF(F854="x",CCTT!$F$3:$I$170,CCTT!$B$3:$E$170),MATCH(DATEDIF(D854,DATE(2024,7,11),"m"),CCTT!$A$3:$A$170,0),0)),CCTT!$F$2:$I$2)</f>
        <v>#N/A</v>
      </c>
      <c r="L854" s="304">
        <f t="shared" si="94"/>
        <v>14.0380859375</v>
      </c>
      <c r="M854" s="303" t="e" cm="1">
        <f t="array" ref="M854">LOOKUP(2,1/(L854&gt;=INDEX(IF(F854="x",BMI!$G$3:$K$170,BMI!$B$3:$F$170),MATCH(DATEDIF(D854,DATE(2024,7,11),"m"),BMI!$A$3:$A$170,0),0)),BMI!$G$2:$K$2)</f>
        <v>#N/A</v>
      </c>
      <c r="N854" s="299" t="s">
        <v>3381</v>
      </c>
      <c r="O854" s="299">
        <v>83</v>
      </c>
      <c r="P854" s="106" t="s">
        <v>3380</v>
      </c>
      <c r="Q854" s="103" t="s">
        <v>5</v>
      </c>
      <c r="R854" s="103" t="s">
        <v>5</v>
      </c>
      <c r="S854" s="299" t="s">
        <v>5</v>
      </c>
      <c r="T854" s="103" t="s">
        <v>5</v>
      </c>
      <c r="U854" s="305" t="str">
        <f t="shared" si="95"/>
        <v>bt; bt; bt; bt</v>
      </c>
      <c r="V854" s="306" t="s">
        <v>5</v>
      </c>
      <c r="W854" s="307" t="e">
        <f t="shared" si="96"/>
        <v>#N/A</v>
      </c>
      <c r="X854" s="308"/>
    </row>
    <row r="855" spans="1:24" x14ac:dyDescent="0.25">
      <c r="A855" s="103">
        <f t="shared" si="97"/>
        <v>846</v>
      </c>
      <c r="B855" s="300" t="s">
        <v>1550</v>
      </c>
      <c r="C855" s="301" t="s">
        <v>1261</v>
      </c>
      <c r="D855" s="401">
        <v>42512</v>
      </c>
      <c r="E855" s="308"/>
      <c r="F855" s="308" t="s">
        <v>1753</v>
      </c>
      <c r="G855" s="420" t="s">
        <v>1819</v>
      </c>
      <c r="H855" s="228">
        <v>45720</v>
      </c>
      <c r="I855" s="308">
        <v>23</v>
      </c>
      <c r="J855" s="308">
        <v>130</v>
      </c>
      <c r="K855" s="303" t="str" cm="1">
        <f t="array" ref="K855">LOOKUP(2,1/(J855&gt;=INDEX(IF(F855="x",CCTT!$F$3:$I$170,CCTT!$B$3:$E$170),MATCH(DATEDIF(D855,DATE(2024,7,11),"m"),CCTT!$A$3:$A$170,0),0)),CCTT!$F$2:$I$2)</f>
        <v>bt</v>
      </c>
      <c r="L855" s="304">
        <f t="shared" si="94"/>
        <v>13.609467455621301</v>
      </c>
      <c r="M855" s="303" t="str" cm="1">
        <f t="array" ref="M855">LOOKUP(2,1/(L855&gt;=INDEX(IF(F855="x",BMI!$G$3:$K$170,BMI!$B$3:$F$170),MATCH(DATEDIF(D855,DATE(2024,7,11),"m"),BMI!$A$3:$A$170,0),0)),BMI!$G$2:$K$2)</f>
        <v>bt</v>
      </c>
      <c r="N855" s="299" t="s">
        <v>3381</v>
      </c>
      <c r="O855" s="299">
        <v>83</v>
      </c>
      <c r="P855" s="106" t="s">
        <v>3380</v>
      </c>
      <c r="Q855" s="103" t="s">
        <v>5</v>
      </c>
      <c r="R855" s="103" t="s">
        <v>5</v>
      </c>
      <c r="S855" s="299" t="s">
        <v>5</v>
      </c>
      <c r="T855" s="103" t="s">
        <v>5</v>
      </c>
      <c r="U855" s="305" t="str">
        <f t="shared" si="95"/>
        <v>bt; bt; bt; bt</v>
      </c>
      <c r="V855" s="306" t="s">
        <v>5</v>
      </c>
      <c r="W855" s="307" t="str">
        <f t="shared" si="96"/>
        <v>I</v>
      </c>
      <c r="X855" s="308"/>
    </row>
    <row r="856" spans="1:24" x14ac:dyDescent="0.25">
      <c r="A856" s="103">
        <f t="shared" si="97"/>
        <v>847</v>
      </c>
      <c r="B856" s="300" t="s">
        <v>1482</v>
      </c>
      <c r="C856" s="301" t="s">
        <v>1261</v>
      </c>
      <c r="D856" s="404" t="s">
        <v>3433</v>
      </c>
      <c r="E856" s="308" t="s">
        <v>1753</v>
      </c>
      <c r="F856" s="308"/>
      <c r="G856" s="420" t="s">
        <v>1819</v>
      </c>
      <c r="H856" s="228">
        <v>45720</v>
      </c>
      <c r="I856" s="308">
        <v>26</v>
      </c>
      <c r="J856" s="308">
        <v>126</v>
      </c>
      <c r="K856" s="303" t="str" cm="1">
        <f t="array" ref="K856">LOOKUP(2,1/(J856&gt;=INDEX(IF(F856="x",CCTT!$F$3:$I$170,CCTT!$B$3:$E$170),MATCH(DATEDIF(D856,DATE(2024,7,11),"m"),CCTT!$A$3:$A$170,0),0)),CCTT!$F$2:$I$2)</f>
        <v>bt</v>
      </c>
      <c r="L856" s="304">
        <f t="shared" si="94"/>
        <v>16.3769211388259</v>
      </c>
      <c r="M856" s="303" t="str" cm="1">
        <f t="array" ref="M856">LOOKUP(2,1/(L856&gt;=INDEX(IF(F856="x",BMI!$G$3:$K$170,BMI!$B$3:$F$170),MATCH(DATEDIF(D856,DATE(2024,7,11),"m"),BMI!$A$3:$A$170,0),0)),BMI!$G$2:$K$2)</f>
        <v>bt</v>
      </c>
      <c r="N856" s="299" t="s">
        <v>3381</v>
      </c>
      <c r="O856" s="299">
        <v>85</v>
      </c>
      <c r="P856" s="106" t="s">
        <v>3380</v>
      </c>
      <c r="Q856" s="103" t="s">
        <v>5</v>
      </c>
      <c r="R856" s="103" t="s">
        <v>5</v>
      </c>
      <c r="S856" s="299" t="s">
        <v>1370</v>
      </c>
      <c r="T856" s="103" t="s">
        <v>5</v>
      </c>
      <c r="U856" s="305" t="str">
        <f t="shared" si="95"/>
        <v>bt; bt; Đa sâu răng; bt</v>
      </c>
      <c r="V856" s="112" t="s">
        <v>1370</v>
      </c>
      <c r="W856" s="307" t="str">
        <f t="shared" si="96"/>
        <v>II</v>
      </c>
      <c r="X856" s="308"/>
    </row>
    <row r="857" spans="1:24" x14ac:dyDescent="0.25">
      <c r="A857" s="103">
        <f t="shared" si="97"/>
        <v>848</v>
      </c>
      <c r="B857" s="300" t="s">
        <v>1725</v>
      </c>
      <c r="C857" s="301" t="s">
        <v>1261</v>
      </c>
      <c r="D857" s="401">
        <v>42734</v>
      </c>
      <c r="E857" s="308"/>
      <c r="F857" s="308" t="s">
        <v>1753</v>
      </c>
      <c r="G857" s="420" t="s">
        <v>1819</v>
      </c>
      <c r="H857" s="228">
        <v>45720</v>
      </c>
      <c r="I857" s="308">
        <v>32</v>
      </c>
      <c r="J857" s="308">
        <v>130</v>
      </c>
      <c r="K857" s="303" t="str" cm="1">
        <f t="array" ref="K857">LOOKUP(2,1/(J857&gt;=INDEX(IF(F857="x",CCTT!$F$3:$I$170,CCTT!$B$3:$E$170),MATCH(DATEDIF(D857,DATE(2024,7,11),"m"),CCTT!$A$3:$A$170,0),0)),CCTT!$F$2:$I$2)</f>
        <v>bt</v>
      </c>
      <c r="L857" s="304">
        <f t="shared" si="94"/>
        <v>18.934911242603551</v>
      </c>
      <c r="M857" s="303" t="str" cm="1">
        <f t="array" ref="M857">LOOKUP(2,1/(L857&gt;=INDEX(IF(F857="x",BMI!$G$3:$K$170,BMI!$B$3:$F$170),MATCH(DATEDIF(D857,DATE(2024,7,11),"m"),BMI!$A$3:$A$170,0),0)),BMI!$G$2:$K$2)</f>
        <v>TC</v>
      </c>
      <c r="N857" s="299" t="s">
        <v>3379</v>
      </c>
      <c r="O857" s="299">
        <v>82</v>
      </c>
      <c r="P857" s="302" t="s">
        <v>3382</v>
      </c>
      <c r="Q857" s="299" t="s">
        <v>1267</v>
      </c>
      <c r="R857" s="103" t="s">
        <v>5</v>
      </c>
      <c r="S857" s="299" t="s">
        <v>1370</v>
      </c>
      <c r="T857" s="103" t="s">
        <v>5</v>
      </c>
      <c r="U857" s="305" t="str">
        <f t="shared" si="95"/>
        <v>Loạn thị; bt; Đa sâu răng; bt</v>
      </c>
      <c r="V857" s="306" t="s">
        <v>3402</v>
      </c>
      <c r="W857" s="307" t="str">
        <f t="shared" si="96"/>
        <v>II</v>
      </c>
      <c r="X857" s="308"/>
    </row>
    <row r="858" spans="1:24" x14ac:dyDescent="0.25">
      <c r="A858" s="103">
        <f t="shared" si="97"/>
        <v>849</v>
      </c>
      <c r="B858" s="300" t="s">
        <v>2652</v>
      </c>
      <c r="C858" s="301" t="s">
        <v>1261</v>
      </c>
      <c r="D858" s="309">
        <v>42684</v>
      </c>
      <c r="E858" s="308"/>
      <c r="F858" s="308" t="s">
        <v>1753</v>
      </c>
      <c r="G858" s="420" t="s">
        <v>1819</v>
      </c>
      <c r="H858" s="228">
        <v>45720</v>
      </c>
      <c r="I858" s="308">
        <v>19</v>
      </c>
      <c r="J858" s="308">
        <v>115</v>
      </c>
      <c r="K858" s="303" t="str" cm="1">
        <f t="array" ref="K858">LOOKUP(2,1/(J858&gt;=INDEX(IF(F858="x",CCTT!$F$3:$I$170,CCTT!$B$3:$E$170),MATCH(DATEDIF(D858,DATE(2024,7,11),"m"),CCTT!$A$3:$A$170,0),0)),CCTT!$F$2:$I$2)</f>
        <v>bt</v>
      </c>
      <c r="L858" s="304">
        <f t="shared" si="94"/>
        <v>14.366729678638942</v>
      </c>
      <c r="M858" s="303" t="str" cm="1">
        <f t="array" ref="M858">LOOKUP(2,1/(L858&gt;=INDEX(IF(F858="x",BMI!$G$3:$K$170,BMI!$B$3:$F$170),MATCH(DATEDIF(D858,DATE(2024,7,11),"m"),BMI!$A$3:$A$170,0),0)),BMI!$G$2:$K$2)</f>
        <v>bt</v>
      </c>
      <c r="N858" s="299" t="s">
        <v>3381</v>
      </c>
      <c r="O858" s="299">
        <v>83</v>
      </c>
      <c r="P858" s="106" t="s">
        <v>3380</v>
      </c>
      <c r="Q858" s="103" t="s">
        <v>5</v>
      </c>
      <c r="R858" s="103" t="s">
        <v>5</v>
      </c>
      <c r="S858" s="299" t="s">
        <v>5</v>
      </c>
      <c r="T858" s="103" t="s">
        <v>5</v>
      </c>
      <c r="U858" s="305" t="str">
        <f t="shared" si="95"/>
        <v>bt; bt; bt; bt</v>
      </c>
      <c r="V858" s="306" t="s">
        <v>5</v>
      </c>
      <c r="W858" s="307" t="str">
        <f t="shared" si="96"/>
        <v>I</v>
      </c>
      <c r="X858" s="308"/>
    </row>
    <row r="859" spans="1:24" ht="31.5" x14ac:dyDescent="0.25">
      <c r="A859" s="103">
        <f t="shared" si="97"/>
        <v>850</v>
      </c>
      <c r="B859" s="300" t="s">
        <v>2653</v>
      </c>
      <c r="C859" s="301" t="s">
        <v>1262</v>
      </c>
      <c r="D859" s="309">
        <v>42589</v>
      </c>
      <c r="E859" s="308" t="s">
        <v>1753</v>
      </c>
      <c r="F859" s="308"/>
      <c r="G859" s="420" t="s">
        <v>1819</v>
      </c>
      <c r="H859" s="228">
        <v>45720</v>
      </c>
      <c r="I859" s="308">
        <v>26</v>
      </c>
      <c r="J859" s="308">
        <v>124</v>
      </c>
      <c r="K859" s="303" t="str" cm="1">
        <f t="array" ref="K859">LOOKUP(2,1/(J859&gt;=INDEX(IF(F859="x",CCTT!$F$3:$I$170,CCTT!$B$3:$E$170),MATCH(DATEDIF(D859,DATE(2024,7,11),"m"),CCTT!$A$3:$A$170,0),0)),CCTT!$F$2:$I$2)</f>
        <v>bt</v>
      </c>
      <c r="L859" s="304">
        <f t="shared" si="94"/>
        <v>16.909469302809573</v>
      </c>
      <c r="M859" s="303" t="str" cm="1">
        <f t="array" ref="M859">LOOKUP(2,1/(L859&gt;=INDEX(IF(F859="x",BMI!$G$3:$K$170,BMI!$B$3:$F$170),MATCH(DATEDIF(D859,DATE(2024,7,11),"m"),BMI!$A$3:$A$170,0),0)),BMI!$G$2:$K$2)</f>
        <v>bt</v>
      </c>
      <c r="N859" s="299" t="s">
        <v>3381</v>
      </c>
      <c r="O859" s="299">
        <v>83</v>
      </c>
      <c r="P859" s="302" t="s">
        <v>3391</v>
      </c>
      <c r="Q859" s="299" t="s">
        <v>1326</v>
      </c>
      <c r="R859" s="103" t="s">
        <v>5</v>
      </c>
      <c r="S859" s="299" t="s">
        <v>1370</v>
      </c>
      <c r="T859" s="103" t="s">
        <v>5</v>
      </c>
      <c r="U859" s="305" t="str">
        <f t="shared" si="95"/>
        <v>2 mắt giảm thị lực; bt; Đa sâu răng; bt</v>
      </c>
      <c r="V859" s="112" t="s">
        <v>3389</v>
      </c>
      <c r="W859" s="307" t="str">
        <f t="shared" si="96"/>
        <v>II</v>
      </c>
      <c r="X859" s="308"/>
    </row>
    <row r="860" spans="1:24" x14ac:dyDescent="0.25">
      <c r="A860" s="103">
        <f t="shared" si="97"/>
        <v>851</v>
      </c>
      <c r="B860" s="300" t="s">
        <v>2654</v>
      </c>
      <c r="C860" s="301" t="s">
        <v>1262</v>
      </c>
      <c r="D860" s="309">
        <v>42016</v>
      </c>
      <c r="E860" s="308" t="s">
        <v>1753</v>
      </c>
      <c r="F860" s="308"/>
      <c r="G860" s="420" t="s">
        <v>1819</v>
      </c>
      <c r="H860" s="228">
        <v>45720</v>
      </c>
      <c r="I860" s="308">
        <v>52</v>
      </c>
      <c r="J860" s="308">
        <v>150</v>
      </c>
      <c r="K860" s="303" t="str" cm="1">
        <f t="array" ref="K860">LOOKUP(2,1/(J860&gt;=INDEX(IF(F860="x",CCTT!$F$3:$I$170,CCTT!$B$3:$E$170),MATCH(DATEDIF(D860,DATE(2024,7,11),"m"),CCTT!$A$3:$A$170,0),0)),CCTT!$F$2:$I$2)</f>
        <v>CHT</v>
      </c>
      <c r="L860" s="304">
        <f t="shared" si="94"/>
        <v>23.111111111111111</v>
      </c>
      <c r="M860" s="303" t="str" cm="1">
        <f t="array" ref="M860">LOOKUP(2,1/(L860&gt;=INDEX(IF(F860="x",BMI!$G$3:$K$170,BMI!$B$3:$F$170),MATCH(DATEDIF(D860,DATE(2024,7,11),"m"),BMI!$A$3:$A$170,0),0)),BMI!$G$2:$K$2)</f>
        <v>BP</v>
      </c>
      <c r="N860" s="299" t="s">
        <v>293</v>
      </c>
      <c r="O860" s="299">
        <v>83</v>
      </c>
      <c r="P860" s="302" t="s">
        <v>3382</v>
      </c>
      <c r="Q860" s="103" t="s">
        <v>1269</v>
      </c>
      <c r="R860" s="103" t="s">
        <v>5</v>
      </c>
      <c r="S860" s="299" t="s">
        <v>5</v>
      </c>
      <c r="T860" s="103" t="s">
        <v>5</v>
      </c>
      <c r="U860" s="305" t="str">
        <f t="shared" si="95"/>
        <v>Cận thị; bt; bt; bt</v>
      </c>
      <c r="V860" s="306" t="s">
        <v>1269</v>
      </c>
      <c r="W860" s="307" t="str">
        <f t="shared" si="96"/>
        <v>III</v>
      </c>
      <c r="X860" s="308"/>
    </row>
    <row r="861" spans="1:24" x14ac:dyDescent="0.25">
      <c r="A861" s="103">
        <f t="shared" si="97"/>
        <v>852</v>
      </c>
      <c r="B861" s="300" t="s">
        <v>1478</v>
      </c>
      <c r="C861" s="301" t="s">
        <v>1262</v>
      </c>
      <c r="D861" s="309">
        <v>42386</v>
      </c>
      <c r="E861" s="308"/>
      <c r="F861" s="308" t="s">
        <v>1753</v>
      </c>
      <c r="G861" s="420" t="s">
        <v>1819</v>
      </c>
      <c r="H861" s="228">
        <v>45720</v>
      </c>
      <c r="I861" s="308">
        <v>40</v>
      </c>
      <c r="J861" s="308">
        <v>138</v>
      </c>
      <c r="K861" s="303" t="str" cm="1">
        <f t="array" ref="K861">LOOKUP(2,1/(J861&gt;=INDEX(IF(F861="x",CCTT!$F$3:$I$170,CCTT!$B$3:$E$170),MATCH(DATEDIF(D861,DATE(2024,7,11),"m"),CCTT!$A$3:$A$170,0),0)),CCTT!$F$2:$I$2)</f>
        <v>bt</v>
      </c>
      <c r="L861" s="304">
        <f t="shared" si="94"/>
        <v>21.003990758244068</v>
      </c>
      <c r="M861" s="303" t="str" cm="1">
        <f t="array" ref="M861">LOOKUP(2,1/(L861&gt;=INDEX(IF(F861="x",BMI!$G$3:$K$170,BMI!$B$3:$F$170),MATCH(DATEDIF(D861,DATE(2024,7,11),"m"),BMI!$A$3:$A$170,0),0)),BMI!$G$2:$K$2)</f>
        <v>BP</v>
      </c>
      <c r="N861" s="299" t="s">
        <v>3390</v>
      </c>
      <c r="O861" s="299">
        <v>83</v>
      </c>
      <c r="P861" s="106" t="s">
        <v>3380</v>
      </c>
      <c r="Q861" s="103" t="s">
        <v>5</v>
      </c>
      <c r="R861" s="103" t="s">
        <v>5</v>
      </c>
      <c r="S861" s="299" t="s">
        <v>5</v>
      </c>
      <c r="T861" s="103" t="s">
        <v>5</v>
      </c>
      <c r="U861" s="305" t="str">
        <f t="shared" si="95"/>
        <v>bt; bt; bt; bt</v>
      </c>
      <c r="V861" s="306" t="s">
        <v>5</v>
      </c>
      <c r="W861" s="307" t="str">
        <f t="shared" si="96"/>
        <v>III</v>
      </c>
      <c r="X861" s="308"/>
    </row>
    <row r="862" spans="1:24" x14ac:dyDescent="0.25">
      <c r="A862" s="103">
        <f t="shared" si="97"/>
        <v>853</v>
      </c>
      <c r="B862" s="300" t="s">
        <v>2655</v>
      </c>
      <c r="C862" s="301" t="s">
        <v>1264</v>
      </c>
      <c r="D862" s="309">
        <v>42411</v>
      </c>
      <c r="E862" s="308" t="s">
        <v>1753</v>
      </c>
      <c r="F862" s="308"/>
      <c r="G862" s="420" t="s">
        <v>1819</v>
      </c>
      <c r="H862" s="228">
        <v>45720</v>
      </c>
      <c r="I862" s="308">
        <v>33</v>
      </c>
      <c r="J862" s="308">
        <v>128</v>
      </c>
      <c r="K862" s="303" t="str" cm="1">
        <f t="array" ref="K862">LOOKUP(2,1/(J862&gt;=INDEX(IF(F862="x",CCTT!$F$3:$I$170,CCTT!$B$3:$E$170),MATCH(DATEDIF(D862,DATE(2024,7,11),"m"),CCTT!$A$3:$A$170,0),0)),CCTT!$F$2:$I$2)</f>
        <v>bt</v>
      </c>
      <c r="L862" s="304">
        <f t="shared" si="94"/>
        <v>20.1416015625</v>
      </c>
      <c r="M862" s="303" t="str" cm="1">
        <f t="array" ref="M862">LOOKUP(2,1/(L862&gt;=INDEX(IF(F862="x",BMI!$G$3:$K$170,BMI!$B$3:$F$170),MATCH(DATEDIF(D862,DATE(2024,7,11),"m"),BMI!$A$3:$A$170,0),0)),BMI!$G$2:$K$2)</f>
        <v>BP</v>
      </c>
      <c r="N862" s="299" t="s">
        <v>3379</v>
      </c>
      <c r="O862" s="299">
        <v>83</v>
      </c>
      <c r="P862" s="302" t="s">
        <v>3382</v>
      </c>
      <c r="Q862" s="103" t="s">
        <v>1269</v>
      </c>
      <c r="R862" s="103" t="s">
        <v>5</v>
      </c>
      <c r="S862" s="299" t="s">
        <v>1370</v>
      </c>
      <c r="T862" s="103" t="s">
        <v>5</v>
      </c>
      <c r="U862" s="305" t="str">
        <f t="shared" si="95"/>
        <v>Cận thị; bt; Đa sâu răng; bt</v>
      </c>
      <c r="V862" s="306" t="s">
        <v>3383</v>
      </c>
      <c r="W862" s="307" t="str">
        <f t="shared" si="96"/>
        <v>III</v>
      </c>
      <c r="X862" s="308"/>
    </row>
    <row r="863" spans="1:24" x14ac:dyDescent="0.25">
      <c r="A863" s="103">
        <f t="shared" si="97"/>
        <v>854</v>
      </c>
      <c r="B863" s="300" t="s">
        <v>1263</v>
      </c>
      <c r="C863" s="301" t="s">
        <v>1264</v>
      </c>
      <c r="D863" s="309">
        <v>42637</v>
      </c>
      <c r="E863" s="308" t="s">
        <v>1753</v>
      </c>
      <c r="F863" s="308"/>
      <c r="G863" s="420" t="s">
        <v>1819</v>
      </c>
      <c r="H863" s="228">
        <v>45720</v>
      </c>
      <c r="I863" s="308">
        <v>24</v>
      </c>
      <c r="J863" s="308">
        <v>123</v>
      </c>
      <c r="K863" s="303" t="str" cm="1">
        <f t="array" ref="K863">LOOKUP(2,1/(J863&gt;=INDEX(IF(F863="x",CCTT!$F$3:$I$170,CCTT!$B$3:$E$170),MATCH(DATEDIF(D863,DATE(2024,7,11),"m"),CCTT!$A$3:$A$170,0),0)),CCTT!$F$2:$I$2)</f>
        <v>bt</v>
      </c>
      <c r="L863" s="304">
        <f t="shared" si="94"/>
        <v>15.863573269879041</v>
      </c>
      <c r="M863" s="303" t="str" cm="1">
        <f t="array" ref="M863">LOOKUP(2,1/(L863&gt;=INDEX(IF(F863="x",BMI!$G$3:$K$170,BMI!$B$3:$F$170),MATCH(DATEDIF(D863,DATE(2024,7,11),"m"),BMI!$A$3:$A$170,0),0)),BMI!$G$2:$K$2)</f>
        <v>bt</v>
      </c>
      <c r="N863" s="299" t="s">
        <v>3381</v>
      </c>
      <c r="O863" s="299">
        <v>82</v>
      </c>
      <c r="P863" s="106" t="s">
        <v>3380</v>
      </c>
      <c r="Q863" s="103" t="s">
        <v>5</v>
      </c>
      <c r="R863" s="299" t="s">
        <v>1532</v>
      </c>
      <c r="S863" s="299" t="s">
        <v>1370</v>
      </c>
      <c r="T863" s="103" t="s">
        <v>5</v>
      </c>
      <c r="U863" s="305" t="str">
        <f t="shared" si="95"/>
        <v>bt; Viêm mũi họng; Đa sâu răng; bt</v>
      </c>
      <c r="V863" s="112" t="s">
        <v>3425</v>
      </c>
      <c r="W863" s="307" t="str">
        <f t="shared" si="96"/>
        <v>II</v>
      </c>
      <c r="X863" s="308"/>
    </row>
    <row r="864" spans="1:24" x14ac:dyDescent="0.25">
      <c r="A864" s="103">
        <f t="shared" si="97"/>
        <v>855</v>
      </c>
      <c r="B864" s="300" t="s">
        <v>2656</v>
      </c>
      <c r="C864" s="301" t="s">
        <v>1359</v>
      </c>
      <c r="D864" s="309">
        <v>42625</v>
      </c>
      <c r="E864" s="308"/>
      <c r="F864" s="308" t="s">
        <v>1753</v>
      </c>
      <c r="G864" s="420" t="s">
        <v>1819</v>
      </c>
      <c r="H864" s="228">
        <v>45720</v>
      </c>
      <c r="I864" s="308">
        <v>24</v>
      </c>
      <c r="J864" s="308">
        <v>129</v>
      </c>
      <c r="K864" s="303" t="str" cm="1">
        <f t="array" ref="K864">LOOKUP(2,1/(J864&gt;=INDEX(IF(F864="x",CCTT!$F$3:$I$170,CCTT!$B$3:$E$170),MATCH(DATEDIF(D864,DATE(2024,7,11),"m"),CCTT!$A$3:$A$170,0),0)),CCTT!$F$2:$I$2)</f>
        <v>bt</v>
      </c>
      <c r="L864" s="304">
        <f t="shared" si="94"/>
        <v>14.422210203713719</v>
      </c>
      <c r="M864" s="303" t="str" cm="1">
        <f t="array" ref="M864">LOOKUP(2,1/(L864&gt;=INDEX(IF(F864="x",BMI!$G$3:$K$170,BMI!$B$3:$F$170),MATCH(DATEDIF(D864,DATE(2024,7,11),"m"),BMI!$A$3:$A$170,0),0)),BMI!$G$2:$K$2)</f>
        <v>bt</v>
      </c>
      <c r="N864" s="299" t="s">
        <v>3381</v>
      </c>
      <c r="O864" s="299">
        <v>83</v>
      </c>
      <c r="P864" s="106" t="s">
        <v>3380</v>
      </c>
      <c r="Q864" s="103" t="s">
        <v>5</v>
      </c>
      <c r="R864" s="103" t="s">
        <v>5</v>
      </c>
      <c r="S864" s="299" t="s">
        <v>1370</v>
      </c>
      <c r="T864" s="103" t="s">
        <v>5</v>
      </c>
      <c r="U864" s="305" t="str">
        <f t="shared" si="95"/>
        <v>bt; bt; Đa sâu răng; bt</v>
      </c>
      <c r="V864" s="112" t="s">
        <v>1370</v>
      </c>
      <c r="W864" s="307" t="str">
        <f t="shared" si="96"/>
        <v>II</v>
      </c>
      <c r="X864" s="308"/>
    </row>
    <row r="865" spans="1:24" x14ac:dyDescent="0.25">
      <c r="A865" s="103">
        <f t="shared" si="97"/>
        <v>856</v>
      </c>
      <c r="B865" s="300" t="s">
        <v>2657</v>
      </c>
      <c r="C865" s="301" t="s">
        <v>2658</v>
      </c>
      <c r="D865" s="309">
        <v>42579</v>
      </c>
      <c r="E865" s="308" t="s">
        <v>1753</v>
      </c>
      <c r="F865" s="308"/>
      <c r="G865" s="420" t="s">
        <v>1819</v>
      </c>
      <c r="H865" s="228">
        <v>45720</v>
      </c>
      <c r="I865" s="308">
        <v>23</v>
      </c>
      <c r="J865" s="308">
        <v>123</v>
      </c>
      <c r="K865" s="303" t="str" cm="1">
        <f t="array" ref="K865">LOOKUP(2,1/(J865&gt;=INDEX(IF(F865="x",CCTT!$F$3:$I$170,CCTT!$B$3:$E$170),MATCH(DATEDIF(D865,DATE(2024,7,11),"m"),CCTT!$A$3:$A$170,0),0)),CCTT!$F$2:$I$2)</f>
        <v>bt</v>
      </c>
      <c r="L865" s="304">
        <f t="shared" si="94"/>
        <v>15.202591050300747</v>
      </c>
      <c r="M865" s="303" t="str" cm="1">
        <f t="array" ref="M865">LOOKUP(2,1/(L865&gt;=INDEX(IF(F865="x",BMI!$G$3:$K$170,BMI!$B$3:$F$170),MATCH(DATEDIF(D865,DATE(2024,7,11),"m"),BMI!$A$3:$A$170,0),0)),BMI!$G$2:$K$2)</f>
        <v>bt</v>
      </c>
      <c r="N865" s="299" t="s">
        <v>3385</v>
      </c>
      <c r="O865" s="299">
        <v>86</v>
      </c>
      <c r="P865" s="302" t="s">
        <v>3388</v>
      </c>
      <c r="Q865" s="299" t="s">
        <v>1326</v>
      </c>
      <c r="R865" s="103" t="s">
        <v>5</v>
      </c>
      <c r="S865" s="299" t="s">
        <v>5</v>
      </c>
      <c r="T865" s="103" t="s">
        <v>5</v>
      </c>
      <c r="U865" s="305" t="str">
        <f t="shared" si="95"/>
        <v>2 mắt giảm thị lực; bt; bt; bt</v>
      </c>
      <c r="V865" s="112" t="s">
        <v>1326</v>
      </c>
      <c r="W865" s="307" t="str">
        <f t="shared" si="96"/>
        <v>II</v>
      </c>
      <c r="X865" s="308"/>
    </row>
    <row r="866" spans="1:24" x14ac:dyDescent="0.25">
      <c r="A866" s="103">
        <f t="shared" si="97"/>
        <v>857</v>
      </c>
      <c r="B866" s="300" t="s">
        <v>2659</v>
      </c>
      <c r="C866" s="301" t="s">
        <v>1373</v>
      </c>
      <c r="D866" s="309">
        <v>42388</v>
      </c>
      <c r="E866" s="308"/>
      <c r="F866" s="308" t="s">
        <v>1753</v>
      </c>
      <c r="G866" s="420" t="s">
        <v>1819</v>
      </c>
      <c r="H866" s="228">
        <v>45720</v>
      </c>
      <c r="I866" s="308">
        <v>24</v>
      </c>
      <c r="J866" s="308">
        <v>133</v>
      </c>
      <c r="K866" s="303" t="str" cm="1">
        <f t="array" ref="K866">LOOKUP(2,1/(J866&gt;=INDEX(IF(F866="x",CCTT!$F$3:$I$170,CCTT!$B$3:$E$170),MATCH(DATEDIF(D866,DATE(2024,7,11),"m"),CCTT!$A$3:$A$170,0),0)),CCTT!$F$2:$I$2)</f>
        <v>bt</v>
      </c>
      <c r="L866" s="304">
        <f t="shared" si="94"/>
        <v>13.567753971394652</v>
      </c>
      <c r="M866" s="303" t="str" cm="1">
        <f t="array" ref="M866">LOOKUP(2,1/(L866&gt;=INDEX(IF(F866="x",BMI!$G$3:$K$170,BMI!$B$3:$F$170),MATCH(DATEDIF(D866,DATE(2024,7,11),"m"),BMI!$A$3:$A$170,0),0)),BMI!$G$2:$K$2)</f>
        <v>bt</v>
      </c>
      <c r="N866" s="299" t="s">
        <v>3381</v>
      </c>
      <c r="O866" s="299">
        <v>82</v>
      </c>
      <c r="P866" s="106" t="s">
        <v>3380</v>
      </c>
      <c r="Q866" s="103" t="s">
        <v>5</v>
      </c>
      <c r="R866" s="103" t="s">
        <v>5</v>
      </c>
      <c r="S866" s="299" t="s">
        <v>1370</v>
      </c>
      <c r="T866" s="103" t="s">
        <v>5</v>
      </c>
      <c r="U866" s="305" t="str">
        <f t="shared" si="95"/>
        <v>bt; bt; Đa sâu răng; bt</v>
      </c>
      <c r="V866" s="112" t="s">
        <v>1370</v>
      </c>
      <c r="W866" s="307" t="str">
        <f t="shared" si="96"/>
        <v>II</v>
      </c>
      <c r="X866" s="308"/>
    </row>
    <row r="867" spans="1:24" x14ac:dyDescent="0.25">
      <c r="A867" s="103">
        <f t="shared" si="97"/>
        <v>858</v>
      </c>
      <c r="B867" s="300" t="s">
        <v>2660</v>
      </c>
      <c r="C867" s="301" t="s">
        <v>1266</v>
      </c>
      <c r="D867" s="309">
        <v>42713</v>
      </c>
      <c r="E867" s="308"/>
      <c r="F867" s="308" t="s">
        <v>1753</v>
      </c>
      <c r="G867" s="420" t="s">
        <v>1819</v>
      </c>
      <c r="H867" s="228">
        <v>45720</v>
      </c>
      <c r="I867" s="308">
        <v>20</v>
      </c>
      <c r="J867" s="308">
        <v>120</v>
      </c>
      <c r="K867" s="303" t="str" cm="1">
        <f t="array" ref="K867">LOOKUP(2,1/(J867&gt;=INDEX(IF(F867="x",CCTT!$F$3:$I$170,CCTT!$B$3:$E$170),MATCH(DATEDIF(D867,DATE(2024,7,11),"m"),CCTT!$A$3:$A$170,0),0)),CCTT!$F$2:$I$2)</f>
        <v>bt</v>
      </c>
      <c r="L867" s="304">
        <f t="shared" si="94"/>
        <v>13.888888888888889</v>
      </c>
      <c r="M867" s="303" t="str" cm="1">
        <f t="array" ref="M867">LOOKUP(2,1/(L867&gt;=INDEX(IF(F867="x",BMI!$G$3:$K$170,BMI!$B$3:$F$170),MATCH(DATEDIF(D867,DATE(2024,7,11),"m"),BMI!$A$3:$A$170,0),0)),BMI!$G$2:$K$2)</f>
        <v>bt</v>
      </c>
      <c r="N867" s="299" t="s">
        <v>3381</v>
      </c>
      <c r="O867" s="299">
        <v>82</v>
      </c>
      <c r="P867" s="106" t="s">
        <v>3380</v>
      </c>
      <c r="Q867" s="103" t="s">
        <v>5</v>
      </c>
      <c r="R867" s="103" t="s">
        <v>5</v>
      </c>
      <c r="S867" s="299" t="s">
        <v>1370</v>
      </c>
      <c r="T867" s="103" t="s">
        <v>5</v>
      </c>
      <c r="U867" s="305" t="str">
        <f t="shared" si="95"/>
        <v>bt; bt; Đa sâu răng; bt</v>
      </c>
      <c r="V867" s="112" t="s">
        <v>1370</v>
      </c>
      <c r="W867" s="307" t="str">
        <f t="shared" si="96"/>
        <v>II</v>
      </c>
      <c r="X867" s="308"/>
    </row>
    <row r="868" spans="1:24" x14ac:dyDescent="0.25">
      <c r="A868" s="103">
        <f t="shared" si="97"/>
        <v>859</v>
      </c>
      <c r="B868" s="300" t="s">
        <v>2661</v>
      </c>
      <c r="C868" s="301" t="s">
        <v>1310</v>
      </c>
      <c r="D868" s="309">
        <v>42487</v>
      </c>
      <c r="E868" s="308"/>
      <c r="F868" s="308" t="s">
        <v>1753</v>
      </c>
      <c r="G868" s="420" t="s">
        <v>1819</v>
      </c>
      <c r="H868" s="228">
        <v>45720</v>
      </c>
      <c r="I868" s="308">
        <v>29</v>
      </c>
      <c r="J868" s="308">
        <v>129</v>
      </c>
      <c r="K868" s="303" t="str" cm="1">
        <f t="array" ref="K868">LOOKUP(2,1/(J868&gt;=INDEX(IF(F868="x",CCTT!$F$3:$I$170,CCTT!$B$3:$E$170),MATCH(DATEDIF(D868,DATE(2024,7,11),"m"),CCTT!$A$3:$A$170,0),0)),CCTT!$F$2:$I$2)</f>
        <v>bt</v>
      </c>
      <c r="L868" s="304">
        <f t="shared" si="94"/>
        <v>17.426837329487409</v>
      </c>
      <c r="M868" s="303" t="str" cm="1">
        <f t="array" ref="M868">LOOKUP(2,1/(L868&gt;=INDEX(IF(F868="x",BMI!$G$3:$K$170,BMI!$B$3:$F$170),MATCH(DATEDIF(D868,DATE(2024,7,11),"m"),BMI!$A$3:$A$170,0),0)),BMI!$G$2:$K$2)</f>
        <v>bt</v>
      </c>
      <c r="N868" s="299" t="s">
        <v>3386</v>
      </c>
      <c r="O868" s="299">
        <v>85</v>
      </c>
      <c r="P868" s="106" t="s">
        <v>3380</v>
      </c>
      <c r="Q868" s="103" t="s">
        <v>5</v>
      </c>
      <c r="R868" s="103" t="s">
        <v>5</v>
      </c>
      <c r="S868" s="299" t="s">
        <v>5</v>
      </c>
      <c r="T868" s="103" t="s">
        <v>5</v>
      </c>
      <c r="U868" s="305" t="str">
        <f t="shared" si="95"/>
        <v>bt; bt; bt; bt</v>
      </c>
      <c r="V868" s="306" t="s">
        <v>5</v>
      </c>
      <c r="W868" s="307" t="str">
        <f t="shared" si="96"/>
        <v>I</v>
      </c>
      <c r="X868" s="308"/>
    </row>
    <row r="869" spans="1:24" x14ac:dyDescent="0.25">
      <c r="A869" s="103">
        <f t="shared" si="97"/>
        <v>860</v>
      </c>
      <c r="B869" s="300" t="s">
        <v>2662</v>
      </c>
      <c r="C869" s="301" t="s">
        <v>1310</v>
      </c>
      <c r="D869" s="406">
        <v>42634</v>
      </c>
      <c r="E869" s="405"/>
      <c r="F869" s="405" t="s">
        <v>1753</v>
      </c>
      <c r="G869" s="420" t="s">
        <v>1819</v>
      </c>
      <c r="H869" s="228">
        <v>45720</v>
      </c>
      <c r="I869" s="405">
        <v>28</v>
      </c>
      <c r="J869" s="405">
        <v>124</v>
      </c>
      <c r="K869" s="303" t="str" cm="1">
        <f t="array" ref="K869">LOOKUP(2,1/(J869&gt;=INDEX(IF(F869="x",CCTT!$F$3:$I$170,CCTT!$B$3:$E$170),MATCH(DATEDIF(D869,DATE(2024,7,11),"m"),CCTT!$A$3:$A$170,0),0)),CCTT!$F$2:$I$2)</f>
        <v>bt</v>
      </c>
      <c r="L869" s="304">
        <f t="shared" ref="L869" si="98">(I869/J869^2)*10^4</f>
        <v>18.210197710718003</v>
      </c>
      <c r="M869" s="303" t="str" cm="1">
        <f t="array" ref="M869">LOOKUP(2,1/(L869&gt;=INDEX(IF(F869="x",BMI!$G$3:$K$170,BMI!$B$3:$F$170),MATCH(DATEDIF(D869,DATE(2024,7,11),"m"),BMI!$A$3:$A$170,0),0)),BMI!$G$2:$K$2)</f>
        <v>TC</v>
      </c>
      <c r="N869" s="350" t="s">
        <v>3381</v>
      </c>
      <c r="O869" s="350">
        <v>83</v>
      </c>
      <c r="P869" s="106" t="s">
        <v>3380</v>
      </c>
      <c r="Q869" s="103" t="s">
        <v>5</v>
      </c>
      <c r="R869" s="103" t="s">
        <v>5</v>
      </c>
      <c r="S869" s="350" t="s">
        <v>5</v>
      </c>
      <c r="T869" s="103" t="s">
        <v>5</v>
      </c>
      <c r="U869" s="305" t="str">
        <f t="shared" si="95"/>
        <v>bt; bt; bt; bt</v>
      </c>
      <c r="V869" s="351" t="s">
        <v>5</v>
      </c>
      <c r="W869" s="307" t="str">
        <f t="shared" si="96"/>
        <v>II</v>
      </c>
      <c r="X869" s="405"/>
    </row>
    <row r="870" spans="1:24" x14ac:dyDescent="0.25">
      <c r="A870" s="103">
        <f t="shared" si="97"/>
        <v>861</v>
      </c>
      <c r="B870" s="300" t="s">
        <v>2663</v>
      </c>
      <c r="C870" s="301" t="s">
        <v>1277</v>
      </c>
      <c r="D870" s="309">
        <v>42597</v>
      </c>
      <c r="E870" s="308" t="s">
        <v>1753</v>
      </c>
      <c r="F870" s="308"/>
      <c r="G870" s="420" t="s">
        <v>1819</v>
      </c>
      <c r="H870" s="228">
        <v>45720</v>
      </c>
      <c r="I870" s="308">
        <v>26</v>
      </c>
      <c r="J870" s="308">
        <v>133</v>
      </c>
      <c r="K870" s="303" t="str" cm="1">
        <f t="array" ref="K870">LOOKUP(2,1/(J870&gt;=INDEX(IF(F870="x",CCTT!$F$3:$I$170,CCTT!$B$3:$E$170),MATCH(DATEDIF(D870,DATE(2024,7,11),"m"),CCTT!$A$3:$A$170,0),0)),CCTT!$F$2:$I$2)</f>
        <v>bt</v>
      </c>
      <c r="L870" s="304">
        <f t="shared" si="94"/>
        <v>14.69840013567754</v>
      </c>
      <c r="M870" s="303" t="str" cm="1">
        <f t="array" ref="M870">LOOKUP(2,1/(L870&gt;=INDEX(IF(F870="x",BMI!$G$3:$K$170,BMI!$B$3:$F$170),MATCH(DATEDIF(D870,DATE(2024,7,11),"m"),BMI!$A$3:$A$170,0),0)),BMI!$G$2:$K$2)</f>
        <v>bt</v>
      </c>
      <c r="N870" s="299" t="s">
        <v>3381</v>
      </c>
      <c r="O870" s="299">
        <v>83</v>
      </c>
      <c r="P870" s="302" t="s">
        <v>3382</v>
      </c>
      <c r="Q870" s="103" t="s">
        <v>1269</v>
      </c>
      <c r="R870" s="103" t="s">
        <v>5</v>
      </c>
      <c r="S870" s="299" t="s">
        <v>1531</v>
      </c>
      <c r="T870" s="103" t="s">
        <v>5</v>
      </c>
      <c r="U870" s="305" t="str">
        <f t="shared" si="95"/>
        <v>Cận thị; bt; Sâu răng; bt</v>
      </c>
      <c r="V870" s="306" t="s">
        <v>3423</v>
      </c>
      <c r="W870" s="307" t="str">
        <f t="shared" si="96"/>
        <v>II</v>
      </c>
      <c r="X870" s="308"/>
    </row>
    <row r="871" spans="1:24" x14ac:dyDescent="0.25">
      <c r="A871" s="103">
        <f t="shared" si="97"/>
        <v>862</v>
      </c>
      <c r="B871" s="300" t="s">
        <v>2664</v>
      </c>
      <c r="C871" s="301" t="s">
        <v>1643</v>
      </c>
      <c r="D871" s="309">
        <v>42621</v>
      </c>
      <c r="E871" s="308" t="s">
        <v>1753</v>
      </c>
      <c r="F871" s="308"/>
      <c r="G871" s="420" t="s">
        <v>1819</v>
      </c>
      <c r="H871" s="228">
        <v>45720</v>
      </c>
      <c r="I871" s="308">
        <v>38</v>
      </c>
      <c r="J871" s="308">
        <v>130</v>
      </c>
      <c r="K871" s="303" t="str" cm="1">
        <f t="array" ref="K871">LOOKUP(2,1/(J871&gt;=INDEX(IF(F871="x",CCTT!$F$3:$I$170,CCTT!$B$3:$E$170),MATCH(DATEDIF(D871,DATE(2024,7,11),"m"),CCTT!$A$3:$A$170,0),0)),CCTT!$F$2:$I$2)</f>
        <v>bt</v>
      </c>
      <c r="L871" s="304">
        <f t="shared" si="94"/>
        <v>22.485207100591715</v>
      </c>
      <c r="M871" s="303" t="str" cm="1">
        <f t="array" ref="M871">LOOKUP(2,1/(L871&gt;=INDEX(IF(F871="x",BMI!$G$3:$K$170,BMI!$B$3:$F$170),MATCH(DATEDIF(D871,DATE(2024,7,11),"m"),BMI!$A$3:$A$170,0),0)),BMI!$G$2:$K$2)</f>
        <v>BP</v>
      </c>
      <c r="N871" s="299" t="s">
        <v>3386</v>
      </c>
      <c r="O871" s="299">
        <v>78</v>
      </c>
      <c r="P871" s="106" t="s">
        <v>3380</v>
      </c>
      <c r="Q871" s="103" t="s">
        <v>5</v>
      </c>
      <c r="R871" s="103" t="s">
        <v>5</v>
      </c>
      <c r="S871" s="299" t="s">
        <v>5</v>
      </c>
      <c r="T871" s="103" t="s">
        <v>5</v>
      </c>
      <c r="U871" s="305" t="str">
        <f t="shared" si="95"/>
        <v>bt; bt; bt; bt</v>
      </c>
      <c r="V871" s="306" t="s">
        <v>5</v>
      </c>
      <c r="W871" s="307" t="str">
        <f t="shared" si="96"/>
        <v>III</v>
      </c>
      <c r="X871" s="308"/>
    </row>
    <row r="872" spans="1:24" ht="31.5" x14ac:dyDescent="0.25">
      <c r="A872" s="103">
        <f t="shared" si="97"/>
        <v>863</v>
      </c>
      <c r="B872" s="300" t="s">
        <v>2665</v>
      </c>
      <c r="C872" s="301" t="s">
        <v>1281</v>
      </c>
      <c r="D872" s="308"/>
      <c r="E872" s="308" t="s">
        <v>1753</v>
      </c>
      <c r="F872" s="308"/>
      <c r="G872" s="420" t="s">
        <v>1819</v>
      </c>
      <c r="H872" s="228">
        <v>45720</v>
      </c>
      <c r="I872" s="308">
        <v>37</v>
      </c>
      <c r="J872" s="308">
        <v>137</v>
      </c>
      <c r="K872" s="303" t="e" cm="1">
        <f t="array" ref="K872">LOOKUP(2,1/(J872&gt;=INDEX(IF(F872="x",CCTT!$F$3:$I$170,CCTT!$B$3:$E$170),MATCH(DATEDIF(D872,DATE(2024,7,11),"m"),CCTT!$A$3:$A$170,0),0)),CCTT!$F$2:$I$2)</f>
        <v>#N/A</v>
      </c>
      <c r="L872" s="304">
        <f t="shared" si="94"/>
        <v>19.713357131440141</v>
      </c>
      <c r="M872" s="303" t="e" cm="1">
        <f t="array" ref="M872">LOOKUP(2,1/(L872&gt;=INDEX(IF(F872="x",BMI!$G$3:$K$170,BMI!$B$3:$F$170),MATCH(DATEDIF(D872,DATE(2024,7,11),"m"),BMI!$A$3:$A$170,0),0)),BMI!$G$2:$K$2)</f>
        <v>#N/A</v>
      </c>
      <c r="N872" s="299" t="s">
        <v>3381</v>
      </c>
      <c r="O872" s="299">
        <v>83</v>
      </c>
      <c r="P872" s="302" t="s">
        <v>3391</v>
      </c>
      <c r="Q872" s="299" t="s">
        <v>1326</v>
      </c>
      <c r="R872" s="103" t="s">
        <v>5</v>
      </c>
      <c r="S872" s="299" t="s">
        <v>1370</v>
      </c>
      <c r="T872" s="103" t="s">
        <v>5</v>
      </c>
      <c r="U872" s="305" t="str">
        <f t="shared" si="95"/>
        <v>2 mắt giảm thị lực; bt; Đa sâu răng; bt</v>
      </c>
      <c r="V872" s="112" t="s">
        <v>3389</v>
      </c>
      <c r="W872" s="307" t="e">
        <f t="shared" si="96"/>
        <v>#N/A</v>
      </c>
      <c r="X872" s="308"/>
    </row>
    <row r="873" spans="1:24" x14ac:dyDescent="0.25">
      <c r="A873" s="103">
        <f t="shared" si="97"/>
        <v>864</v>
      </c>
      <c r="B873" s="300" t="s">
        <v>1967</v>
      </c>
      <c r="C873" s="301" t="s">
        <v>1283</v>
      </c>
      <c r="D873" s="309">
        <v>42705</v>
      </c>
      <c r="E873" s="308" t="s">
        <v>1753</v>
      </c>
      <c r="F873" s="308"/>
      <c r="G873" s="420" t="s">
        <v>1819</v>
      </c>
      <c r="H873" s="228">
        <v>45720</v>
      </c>
      <c r="I873" s="308">
        <v>40</v>
      </c>
      <c r="J873" s="308">
        <v>130</v>
      </c>
      <c r="K873" s="303" t="str" cm="1">
        <f t="array" ref="K873">LOOKUP(2,1/(J873&gt;=INDEX(IF(F873="x",CCTT!$F$3:$I$170,CCTT!$B$3:$E$170),MATCH(DATEDIF(D873,DATE(2024,7,11),"m"),CCTT!$A$3:$A$170,0),0)),CCTT!$F$2:$I$2)</f>
        <v>bt</v>
      </c>
      <c r="L873" s="304">
        <f t="shared" si="94"/>
        <v>23.668639053254438</v>
      </c>
      <c r="M873" s="303" t="str" cm="1">
        <f t="array" ref="M873">LOOKUP(2,1/(L873&gt;=INDEX(IF(F873="x",BMI!$G$3:$K$170,BMI!$B$3:$F$170),MATCH(DATEDIF(D873,DATE(2024,7,11),"m"),BMI!$A$3:$A$170,0),0)),BMI!$G$2:$K$2)</f>
        <v>BP</v>
      </c>
      <c r="N873" s="299" t="s">
        <v>3386</v>
      </c>
      <c r="O873" s="299">
        <v>76</v>
      </c>
      <c r="P873" s="106" t="s">
        <v>3380</v>
      </c>
      <c r="Q873" s="103" t="s">
        <v>5</v>
      </c>
      <c r="R873" s="103" t="s">
        <v>5</v>
      </c>
      <c r="S873" s="299" t="s">
        <v>5</v>
      </c>
      <c r="T873" s="103" t="s">
        <v>5</v>
      </c>
      <c r="U873" s="305" t="str">
        <f t="shared" si="95"/>
        <v>bt; bt; bt; bt</v>
      </c>
      <c r="V873" s="306" t="s">
        <v>5</v>
      </c>
      <c r="W873" s="307" t="str">
        <f t="shared" si="96"/>
        <v>III</v>
      </c>
      <c r="X873" s="308"/>
    </row>
    <row r="874" spans="1:24" x14ac:dyDescent="0.25">
      <c r="A874" s="103">
        <f t="shared" si="97"/>
        <v>865</v>
      </c>
      <c r="B874" s="300" t="s">
        <v>1374</v>
      </c>
      <c r="C874" s="301" t="s">
        <v>1284</v>
      </c>
      <c r="D874" s="309">
        <v>42499</v>
      </c>
      <c r="E874" s="308" t="s">
        <v>1753</v>
      </c>
      <c r="F874" s="308"/>
      <c r="G874" s="420" t="s">
        <v>1819</v>
      </c>
      <c r="H874" s="228">
        <v>45720</v>
      </c>
      <c r="I874" s="308">
        <v>25</v>
      </c>
      <c r="J874" s="308">
        <v>127</v>
      </c>
      <c r="K874" s="303" t="str" cm="1">
        <f t="array" ref="K874">LOOKUP(2,1/(J874&gt;=INDEX(IF(F874="x",CCTT!$F$3:$I$170,CCTT!$B$3:$E$170),MATCH(DATEDIF(D874,DATE(2024,7,11),"m"),CCTT!$A$3:$A$170,0),0)),CCTT!$F$2:$I$2)</f>
        <v>bt</v>
      </c>
      <c r="L874" s="304">
        <f t="shared" si="94"/>
        <v>15.500031000062</v>
      </c>
      <c r="M874" s="303" t="str" cm="1">
        <f t="array" ref="M874">LOOKUP(2,1/(L874&gt;=INDEX(IF(F874="x",BMI!$G$3:$K$170,BMI!$B$3:$F$170),MATCH(DATEDIF(D874,DATE(2024,7,11),"m"),BMI!$A$3:$A$170,0),0)),BMI!$G$2:$K$2)</f>
        <v>bt</v>
      </c>
      <c r="N874" s="299" t="s">
        <v>3381</v>
      </c>
      <c r="O874" s="299">
        <v>82</v>
      </c>
      <c r="P874" s="106" t="s">
        <v>3380</v>
      </c>
      <c r="Q874" s="103" t="s">
        <v>5</v>
      </c>
      <c r="R874" s="103" t="s">
        <v>5</v>
      </c>
      <c r="S874" s="299" t="s">
        <v>5</v>
      </c>
      <c r="T874" s="103" t="s">
        <v>5</v>
      </c>
      <c r="U874" s="305" t="str">
        <f t="shared" si="95"/>
        <v>bt; bt; bt; bt</v>
      </c>
      <c r="V874" s="306" t="s">
        <v>5</v>
      </c>
      <c r="W874" s="307" t="str">
        <f t="shared" si="96"/>
        <v>I</v>
      </c>
      <c r="X874" s="308"/>
    </row>
    <row r="875" spans="1:24" x14ac:dyDescent="0.25">
      <c r="A875" s="103">
        <f t="shared" si="97"/>
        <v>866</v>
      </c>
      <c r="B875" s="300" t="s">
        <v>2401</v>
      </c>
      <c r="C875" s="301" t="s">
        <v>2666</v>
      </c>
      <c r="D875" s="309">
        <v>42409</v>
      </c>
      <c r="E875" s="308"/>
      <c r="F875" s="308" t="s">
        <v>1753</v>
      </c>
      <c r="G875" s="420" t="s">
        <v>1819</v>
      </c>
      <c r="H875" s="228">
        <v>45720</v>
      </c>
      <c r="I875" s="308">
        <v>25</v>
      </c>
      <c r="J875" s="308">
        <v>130</v>
      </c>
      <c r="K875" s="303" t="str" cm="1">
        <f t="array" ref="K875">LOOKUP(2,1/(J875&gt;=INDEX(IF(F875="x",CCTT!$F$3:$I$170,CCTT!$B$3:$E$170),MATCH(DATEDIF(D875,DATE(2024,7,11),"m"),CCTT!$A$3:$A$170,0),0)),CCTT!$F$2:$I$2)</f>
        <v>bt</v>
      </c>
      <c r="L875" s="304">
        <f t="shared" si="94"/>
        <v>14.792899408284024</v>
      </c>
      <c r="M875" s="303" t="str" cm="1">
        <f t="array" ref="M875">LOOKUP(2,1/(L875&gt;=INDEX(IF(F875="x",BMI!$G$3:$K$170,BMI!$B$3:$F$170),MATCH(DATEDIF(D875,DATE(2024,7,11),"m"),BMI!$A$3:$A$170,0),0)),BMI!$G$2:$K$2)</f>
        <v>bt</v>
      </c>
      <c r="N875" s="299" t="s">
        <v>3381</v>
      </c>
      <c r="O875" s="299">
        <v>83</v>
      </c>
      <c r="P875" s="106" t="s">
        <v>3380</v>
      </c>
      <c r="Q875" s="103" t="s">
        <v>5</v>
      </c>
      <c r="R875" s="103" t="s">
        <v>5</v>
      </c>
      <c r="S875" s="299" t="s">
        <v>5</v>
      </c>
      <c r="T875" s="103" t="s">
        <v>5</v>
      </c>
      <c r="U875" s="305" t="str">
        <f t="shared" si="95"/>
        <v>bt; bt; bt; bt</v>
      </c>
      <c r="V875" s="306" t="s">
        <v>5</v>
      </c>
      <c r="W875" s="307" t="str">
        <f t="shared" si="96"/>
        <v>I</v>
      </c>
      <c r="X875" s="308"/>
    </row>
    <row r="876" spans="1:24" x14ac:dyDescent="0.25">
      <c r="A876" s="103">
        <f t="shared" si="97"/>
        <v>867</v>
      </c>
      <c r="B876" s="300" t="s">
        <v>1628</v>
      </c>
      <c r="C876" s="301" t="s">
        <v>1330</v>
      </c>
      <c r="D876" s="309">
        <v>42566</v>
      </c>
      <c r="E876" s="308" t="s">
        <v>1753</v>
      </c>
      <c r="F876" s="308"/>
      <c r="G876" s="420" t="s">
        <v>1819</v>
      </c>
      <c r="H876" s="228">
        <v>45720</v>
      </c>
      <c r="I876" s="308">
        <v>23</v>
      </c>
      <c r="J876" s="308">
        <v>127</v>
      </c>
      <c r="K876" s="303" t="str" cm="1">
        <f t="array" ref="K876">LOOKUP(2,1/(J876&gt;=INDEX(IF(F876="x",CCTT!$F$3:$I$170,CCTT!$B$3:$E$170),MATCH(DATEDIF(D876,DATE(2024,7,11),"m"),CCTT!$A$3:$A$170,0),0)),CCTT!$F$2:$I$2)</f>
        <v>bt</v>
      </c>
      <c r="L876" s="304">
        <f t="shared" si="94"/>
        <v>14.260028520057041</v>
      </c>
      <c r="M876" s="303" t="str" cm="1">
        <f t="array" ref="M876">LOOKUP(2,1/(L876&gt;=INDEX(IF(F876="x",BMI!$G$3:$K$170,BMI!$B$3:$F$170),MATCH(DATEDIF(D876,DATE(2024,7,11),"m"),BMI!$A$3:$A$170,0),0)),BMI!$G$2:$K$2)</f>
        <v>bt</v>
      </c>
      <c r="N876" s="299" t="s">
        <v>3385</v>
      </c>
      <c r="O876" s="299">
        <v>84</v>
      </c>
      <c r="P876" s="106" t="s">
        <v>3380</v>
      </c>
      <c r="Q876" s="103" t="s">
        <v>5</v>
      </c>
      <c r="R876" s="103" t="s">
        <v>5</v>
      </c>
      <c r="S876" s="299" t="s">
        <v>1370</v>
      </c>
      <c r="T876" s="103" t="s">
        <v>5</v>
      </c>
      <c r="U876" s="305" t="str">
        <f t="shared" si="95"/>
        <v>bt; bt; Đa sâu răng; bt</v>
      </c>
      <c r="V876" s="112" t="s">
        <v>1370</v>
      </c>
      <c r="W876" s="307" t="str">
        <f t="shared" si="96"/>
        <v>II</v>
      </c>
      <c r="X876" s="308"/>
    </row>
    <row r="877" spans="1:24" x14ac:dyDescent="0.25">
      <c r="A877" s="103">
        <f t="shared" si="97"/>
        <v>868</v>
      </c>
      <c r="B877" s="300" t="s">
        <v>2667</v>
      </c>
      <c r="C877" s="301" t="s">
        <v>1354</v>
      </c>
      <c r="D877" s="309">
        <v>42526</v>
      </c>
      <c r="E877" s="308"/>
      <c r="F877" s="308" t="s">
        <v>1753</v>
      </c>
      <c r="G877" s="420" t="s">
        <v>1819</v>
      </c>
      <c r="H877" s="228">
        <v>45720</v>
      </c>
      <c r="I877" s="308">
        <v>32</v>
      </c>
      <c r="J877" s="308">
        <v>132</v>
      </c>
      <c r="K877" s="303" t="str" cm="1">
        <f t="array" ref="K877">LOOKUP(2,1/(J877&gt;=INDEX(IF(F877="x",CCTT!$F$3:$I$170,CCTT!$B$3:$E$170),MATCH(DATEDIF(D877,DATE(2024,7,11),"m"),CCTT!$A$3:$A$170,0),0)),CCTT!$F$2:$I$2)</f>
        <v>bt</v>
      </c>
      <c r="L877" s="304">
        <f t="shared" si="94"/>
        <v>18.365472910927455</v>
      </c>
      <c r="M877" s="303" t="str" cm="1">
        <f t="array" ref="M877">LOOKUP(2,1/(L877&gt;=INDEX(IF(F877="x",BMI!$G$3:$K$170,BMI!$B$3:$F$170),MATCH(DATEDIF(D877,DATE(2024,7,11),"m"),BMI!$A$3:$A$170,0),0)),BMI!$G$2:$K$2)</f>
        <v>TC</v>
      </c>
      <c r="N877" s="299" t="s">
        <v>3379</v>
      </c>
      <c r="O877" s="299">
        <v>83</v>
      </c>
      <c r="P877" s="106" t="s">
        <v>3380</v>
      </c>
      <c r="Q877" s="103" t="s">
        <v>5</v>
      </c>
      <c r="R877" s="103" t="s">
        <v>5</v>
      </c>
      <c r="S877" s="299" t="s">
        <v>1370</v>
      </c>
      <c r="T877" s="103" t="s">
        <v>5</v>
      </c>
      <c r="U877" s="305" t="str">
        <f t="shared" si="95"/>
        <v>bt; bt; Đa sâu răng; bt</v>
      </c>
      <c r="V877" s="112" t="s">
        <v>1370</v>
      </c>
      <c r="W877" s="307" t="str">
        <f t="shared" si="96"/>
        <v>II</v>
      </c>
      <c r="X877" s="308"/>
    </row>
    <row r="878" spans="1:24" x14ac:dyDescent="0.25">
      <c r="A878" s="103">
        <f t="shared" si="97"/>
        <v>869</v>
      </c>
      <c r="B878" s="300" t="s">
        <v>2668</v>
      </c>
      <c r="C878" s="301" t="s">
        <v>1288</v>
      </c>
      <c r="D878" s="309">
        <v>42428</v>
      </c>
      <c r="E878" s="308"/>
      <c r="F878" s="308" t="s">
        <v>1753</v>
      </c>
      <c r="G878" s="420" t="s">
        <v>1819</v>
      </c>
      <c r="H878" s="228">
        <v>45720</v>
      </c>
      <c r="I878" s="308">
        <v>43</v>
      </c>
      <c r="J878" s="308">
        <v>137</v>
      </c>
      <c r="K878" s="303" t="str" cm="1">
        <f t="array" ref="K878">LOOKUP(2,1/(J878&gt;=INDEX(IF(F878="x",CCTT!$F$3:$I$170,CCTT!$B$3:$E$170),MATCH(DATEDIF(D878,DATE(2024,7,11),"m"),CCTT!$A$3:$A$170,0),0)),CCTT!$F$2:$I$2)</f>
        <v>bt</v>
      </c>
      <c r="L878" s="304">
        <f t="shared" si="94"/>
        <v>22.910117747349354</v>
      </c>
      <c r="M878" s="303" t="str" cm="1">
        <f t="array" ref="M878">LOOKUP(2,1/(L878&gt;=INDEX(IF(F878="x",BMI!$G$3:$K$170,BMI!$B$3:$F$170),MATCH(DATEDIF(D878,DATE(2024,7,11),"m"),BMI!$A$3:$A$170,0),0)),BMI!$G$2:$K$2)</f>
        <v>BP</v>
      </c>
      <c r="N878" s="299" t="s">
        <v>3390</v>
      </c>
      <c r="O878" s="299">
        <v>83</v>
      </c>
      <c r="P878" s="106" t="s">
        <v>3380</v>
      </c>
      <c r="Q878" s="103" t="s">
        <v>5</v>
      </c>
      <c r="R878" s="103" t="s">
        <v>5</v>
      </c>
      <c r="S878" s="299" t="s">
        <v>5</v>
      </c>
      <c r="T878" s="103" t="s">
        <v>5</v>
      </c>
      <c r="U878" s="305" t="str">
        <f t="shared" si="95"/>
        <v>bt; bt; bt; bt</v>
      </c>
      <c r="V878" s="306" t="s">
        <v>5</v>
      </c>
      <c r="W878" s="307" t="str">
        <f t="shared" si="96"/>
        <v>III</v>
      </c>
      <c r="X878" s="308"/>
    </row>
    <row r="879" spans="1:24" x14ac:dyDescent="0.25">
      <c r="A879" s="103">
        <f t="shared" si="97"/>
        <v>870</v>
      </c>
      <c r="B879" s="300" t="s">
        <v>2669</v>
      </c>
      <c r="C879" s="301" t="s">
        <v>2670</v>
      </c>
      <c r="D879" s="309">
        <v>42639</v>
      </c>
      <c r="E879" s="308"/>
      <c r="F879" s="308" t="s">
        <v>1753</v>
      </c>
      <c r="G879" s="420" t="s">
        <v>1819</v>
      </c>
      <c r="H879" s="228">
        <v>45720</v>
      </c>
      <c r="I879" s="308">
        <v>21</v>
      </c>
      <c r="J879" s="308">
        <v>126</v>
      </c>
      <c r="K879" s="303" t="str" cm="1">
        <f t="array" ref="K879">LOOKUP(2,1/(J879&gt;=INDEX(IF(F879="x",CCTT!$F$3:$I$170,CCTT!$B$3:$E$170),MATCH(DATEDIF(D879,DATE(2024,7,11),"m"),CCTT!$A$3:$A$170,0),0)),CCTT!$F$2:$I$2)</f>
        <v>bt</v>
      </c>
      <c r="L879" s="304">
        <f t="shared" si="94"/>
        <v>13.227513227513226</v>
      </c>
      <c r="M879" s="303" t="str" cm="1">
        <f t="array" ref="M879">LOOKUP(2,1/(L879&gt;=INDEX(IF(F879="x",BMI!$G$3:$K$170,BMI!$B$3:$F$170),MATCH(DATEDIF(D879,DATE(2024,7,11),"m"),BMI!$A$3:$A$170,0),0)),BMI!$G$2:$K$2)</f>
        <v>bt</v>
      </c>
      <c r="N879" s="299" t="s">
        <v>3381</v>
      </c>
      <c r="O879" s="299">
        <v>80</v>
      </c>
      <c r="P879" s="106" t="s">
        <v>3380</v>
      </c>
      <c r="Q879" s="103" t="s">
        <v>5</v>
      </c>
      <c r="R879" s="103" t="s">
        <v>5</v>
      </c>
      <c r="S879" s="299" t="s">
        <v>1370</v>
      </c>
      <c r="T879" s="103" t="s">
        <v>5</v>
      </c>
      <c r="U879" s="305" t="str">
        <f t="shared" si="95"/>
        <v>bt; bt; Đa sâu răng; bt</v>
      </c>
      <c r="V879" s="112" t="s">
        <v>1370</v>
      </c>
      <c r="W879" s="307" t="str">
        <f t="shared" si="96"/>
        <v>II</v>
      </c>
      <c r="X879" s="308"/>
    </row>
    <row r="880" spans="1:24" x14ac:dyDescent="0.25">
      <c r="A880" s="103">
        <f t="shared" si="97"/>
        <v>871</v>
      </c>
      <c r="B880" s="300" t="s">
        <v>2671</v>
      </c>
      <c r="C880" s="301" t="s">
        <v>0</v>
      </c>
      <c r="D880" s="309">
        <v>42420</v>
      </c>
      <c r="E880" s="308" t="s">
        <v>1753</v>
      </c>
      <c r="F880" s="308"/>
      <c r="G880" s="420" t="s">
        <v>1819</v>
      </c>
      <c r="H880" s="228">
        <v>45720</v>
      </c>
      <c r="I880" s="308">
        <v>40</v>
      </c>
      <c r="J880" s="308">
        <v>131</v>
      </c>
      <c r="K880" s="303" t="str" cm="1">
        <f t="array" ref="K880">LOOKUP(2,1/(J880&gt;=INDEX(IF(F880="x",CCTT!$F$3:$I$170,CCTT!$B$3:$E$170),MATCH(DATEDIF(D880,DATE(2024,7,11),"m"),CCTT!$A$3:$A$170,0),0)),CCTT!$F$2:$I$2)</f>
        <v>bt</v>
      </c>
      <c r="L880" s="304">
        <f t="shared" si="94"/>
        <v>23.308664996212343</v>
      </c>
      <c r="M880" s="303" t="str" cm="1">
        <f t="array" ref="M880">LOOKUP(2,1/(L880&gt;=INDEX(IF(F880="x",BMI!$G$3:$K$170,BMI!$B$3:$F$170),MATCH(DATEDIF(D880,DATE(2024,7,11),"m"),BMI!$A$3:$A$170,0),0)),BMI!$G$2:$K$2)</f>
        <v>BP</v>
      </c>
      <c r="N880" s="299" t="s">
        <v>3386</v>
      </c>
      <c r="O880" s="299">
        <v>87</v>
      </c>
      <c r="P880" s="106" t="s">
        <v>3380</v>
      </c>
      <c r="Q880" s="103" t="s">
        <v>5</v>
      </c>
      <c r="R880" s="103" t="s">
        <v>5</v>
      </c>
      <c r="S880" s="299" t="s">
        <v>5</v>
      </c>
      <c r="T880" s="103" t="s">
        <v>5</v>
      </c>
      <c r="U880" s="305" t="str">
        <f t="shared" si="95"/>
        <v>bt; bt; bt; bt</v>
      </c>
      <c r="V880" s="306" t="s">
        <v>5</v>
      </c>
      <c r="W880" s="307" t="str">
        <f t="shared" si="96"/>
        <v>III</v>
      </c>
      <c r="X880" s="308"/>
    </row>
    <row r="881" spans="1:24" x14ac:dyDescent="0.25">
      <c r="A881" s="103">
        <f t="shared" si="97"/>
        <v>872</v>
      </c>
      <c r="B881" s="300" t="s">
        <v>2672</v>
      </c>
      <c r="C881" s="301" t="s">
        <v>1316</v>
      </c>
      <c r="D881" s="309">
        <v>42549</v>
      </c>
      <c r="E881" s="308"/>
      <c r="F881" s="308" t="s">
        <v>1753</v>
      </c>
      <c r="G881" s="420" t="s">
        <v>1819</v>
      </c>
      <c r="H881" s="228">
        <v>45720</v>
      </c>
      <c r="I881" s="308">
        <v>28</v>
      </c>
      <c r="J881" s="308">
        <v>124</v>
      </c>
      <c r="K881" s="303" t="str" cm="1">
        <f t="array" ref="K881">LOOKUP(2,1/(J881&gt;=INDEX(IF(F881="x",CCTT!$F$3:$I$170,CCTT!$B$3:$E$170),MATCH(DATEDIF(D881,DATE(2024,7,11),"m"),CCTT!$A$3:$A$170,0),0)),CCTT!$F$2:$I$2)</f>
        <v>bt</v>
      </c>
      <c r="L881" s="304">
        <f t="shared" si="94"/>
        <v>18.210197710718003</v>
      </c>
      <c r="M881" s="303" t="str" cm="1">
        <f t="array" ref="M881">LOOKUP(2,1/(L881&gt;=INDEX(IF(F881="x",BMI!$G$3:$K$170,BMI!$B$3:$F$170),MATCH(DATEDIF(D881,DATE(2024,7,11),"m"),BMI!$A$3:$A$170,0),0)),BMI!$G$2:$K$2)</f>
        <v>TC</v>
      </c>
      <c r="N881" s="299" t="s">
        <v>3381</v>
      </c>
      <c r="O881" s="299">
        <v>82</v>
      </c>
      <c r="P881" s="302" t="s">
        <v>3382</v>
      </c>
      <c r="Q881" s="103" t="s">
        <v>1269</v>
      </c>
      <c r="R881" s="103" t="s">
        <v>5</v>
      </c>
      <c r="S881" s="299" t="s">
        <v>1370</v>
      </c>
      <c r="T881" s="103" t="s">
        <v>5</v>
      </c>
      <c r="U881" s="305" t="str">
        <f t="shared" si="95"/>
        <v>Cận thị; bt; Đa sâu răng; bt</v>
      </c>
      <c r="V881" s="306" t="s">
        <v>3383</v>
      </c>
      <c r="W881" s="307" t="str">
        <f t="shared" si="96"/>
        <v>II</v>
      </c>
      <c r="X881" s="308"/>
    </row>
    <row r="882" spans="1:24" x14ac:dyDescent="0.25">
      <c r="A882" s="103">
        <f t="shared" si="97"/>
        <v>873</v>
      </c>
      <c r="B882" s="300" t="s">
        <v>2673</v>
      </c>
      <c r="C882" s="301" t="s">
        <v>1688</v>
      </c>
      <c r="D882" s="309">
        <v>42154</v>
      </c>
      <c r="E882" s="308"/>
      <c r="F882" s="308" t="s">
        <v>1753</v>
      </c>
      <c r="G882" s="420" t="s">
        <v>1819</v>
      </c>
      <c r="H882" s="228">
        <v>45720</v>
      </c>
      <c r="I882" s="308">
        <v>37</v>
      </c>
      <c r="J882" s="308">
        <v>127</v>
      </c>
      <c r="K882" s="303" t="str" cm="1">
        <f t="array" ref="K882">LOOKUP(2,1/(J882&gt;=INDEX(IF(F882="x",CCTT!$F$3:$I$170,CCTT!$B$3:$E$170),MATCH(DATEDIF(D882,DATE(2024,7,11),"m"),CCTT!$A$3:$A$170,0),0)),CCTT!$F$2:$I$2)</f>
        <v>bt</v>
      </c>
      <c r="L882" s="304">
        <f t="shared" si="94"/>
        <v>22.940045880091763</v>
      </c>
      <c r="M882" s="303" t="str" cm="1">
        <f t="array" ref="M882">LOOKUP(2,1/(L882&gt;=INDEX(IF(F882="x",BMI!$G$3:$K$170,BMI!$B$3:$F$170),MATCH(DATEDIF(D882,DATE(2024,7,11),"m"),BMI!$A$3:$A$170,0),0)),BMI!$G$2:$K$2)</f>
        <v>BP</v>
      </c>
      <c r="N882" s="299" t="s">
        <v>3381</v>
      </c>
      <c r="O882" s="299">
        <v>84</v>
      </c>
      <c r="P882" s="302" t="s">
        <v>3387</v>
      </c>
      <c r="Q882" s="103" t="s">
        <v>5</v>
      </c>
      <c r="R882" s="103" t="s">
        <v>5</v>
      </c>
      <c r="S882" s="299" t="s">
        <v>1370</v>
      </c>
      <c r="T882" s="103" t="s">
        <v>5</v>
      </c>
      <c r="U882" s="305" t="str">
        <f t="shared" si="95"/>
        <v>bt; bt; Đa sâu răng; bt</v>
      </c>
      <c r="V882" s="112" t="s">
        <v>1370</v>
      </c>
      <c r="W882" s="307" t="str">
        <f t="shared" si="96"/>
        <v>III</v>
      </c>
      <c r="X882" s="308"/>
    </row>
    <row r="883" spans="1:24" x14ac:dyDescent="0.25">
      <c r="A883" s="103">
        <f t="shared" si="97"/>
        <v>874</v>
      </c>
      <c r="B883" s="300" t="s">
        <v>2674</v>
      </c>
      <c r="C883" s="301" t="s">
        <v>1332</v>
      </c>
      <c r="D883" s="309">
        <v>42470</v>
      </c>
      <c r="E883" s="308" t="s">
        <v>1753</v>
      </c>
      <c r="F883" s="308"/>
      <c r="G883" s="420" t="s">
        <v>1819</v>
      </c>
      <c r="H883" s="228">
        <v>45720</v>
      </c>
      <c r="I883" s="308">
        <v>38</v>
      </c>
      <c r="J883" s="308">
        <v>147</v>
      </c>
      <c r="K883" s="303" t="str" cm="1">
        <f t="array" ref="K883">LOOKUP(2,1/(J883&gt;=INDEX(IF(F883="x",CCTT!$F$3:$I$170,CCTT!$B$3:$E$170),MATCH(DATEDIF(D883,DATE(2024,7,11),"m"),CCTT!$A$3:$A$170,0),0)),CCTT!$F$2:$I$2)</f>
        <v>CHT</v>
      </c>
      <c r="L883" s="304">
        <f t="shared" si="94"/>
        <v>17.58526539867648</v>
      </c>
      <c r="M883" s="303" t="str" cm="1">
        <f t="array" ref="M883">LOOKUP(2,1/(L883&gt;=INDEX(IF(F883="x",BMI!$G$3:$K$170,BMI!$B$3:$F$170),MATCH(DATEDIF(D883,DATE(2024,7,11),"m"),BMI!$A$3:$A$170,0),0)),BMI!$G$2:$K$2)</f>
        <v>TC</v>
      </c>
      <c r="N883" s="299" t="s">
        <v>3381</v>
      </c>
      <c r="O883" s="299">
        <v>81</v>
      </c>
      <c r="P883" s="106" t="s">
        <v>3380</v>
      </c>
      <c r="Q883" s="103" t="s">
        <v>5</v>
      </c>
      <c r="R883" s="103" t="s">
        <v>5</v>
      </c>
      <c r="S883" s="299" t="s">
        <v>5</v>
      </c>
      <c r="T883" s="103" t="s">
        <v>5</v>
      </c>
      <c r="U883" s="305" t="str">
        <f t="shared" si="95"/>
        <v>bt; bt; bt; bt</v>
      </c>
      <c r="V883" s="306" t="s">
        <v>5</v>
      </c>
      <c r="W883" s="307" t="str">
        <f t="shared" si="96"/>
        <v>II</v>
      </c>
      <c r="X883" s="308"/>
    </row>
    <row r="884" spans="1:24" x14ac:dyDescent="0.25">
      <c r="A884" s="103">
        <f t="shared" si="97"/>
        <v>875</v>
      </c>
      <c r="B884" s="300" t="s">
        <v>1365</v>
      </c>
      <c r="C884" s="301" t="s">
        <v>1296</v>
      </c>
      <c r="D884" s="309">
        <v>42654</v>
      </c>
      <c r="E884" s="308" t="s">
        <v>3434</v>
      </c>
      <c r="F884" s="308"/>
      <c r="G884" s="420" t="s">
        <v>1819</v>
      </c>
      <c r="H884" s="228">
        <v>45720</v>
      </c>
      <c r="I884" s="308">
        <v>38</v>
      </c>
      <c r="J884" s="308">
        <v>134</v>
      </c>
      <c r="K884" s="303" t="str" cm="1">
        <f t="array" ref="K884">LOOKUP(2,1/(J884&gt;=INDEX(IF(F884="x",CCTT!$F$3:$I$170,CCTT!$B$3:$E$170),MATCH(DATEDIF(D884,DATE(2024,7,11),"m"),CCTT!$A$3:$A$170,0),0)),CCTT!$F$2:$I$2)</f>
        <v>bt</v>
      </c>
      <c r="L884" s="304">
        <f t="shared" si="94"/>
        <v>21.162842503898418</v>
      </c>
      <c r="M884" s="303" t="str" cm="1">
        <f t="array" ref="M884">LOOKUP(2,1/(L884&gt;=INDEX(IF(F884="x",BMI!$G$3:$K$170,BMI!$B$3:$F$170),MATCH(DATEDIF(D884,DATE(2024,7,11),"m"),BMI!$A$3:$A$170,0),0)),BMI!$G$2:$K$2)</f>
        <v>BP</v>
      </c>
      <c r="N884" s="299" t="s">
        <v>3386</v>
      </c>
      <c r="O884" s="299">
        <v>88</v>
      </c>
      <c r="P884" s="106" t="s">
        <v>3380</v>
      </c>
      <c r="Q884" s="103" t="s">
        <v>5</v>
      </c>
      <c r="R884" s="103" t="s">
        <v>5</v>
      </c>
      <c r="S884" s="299" t="s">
        <v>1370</v>
      </c>
      <c r="T884" s="103" t="s">
        <v>5</v>
      </c>
      <c r="U884" s="305" t="str">
        <f t="shared" si="95"/>
        <v>bt; bt; Đa sâu răng; bt</v>
      </c>
      <c r="V884" s="112" t="s">
        <v>1370</v>
      </c>
      <c r="W884" s="307" t="str">
        <f t="shared" si="96"/>
        <v>III</v>
      </c>
      <c r="X884" s="308"/>
    </row>
    <row r="885" spans="1:24" x14ac:dyDescent="0.25">
      <c r="A885" s="103">
        <f t="shared" si="97"/>
        <v>876</v>
      </c>
      <c r="B885" s="300" t="s">
        <v>2675</v>
      </c>
      <c r="C885" s="301" t="s">
        <v>1319</v>
      </c>
      <c r="D885" s="309">
        <v>42635</v>
      </c>
      <c r="E885" s="308"/>
      <c r="F885" s="308" t="s">
        <v>1753</v>
      </c>
      <c r="G885" s="420" t="s">
        <v>1819</v>
      </c>
      <c r="H885" s="228">
        <v>45720</v>
      </c>
      <c r="I885" s="308">
        <v>24</v>
      </c>
      <c r="J885" s="308">
        <v>120</v>
      </c>
      <c r="K885" s="303" t="str" cm="1">
        <f t="array" ref="K885">LOOKUP(2,1/(J885&gt;=INDEX(IF(F885="x",CCTT!$F$3:$I$170,CCTT!$B$3:$E$170),MATCH(DATEDIF(D885,DATE(2024,7,11),"m"),CCTT!$A$3:$A$170,0),0)),CCTT!$F$2:$I$2)</f>
        <v>bt</v>
      </c>
      <c r="L885" s="304">
        <f t="shared" si="94"/>
        <v>16.666666666666668</v>
      </c>
      <c r="M885" s="303" t="str" cm="1">
        <f t="array" ref="M885">LOOKUP(2,1/(L885&gt;=INDEX(IF(F885="x",BMI!$G$3:$K$170,BMI!$B$3:$F$170),MATCH(DATEDIF(D885,DATE(2024,7,11),"m"),BMI!$A$3:$A$170,0),0)),BMI!$G$2:$K$2)</f>
        <v>bt</v>
      </c>
      <c r="N885" s="299" t="s">
        <v>3381</v>
      </c>
      <c r="O885" s="299">
        <v>82</v>
      </c>
      <c r="P885" s="302" t="s">
        <v>3382</v>
      </c>
      <c r="Q885" s="103" t="s">
        <v>1269</v>
      </c>
      <c r="R885" s="103" t="s">
        <v>5</v>
      </c>
      <c r="S885" s="299" t="s">
        <v>1370</v>
      </c>
      <c r="T885" s="103" t="s">
        <v>5</v>
      </c>
      <c r="U885" s="305" t="str">
        <f t="shared" si="95"/>
        <v>Cận thị; bt; Đa sâu răng; bt</v>
      </c>
      <c r="V885" s="306" t="s">
        <v>3383</v>
      </c>
      <c r="W885" s="307" t="str">
        <f t="shared" si="96"/>
        <v>II</v>
      </c>
      <c r="X885" s="308"/>
    </row>
    <row r="886" spans="1:24" x14ac:dyDescent="0.25">
      <c r="A886" s="103">
        <f t="shared" si="97"/>
        <v>877</v>
      </c>
      <c r="B886" s="300" t="s">
        <v>2676</v>
      </c>
      <c r="C886" s="301" t="s">
        <v>1356</v>
      </c>
      <c r="D886" s="309">
        <v>42428</v>
      </c>
      <c r="E886" s="308"/>
      <c r="F886" s="308" t="s">
        <v>1753</v>
      </c>
      <c r="G886" s="420" t="s">
        <v>1819</v>
      </c>
      <c r="H886" s="228">
        <v>45720</v>
      </c>
      <c r="I886" s="308">
        <v>38</v>
      </c>
      <c r="J886" s="308">
        <v>138</v>
      </c>
      <c r="K886" s="303" t="str" cm="1">
        <f t="array" ref="K886">LOOKUP(2,1/(J886&gt;=INDEX(IF(F886="x",CCTT!$F$3:$I$170,CCTT!$B$3:$E$170),MATCH(DATEDIF(D886,DATE(2024,7,11),"m"),CCTT!$A$3:$A$170,0),0)),CCTT!$F$2:$I$2)</f>
        <v>bt</v>
      </c>
      <c r="L886" s="304">
        <f t="shared" ref="L886:L948" si="99">(I886/J886^2)*10^4</f>
        <v>19.953791220331862</v>
      </c>
      <c r="M886" s="303" t="str" cm="1">
        <f t="array" ref="M886">LOOKUP(2,1/(L886&gt;=INDEX(IF(F886="x",BMI!$G$3:$K$170,BMI!$B$3:$F$170),MATCH(DATEDIF(D886,DATE(2024,7,11),"m"),BMI!$A$3:$A$170,0),0)),BMI!$G$2:$K$2)</f>
        <v>TC</v>
      </c>
      <c r="N886" s="299" t="s">
        <v>3386</v>
      </c>
      <c r="O886" s="299">
        <v>83</v>
      </c>
      <c r="P886" s="302" t="s">
        <v>3382</v>
      </c>
      <c r="Q886" s="103" t="s">
        <v>1269</v>
      </c>
      <c r="R886" s="103" t="s">
        <v>5</v>
      </c>
      <c r="S886" s="299" t="s">
        <v>5</v>
      </c>
      <c r="T886" s="103" t="s">
        <v>5</v>
      </c>
      <c r="U886" s="305" t="str">
        <f>Q886&amp;"; "&amp;R886&amp;"; "&amp;S886&amp;"; "&amp;T886</f>
        <v>Cận thị; bt; bt; bt</v>
      </c>
      <c r="V886" s="306" t="s">
        <v>1269</v>
      </c>
      <c r="W886" s="307" t="str">
        <f t="shared" ref="W886:W948" si="100">ROMAN(MAX(IF(OR(K886=$Z$8,M886=$AD$8,M886=$AH$8),3,IF(OR(K886=$AA$8,M886=$AE$8,M886=$AG$8),2,1)),IF(V886="bt",1,2)),0)</f>
        <v>II</v>
      </c>
      <c r="X886" s="308"/>
    </row>
    <row r="887" spans="1:24" x14ac:dyDescent="0.25">
      <c r="A887" s="103">
        <f t="shared" si="97"/>
        <v>878</v>
      </c>
      <c r="B887" s="300" t="s">
        <v>2677</v>
      </c>
      <c r="C887" s="301" t="s">
        <v>1321</v>
      </c>
      <c r="D887" s="309">
        <v>42545</v>
      </c>
      <c r="E887" s="308" t="s">
        <v>1753</v>
      </c>
      <c r="F887" s="308"/>
      <c r="G887" s="420" t="s">
        <v>1819</v>
      </c>
      <c r="H887" s="228">
        <v>45720</v>
      </c>
      <c r="I887" s="308">
        <v>24</v>
      </c>
      <c r="J887" s="308">
        <v>125</v>
      </c>
      <c r="K887" s="303" t="str" cm="1">
        <f t="array" ref="K887">LOOKUP(2,1/(J887&gt;=INDEX(IF(F887="x",CCTT!$F$3:$I$170,CCTT!$B$3:$E$170),MATCH(DATEDIF(D887,DATE(2024,7,11),"m"),CCTT!$A$3:$A$170,0),0)),CCTT!$F$2:$I$2)</f>
        <v>bt</v>
      </c>
      <c r="L887" s="304">
        <f t="shared" si="99"/>
        <v>15.360000000000001</v>
      </c>
      <c r="M887" s="303" t="str" cm="1">
        <f t="array" ref="M887">LOOKUP(2,1/(L887&gt;=INDEX(IF(F887="x",BMI!$G$3:$K$170,BMI!$B$3:$F$170),MATCH(DATEDIF(D887,DATE(2024,7,11),"m"),BMI!$A$3:$A$170,0),0)),BMI!$G$2:$K$2)</f>
        <v>bt</v>
      </c>
      <c r="N887" s="299" t="s">
        <v>3381</v>
      </c>
      <c r="O887" s="299">
        <v>83</v>
      </c>
      <c r="P887" s="106" t="s">
        <v>3380</v>
      </c>
      <c r="Q887" s="103" t="s">
        <v>5</v>
      </c>
      <c r="R887" s="103" t="s">
        <v>5</v>
      </c>
      <c r="S887" s="299" t="s">
        <v>5</v>
      </c>
      <c r="T887" s="103" t="s">
        <v>5</v>
      </c>
      <c r="U887" s="305" t="str">
        <f t="shared" ref="U887:U947" si="101">Q887&amp;"; "&amp;R887&amp;"; "&amp;S887&amp;"; "&amp;T887</f>
        <v>bt; bt; bt; bt</v>
      </c>
      <c r="V887" s="306" t="s">
        <v>5</v>
      </c>
      <c r="W887" s="307" t="str">
        <f t="shared" si="100"/>
        <v>I</v>
      </c>
      <c r="X887" s="308"/>
    </row>
    <row r="888" spans="1:24" x14ac:dyDescent="0.25">
      <c r="A888" s="103">
        <f t="shared" si="97"/>
        <v>879</v>
      </c>
      <c r="B888" s="300" t="s">
        <v>2678</v>
      </c>
      <c r="C888" s="301" t="s">
        <v>1298</v>
      </c>
      <c r="D888" s="309">
        <v>42558</v>
      </c>
      <c r="E888" s="308" t="s">
        <v>3393</v>
      </c>
      <c r="F888" s="308"/>
      <c r="G888" s="420" t="s">
        <v>1819</v>
      </c>
      <c r="H888" s="228">
        <v>45720</v>
      </c>
      <c r="I888" s="308">
        <v>49</v>
      </c>
      <c r="J888" s="308">
        <v>137</v>
      </c>
      <c r="K888" s="303" t="str" cm="1">
        <f t="array" ref="K888">LOOKUP(2,1/(J888&gt;=INDEX(IF(F888="x",CCTT!$F$3:$I$170,CCTT!$B$3:$E$170),MATCH(DATEDIF(D888,DATE(2024,7,11),"m"),CCTT!$A$3:$A$170,0),0)),CCTT!$F$2:$I$2)</f>
        <v>bt</v>
      </c>
      <c r="L888" s="304">
        <f t="shared" si="99"/>
        <v>26.106878363258566</v>
      </c>
      <c r="M888" s="303" t="str" cm="1">
        <f t="array" ref="M888">LOOKUP(2,1/(L888&gt;=INDEX(IF(F888="x",BMI!$G$3:$K$170,BMI!$B$3:$F$170),MATCH(DATEDIF(D888,DATE(2024,7,11),"m"),BMI!$A$3:$A$170,0),0)),BMI!$G$2:$K$2)</f>
        <v>BP</v>
      </c>
      <c r="N888" s="299" t="s">
        <v>3390</v>
      </c>
      <c r="O888" s="299">
        <v>83</v>
      </c>
      <c r="P888" s="106" t="s">
        <v>3380</v>
      </c>
      <c r="Q888" s="103" t="s">
        <v>5</v>
      </c>
      <c r="R888" s="103" t="s">
        <v>5</v>
      </c>
      <c r="S888" s="299" t="s">
        <v>1370</v>
      </c>
      <c r="T888" s="103" t="s">
        <v>5</v>
      </c>
      <c r="U888" s="305" t="str">
        <f t="shared" si="101"/>
        <v>bt; bt; Đa sâu răng; bt</v>
      </c>
      <c r="V888" s="112" t="s">
        <v>1370</v>
      </c>
      <c r="W888" s="307" t="str">
        <f t="shared" si="100"/>
        <v>III</v>
      </c>
      <c r="X888" s="308"/>
    </row>
    <row r="889" spans="1:24" x14ac:dyDescent="0.25">
      <c r="A889" s="103">
        <f t="shared" si="97"/>
        <v>880</v>
      </c>
      <c r="B889" s="300" t="s">
        <v>1670</v>
      </c>
      <c r="C889" s="301" t="s">
        <v>1369</v>
      </c>
      <c r="D889" s="309">
        <v>42370</v>
      </c>
      <c r="E889" s="308" t="s">
        <v>1753</v>
      </c>
      <c r="F889" s="308"/>
      <c r="G889" s="420" t="s">
        <v>1819</v>
      </c>
      <c r="H889" s="228">
        <v>45720</v>
      </c>
      <c r="I889" s="308">
        <v>46</v>
      </c>
      <c r="J889" s="308">
        <v>136</v>
      </c>
      <c r="K889" s="303" t="str" cm="1">
        <f t="array" ref="K889">LOOKUP(2,1/(J889&gt;=INDEX(IF(F889="x",CCTT!$F$3:$I$170,CCTT!$B$3:$E$170),MATCH(DATEDIF(D889,DATE(2024,7,11),"m"),CCTT!$A$3:$A$170,0),0)),CCTT!$F$2:$I$2)</f>
        <v>bt</v>
      </c>
      <c r="L889" s="304">
        <f t="shared" si="99"/>
        <v>24.870242214532873</v>
      </c>
      <c r="M889" s="303" t="str" cm="1">
        <f t="array" ref="M889">LOOKUP(2,1/(L889&gt;=INDEX(IF(F889="x",BMI!$G$3:$K$170,BMI!$B$3:$F$170),MATCH(DATEDIF(D889,DATE(2024,7,11),"m"),BMI!$A$3:$A$170,0),0)),BMI!$G$2:$K$2)</f>
        <v>BP</v>
      </c>
      <c r="N889" s="299" t="s">
        <v>3386</v>
      </c>
      <c r="O889" s="299">
        <v>83</v>
      </c>
      <c r="P889" s="106" t="s">
        <v>3380</v>
      </c>
      <c r="Q889" s="103" t="s">
        <v>5</v>
      </c>
      <c r="R889" s="103" t="s">
        <v>5</v>
      </c>
      <c r="S889" s="299" t="s">
        <v>5</v>
      </c>
      <c r="T889" s="103" t="s">
        <v>5</v>
      </c>
      <c r="U889" s="305" t="str">
        <f t="shared" si="101"/>
        <v>bt; bt; bt; bt</v>
      </c>
      <c r="V889" s="306" t="s">
        <v>5</v>
      </c>
      <c r="W889" s="307" t="str">
        <f t="shared" si="100"/>
        <v>III</v>
      </c>
      <c r="X889" s="308"/>
    </row>
    <row r="890" spans="1:24" x14ac:dyDescent="0.25">
      <c r="A890" s="103">
        <f t="shared" si="97"/>
        <v>881</v>
      </c>
      <c r="B890" s="300" t="s">
        <v>2679</v>
      </c>
      <c r="C890" s="301" t="s">
        <v>1334</v>
      </c>
      <c r="D890" s="309">
        <v>42479</v>
      </c>
      <c r="E890" s="308"/>
      <c r="F890" s="308" t="s">
        <v>1753</v>
      </c>
      <c r="G890" s="420" t="s">
        <v>1819</v>
      </c>
      <c r="H890" s="228">
        <v>45720</v>
      </c>
      <c r="I890" s="308">
        <v>31</v>
      </c>
      <c r="J890" s="308">
        <v>133</v>
      </c>
      <c r="K890" s="303" t="str" cm="1">
        <f t="array" ref="K890">LOOKUP(2,1/(J890&gt;=INDEX(IF(F890="x",CCTT!$F$3:$I$170,CCTT!$B$3:$E$170),MATCH(DATEDIF(D890,DATE(2024,7,11),"m"),CCTT!$A$3:$A$170,0),0)),CCTT!$F$2:$I$2)</f>
        <v>bt</v>
      </c>
      <c r="L890" s="304">
        <f t="shared" si="99"/>
        <v>17.525015546384758</v>
      </c>
      <c r="M890" s="303" t="str" cm="1">
        <f t="array" ref="M890">LOOKUP(2,1/(L890&gt;=INDEX(IF(F890="x",BMI!$G$3:$K$170,BMI!$B$3:$F$170),MATCH(DATEDIF(D890,DATE(2024,7,11),"m"),BMI!$A$3:$A$170,0),0)),BMI!$G$2:$K$2)</f>
        <v>bt</v>
      </c>
      <c r="N890" s="299" t="s">
        <v>3381</v>
      </c>
      <c r="O890" s="299">
        <v>81</v>
      </c>
      <c r="P890" s="106" t="s">
        <v>3380</v>
      </c>
      <c r="Q890" s="103" t="s">
        <v>5</v>
      </c>
      <c r="R890" s="103" t="s">
        <v>5</v>
      </c>
      <c r="S890" s="299" t="s">
        <v>5</v>
      </c>
      <c r="T890" s="103" t="s">
        <v>5</v>
      </c>
      <c r="U890" s="305" t="str">
        <f t="shared" si="101"/>
        <v>bt; bt; bt; bt</v>
      </c>
      <c r="V890" s="306" t="s">
        <v>5</v>
      </c>
      <c r="W890" s="307" t="str">
        <f t="shared" si="100"/>
        <v>I</v>
      </c>
      <c r="X890" s="308"/>
    </row>
    <row r="891" spans="1:24" x14ac:dyDescent="0.25">
      <c r="A891" s="103">
        <f t="shared" si="97"/>
        <v>882</v>
      </c>
      <c r="B891" s="300" t="s">
        <v>1377</v>
      </c>
      <c r="C891" s="301" t="s">
        <v>1350</v>
      </c>
      <c r="D891" s="309">
        <v>42411</v>
      </c>
      <c r="E891" s="308" t="s">
        <v>1753</v>
      </c>
      <c r="F891" s="308"/>
      <c r="G891" s="420" t="s">
        <v>1819</v>
      </c>
      <c r="H891" s="228">
        <v>45720</v>
      </c>
      <c r="I891" s="308">
        <v>41</v>
      </c>
      <c r="J891" s="308">
        <v>137</v>
      </c>
      <c r="K891" s="303" t="str" cm="1">
        <f t="array" ref="K891">LOOKUP(2,1/(J891&gt;=INDEX(IF(F891="x",CCTT!$F$3:$I$170,CCTT!$B$3:$E$170),MATCH(DATEDIF(D891,DATE(2024,7,11),"m"),CCTT!$A$3:$A$170,0),0)),CCTT!$F$2:$I$2)</f>
        <v>bt</v>
      </c>
      <c r="L891" s="304">
        <f t="shared" si="99"/>
        <v>21.844530875379615</v>
      </c>
      <c r="M891" s="303" t="str" cm="1">
        <f t="array" ref="M891">LOOKUP(2,1/(L891&gt;=INDEX(IF(F891="x",BMI!$G$3:$K$170,BMI!$B$3:$F$170),MATCH(DATEDIF(D891,DATE(2024,7,11),"m"),BMI!$A$3:$A$170,0),0)),BMI!$G$2:$K$2)</f>
        <v>BP</v>
      </c>
      <c r="N891" s="299" t="s">
        <v>3386</v>
      </c>
      <c r="O891" s="299">
        <v>85</v>
      </c>
      <c r="P891" s="106" t="s">
        <v>3380</v>
      </c>
      <c r="Q891" s="103" t="s">
        <v>5</v>
      </c>
      <c r="R891" s="103" t="s">
        <v>5</v>
      </c>
      <c r="S891" s="299" t="s">
        <v>5</v>
      </c>
      <c r="T891" s="103" t="s">
        <v>5</v>
      </c>
      <c r="U891" s="305" t="str">
        <f t="shared" si="101"/>
        <v>bt; bt; bt; bt</v>
      </c>
      <c r="V891" s="299" t="s">
        <v>5</v>
      </c>
      <c r="W891" s="307" t="str">
        <f t="shared" si="100"/>
        <v>III</v>
      </c>
      <c r="X891" s="308"/>
    </row>
    <row r="892" spans="1:24" ht="31.5" x14ac:dyDescent="0.25">
      <c r="A892" s="103">
        <f t="shared" si="97"/>
        <v>883</v>
      </c>
      <c r="B892" s="300" t="s">
        <v>2680</v>
      </c>
      <c r="C892" s="301" t="s">
        <v>1307</v>
      </c>
      <c r="D892" s="309">
        <v>42417</v>
      </c>
      <c r="E892" s="308"/>
      <c r="F892" s="308" t="s">
        <v>1753</v>
      </c>
      <c r="G892" s="420" t="s">
        <v>1819</v>
      </c>
      <c r="H892" s="228">
        <v>45720</v>
      </c>
      <c r="I892" s="308"/>
      <c r="J892" s="308"/>
      <c r="K892" s="303" t="str" cm="1">
        <f t="array" ref="K892">LOOKUP(2,1/(J892&gt;=INDEX(IF(F892="x",CCTT!$F$3:$I$170,CCTT!$B$3:$E$170),MATCH(DATEDIF(D892,DATE(2024,7,11),"m"),CCTT!$A$3:$A$170,0),0)),CCTT!$F$2:$I$2)</f>
        <v>SDDTTC
MĐN</v>
      </c>
      <c r="L892" s="304" t="e">
        <f t="shared" si="99"/>
        <v>#DIV/0!</v>
      </c>
      <c r="M892" s="303" t="e" cm="1">
        <f t="array" ref="M892">LOOKUP(2,1/(L892&gt;=INDEX(IF(F892="x",BMI!$G$3:$K$170,BMI!$B$3:$F$170),MATCH(DATEDIF(D892,DATE(2024,7,11),"m"),BMI!$A$3:$A$170,0),0)),BMI!$G$2:$K$2)</f>
        <v>#N/A</v>
      </c>
      <c r="N892" s="299" t="s">
        <v>3381</v>
      </c>
      <c r="O892" s="299">
        <v>83</v>
      </c>
      <c r="P892" s="106" t="s">
        <v>3380</v>
      </c>
      <c r="Q892" s="103" t="s">
        <v>5</v>
      </c>
      <c r="R892" s="103" t="s">
        <v>5</v>
      </c>
      <c r="S892" s="299" t="s">
        <v>5</v>
      </c>
      <c r="T892" s="103" t="s">
        <v>5</v>
      </c>
      <c r="U892" s="305" t="str">
        <f t="shared" si="101"/>
        <v>bt; bt; bt; bt</v>
      </c>
      <c r="V892" s="306" t="s">
        <v>5</v>
      </c>
      <c r="W892" s="307" t="e">
        <f t="shared" si="100"/>
        <v>#N/A</v>
      </c>
      <c r="X892" s="308"/>
    </row>
    <row r="893" spans="1:24" x14ac:dyDescent="0.25">
      <c r="A893" s="103">
        <f t="shared" si="97"/>
        <v>884</v>
      </c>
      <c r="B893" s="300" t="s">
        <v>2681</v>
      </c>
      <c r="C893" s="301" t="s">
        <v>1308</v>
      </c>
      <c r="D893" s="308"/>
      <c r="E893" s="308"/>
      <c r="F893" s="308" t="s">
        <v>1753</v>
      </c>
      <c r="G893" s="420" t="s">
        <v>1819</v>
      </c>
      <c r="H893" s="228">
        <v>45720</v>
      </c>
      <c r="I893" s="308">
        <v>26</v>
      </c>
      <c r="J893" s="308">
        <v>128</v>
      </c>
      <c r="K893" s="303" t="e" cm="1">
        <f t="array" ref="K893">LOOKUP(2,1/(J893&gt;=INDEX(IF(F893="x",CCTT!$F$3:$I$170,CCTT!$B$3:$E$170),MATCH(DATEDIF(D893,DATE(2024,7,11),"m"),CCTT!$A$3:$A$170,0),0)),CCTT!$F$2:$I$2)</f>
        <v>#N/A</v>
      </c>
      <c r="L893" s="304">
        <f t="shared" si="99"/>
        <v>15.869140625</v>
      </c>
      <c r="M893" s="303" t="e" cm="1">
        <f t="array" ref="M893">LOOKUP(2,1/(L893&gt;=INDEX(IF(F893="x",BMI!$G$3:$K$170,BMI!$B$3:$F$170),MATCH(DATEDIF(D893,DATE(2024,7,11),"m"),BMI!$A$3:$A$170,0),0)),BMI!$G$2:$K$2)</f>
        <v>#N/A</v>
      </c>
      <c r="N893" s="299" t="s">
        <v>3381</v>
      </c>
      <c r="O893" s="299">
        <v>81</v>
      </c>
      <c r="P893" s="106" t="s">
        <v>3380</v>
      </c>
      <c r="Q893" s="103" t="s">
        <v>5</v>
      </c>
      <c r="R893" s="103" t="s">
        <v>5</v>
      </c>
      <c r="S893" s="299" t="s">
        <v>5</v>
      </c>
      <c r="T893" s="103" t="s">
        <v>5</v>
      </c>
      <c r="U893" s="305" t="str">
        <f t="shared" si="101"/>
        <v>bt; bt; bt; bt</v>
      </c>
      <c r="V893" s="306" t="s">
        <v>5</v>
      </c>
      <c r="W893" s="307" t="e">
        <f t="shared" si="100"/>
        <v>#N/A</v>
      </c>
      <c r="X893" s="308"/>
    </row>
    <row r="894" spans="1:24" x14ac:dyDescent="0.25">
      <c r="A894" s="103">
        <f t="shared" si="97"/>
        <v>885</v>
      </c>
      <c r="B894" s="300" t="s">
        <v>1475</v>
      </c>
      <c r="C894" s="301" t="s">
        <v>1261</v>
      </c>
      <c r="D894" s="309">
        <v>42706</v>
      </c>
      <c r="E894" s="308"/>
      <c r="F894" s="308" t="s">
        <v>1753</v>
      </c>
      <c r="G894" s="420" t="s">
        <v>1819</v>
      </c>
      <c r="H894" s="228">
        <v>45720</v>
      </c>
      <c r="I894" s="308">
        <v>25</v>
      </c>
      <c r="J894" s="308">
        <v>126</v>
      </c>
      <c r="K894" s="303" t="str" cm="1">
        <f t="array" ref="K894">LOOKUP(2,1/(J894&gt;=INDEX(IF(F894="x",CCTT!$F$3:$I$170,CCTT!$B$3:$E$170),MATCH(DATEDIF(D894,DATE(2024,7,11),"m"),CCTT!$A$3:$A$170,0),0)),CCTT!$F$2:$I$2)</f>
        <v>bt</v>
      </c>
      <c r="L894" s="304">
        <f t="shared" si="99"/>
        <v>15.747039556563367</v>
      </c>
      <c r="M894" s="303" t="str" cm="1">
        <f t="array" ref="M894">LOOKUP(2,1/(L894&gt;=INDEX(IF(F894="x",BMI!$G$3:$K$170,BMI!$B$3:$F$170),MATCH(DATEDIF(D894,DATE(2024,7,11),"m"),BMI!$A$3:$A$170,0),0)),BMI!$G$2:$K$2)</f>
        <v>bt</v>
      </c>
      <c r="N894" s="299" t="s">
        <v>3381</v>
      </c>
      <c r="O894" s="299">
        <v>83</v>
      </c>
      <c r="P894" s="106" t="s">
        <v>3380</v>
      </c>
      <c r="Q894" s="103" t="s">
        <v>5</v>
      </c>
      <c r="R894" s="103" t="s">
        <v>5</v>
      </c>
      <c r="S894" s="299" t="s">
        <v>1370</v>
      </c>
      <c r="T894" s="103" t="s">
        <v>5</v>
      </c>
      <c r="U894" s="305" t="str">
        <f t="shared" si="101"/>
        <v>bt; bt; Đa sâu răng; bt</v>
      </c>
      <c r="V894" s="112" t="s">
        <v>1370</v>
      </c>
      <c r="W894" s="307" t="str">
        <f t="shared" si="100"/>
        <v>II</v>
      </c>
      <c r="X894" s="308"/>
    </row>
    <row r="895" spans="1:24" x14ac:dyDescent="0.25">
      <c r="A895" s="103">
        <f t="shared" si="97"/>
        <v>886</v>
      </c>
      <c r="B895" s="300" t="s">
        <v>2682</v>
      </c>
      <c r="C895" s="301" t="s">
        <v>1262</v>
      </c>
      <c r="D895" s="309">
        <v>42310</v>
      </c>
      <c r="E895" s="308"/>
      <c r="F895" s="308" t="s">
        <v>1753</v>
      </c>
      <c r="G895" s="420" t="s">
        <v>1819</v>
      </c>
      <c r="H895" s="228">
        <v>45720</v>
      </c>
      <c r="I895" s="308">
        <v>23</v>
      </c>
      <c r="J895" s="308">
        <v>128</v>
      </c>
      <c r="K895" s="303" t="str" cm="1">
        <f t="array" ref="K895">LOOKUP(2,1/(J895&gt;=INDEX(IF(F895="x",CCTT!$F$3:$I$170,CCTT!$B$3:$E$170),MATCH(DATEDIF(D895,DATE(2024,7,11),"m"),CCTT!$A$3:$A$170,0),0)),CCTT!$F$2:$I$2)</f>
        <v>bt</v>
      </c>
      <c r="L895" s="304">
        <f t="shared" si="99"/>
        <v>14.0380859375</v>
      </c>
      <c r="M895" s="303" t="str" cm="1">
        <f t="array" ref="M895">LOOKUP(2,1/(L895&gt;=INDEX(IF(F895="x",BMI!$G$3:$K$170,BMI!$B$3:$F$170),MATCH(DATEDIF(D895,DATE(2024,7,11),"m"),BMI!$A$3:$A$170,0),0)),BMI!$G$2:$K$2)</f>
        <v>bt</v>
      </c>
      <c r="N895" s="299" t="s">
        <v>3381</v>
      </c>
      <c r="O895" s="299">
        <v>82</v>
      </c>
      <c r="P895" s="106" t="s">
        <v>3380</v>
      </c>
      <c r="Q895" s="103" t="s">
        <v>5</v>
      </c>
      <c r="R895" s="103" t="s">
        <v>5</v>
      </c>
      <c r="S895" s="299" t="s">
        <v>1370</v>
      </c>
      <c r="T895" s="103" t="s">
        <v>5</v>
      </c>
      <c r="U895" s="305" t="str">
        <f t="shared" si="101"/>
        <v>bt; bt; Đa sâu răng; bt</v>
      </c>
      <c r="V895" s="112" t="s">
        <v>1370</v>
      </c>
      <c r="W895" s="307" t="str">
        <f t="shared" si="100"/>
        <v>II</v>
      </c>
      <c r="X895" s="308"/>
    </row>
    <row r="896" spans="1:24" x14ac:dyDescent="0.25">
      <c r="A896" s="103">
        <f t="shared" si="97"/>
        <v>887</v>
      </c>
      <c r="B896" s="300" t="s">
        <v>2516</v>
      </c>
      <c r="C896" s="301" t="s">
        <v>1740</v>
      </c>
      <c r="D896" s="309">
        <v>42593</v>
      </c>
      <c r="E896" s="308"/>
      <c r="F896" s="308" t="s">
        <v>1753</v>
      </c>
      <c r="G896" s="420" t="s">
        <v>1819</v>
      </c>
      <c r="H896" s="228">
        <v>45720</v>
      </c>
      <c r="I896" s="308">
        <v>33</v>
      </c>
      <c r="J896" s="308">
        <v>130</v>
      </c>
      <c r="K896" s="303" t="str" cm="1">
        <f t="array" ref="K896">LOOKUP(2,1/(J896&gt;=INDEX(IF(F896="x",CCTT!$F$3:$I$170,CCTT!$B$3:$E$170),MATCH(DATEDIF(D896,DATE(2024,7,11),"m"),CCTT!$A$3:$A$170,0),0)),CCTT!$F$2:$I$2)</f>
        <v>bt</v>
      </c>
      <c r="L896" s="304">
        <f t="shared" si="99"/>
        <v>19.526627218934912</v>
      </c>
      <c r="M896" s="303" t="str" cm="1">
        <f t="array" ref="M896">LOOKUP(2,1/(L896&gt;=INDEX(IF(F896="x",BMI!$G$3:$K$170,BMI!$B$3:$F$170),MATCH(DATEDIF(D896,DATE(2024,7,11),"m"),BMI!$A$3:$A$170,0),0)),BMI!$G$2:$K$2)</f>
        <v>TC</v>
      </c>
      <c r="N896" s="299" t="s">
        <v>3384</v>
      </c>
      <c r="O896" s="299">
        <v>83</v>
      </c>
      <c r="P896" s="106" t="s">
        <v>3380</v>
      </c>
      <c r="Q896" s="103" t="s">
        <v>5</v>
      </c>
      <c r="R896" s="103" t="s">
        <v>5</v>
      </c>
      <c r="S896" s="299" t="s">
        <v>5</v>
      </c>
      <c r="T896" s="103" t="s">
        <v>5</v>
      </c>
      <c r="U896" s="305" t="str">
        <f t="shared" si="101"/>
        <v>bt; bt; bt; bt</v>
      </c>
      <c r="V896" s="306" t="s">
        <v>5</v>
      </c>
      <c r="W896" s="307" t="str">
        <f t="shared" si="100"/>
        <v>II</v>
      </c>
      <c r="X896" s="308"/>
    </row>
    <row r="897" spans="1:24" x14ac:dyDescent="0.25">
      <c r="A897" s="103">
        <f t="shared" si="97"/>
        <v>888</v>
      </c>
      <c r="B897" s="300" t="s">
        <v>2683</v>
      </c>
      <c r="C897" s="301" t="s">
        <v>1309</v>
      </c>
      <c r="D897" s="309">
        <v>42609</v>
      </c>
      <c r="E897" s="308"/>
      <c r="F897" s="308" t="s">
        <v>1753</v>
      </c>
      <c r="G897" s="420" t="s">
        <v>1819</v>
      </c>
      <c r="H897" s="228">
        <v>45720</v>
      </c>
      <c r="I897" s="308">
        <v>28</v>
      </c>
      <c r="J897" s="308">
        <v>132</v>
      </c>
      <c r="K897" s="303" t="str" cm="1">
        <f t="array" ref="K897">LOOKUP(2,1/(J897&gt;=INDEX(IF(F897="x",CCTT!$F$3:$I$170,CCTT!$B$3:$E$170),MATCH(DATEDIF(D897,DATE(2024,7,11),"m"),CCTT!$A$3:$A$170,0),0)),CCTT!$F$2:$I$2)</f>
        <v>bt</v>
      </c>
      <c r="L897" s="304">
        <f t="shared" si="99"/>
        <v>16.069788797061523</v>
      </c>
      <c r="M897" s="303" t="str" cm="1">
        <f t="array" ref="M897">LOOKUP(2,1/(L897&gt;=INDEX(IF(F897="x",BMI!$G$3:$K$170,BMI!$B$3:$F$170),MATCH(DATEDIF(D897,DATE(2024,7,11),"m"),BMI!$A$3:$A$170,0),0)),BMI!$G$2:$K$2)</f>
        <v>bt</v>
      </c>
      <c r="N897" s="299" t="s">
        <v>3384</v>
      </c>
      <c r="O897" s="299">
        <v>81</v>
      </c>
      <c r="P897" s="106" t="s">
        <v>3380</v>
      </c>
      <c r="Q897" s="103" t="s">
        <v>5</v>
      </c>
      <c r="R897" s="103" t="s">
        <v>5</v>
      </c>
      <c r="S897" s="299" t="s">
        <v>5</v>
      </c>
      <c r="T897" s="103" t="s">
        <v>5</v>
      </c>
      <c r="U897" s="305" t="str">
        <f>Q897&amp;"; "&amp;R897&amp;"; "&amp;S897&amp;"; "&amp;T897</f>
        <v>bt; bt; bt; bt</v>
      </c>
      <c r="V897" s="306" t="s">
        <v>5</v>
      </c>
      <c r="W897" s="307" t="str">
        <f t="shared" si="100"/>
        <v>I</v>
      </c>
      <c r="X897" s="308"/>
    </row>
    <row r="898" spans="1:24" x14ac:dyDescent="0.25">
      <c r="A898" s="103">
        <f t="shared" si="97"/>
        <v>889</v>
      </c>
      <c r="B898" s="300" t="s">
        <v>2684</v>
      </c>
      <c r="C898" s="301" t="s">
        <v>2685</v>
      </c>
      <c r="D898" s="309">
        <v>42632</v>
      </c>
      <c r="E898" s="308" t="s">
        <v>1753</v>
      </c>
      <c r="F898" s="308"/>
      <c r="G898" s="420" t="s">
        <v>1819</v>
      </c>
      <c r="H898" s="228">
        <v>45720</v>
      </c>
      <c r="I898" s="308">
        <v>21</v>
      </c>
      <c r="J898" s="308">
        <v>125</v>
      </c>
      <c r="K898" s="303" t="str" cm="1">
        <f t="array" ref="K898">LOOKUP(2,1/(J898&gt;=INDEX(IF(F898="x",CCTT!$F$3:$I$170,CCTT!$B$3:$E$170),MATCH(DATEDIF(D898,DATE(2024,7,11),"m"),CCTT!$A$3:$A$170,0),0)),CCTT!$F$2:$I$2)</f>
        <v>bt</v>
      </c>
      <c r="L898" s="304">
        <f t="shared" si="99"/>
        <v>13.44</v>
      </c>
      <c r="M898" s="303" t="str" cm="1">
        <f t="array" ref="M898">LOOKUP(2,1/(L898&gt;=INDEX(IF(F898="x",BMI!$G$3:$K$170,BMI!$B$3:$F$170),MATCH(DATEDIF(D898,DATE(2024,7,11),"m"),BMI!$A$3:$A$170,0),0)),BMI!$G$2:$K$2)</f>
        <v>bt</v>
      </c>
      <c r="N898" s="299" t="s">
        <v>3385</v>
      </c>
      <c r="O898" s="299">
        <v>85</v>
      </c>
      <c r="P898" s="106" t="s">
        <v>3380</v>
      </c>
      <c r="Q898" s="103" t="s">
        <v>5</v>
      </c>
      <c r="R898" s="103" t="s">
        <v>5</v>
      </c>
      <c r="S898" s="299" t="s">
        <v>5</v>
      </c>
      <c r="T898" s="103" t="s">
        <v>5</v>
      </c>
      <c r="U898" s="305" t="str">
        <f t="shared" si="101"/>
        <v>bt; bt; bt; bt</v>
      </c>
      <c r="V898" s="306" t="s">
        <v>5</v>
      </c>
      <c r="W898" s="307" t="str">
        <f t="shared" si="100"/>
        <v>I</v>
      </c>
      <c r="X898" s="308"/>
    </row>
    <row r="899" spans="1:24" x14ac:dyDescent="0.25">
      <c r="A899" s="103">
        <f t="shared" si="97"/>
        <v>890</v>
      </c>
      <c r="B899" s="300" t="s">
        <v>2649</v>
      </c>
      <c r="C899" s="301" t="s">
        <v>1265</v>
      </c>
      <c r="D899" s="309">
        <v>42648</v>
      </c>
      <c r="E899" s="308" t="s">
        <v>1753</v>
      </c>
      <c r="F899" s="308"/>
      <c r="G899" s="420" t="s">
        <v>1819</v>
      </c>
      <c r="H899" s="228">
        <v>45720</v>
      </c>
      <c r="I899" s="308">
        <v>20</v>
      </c>
      <c r="J899" s="308">
        <v>122</v>
      </c>
      <c r="K899" s="303" t="str" cm="1">
        <f t="array" ref="K899">LOOKUP(2,1/(J899&gt;=INDEX(IF(F899="x",CCTT!$F$3:$I$170,CCTT!$B$3:$E$170),MATCH(DATEDIF(D899,DATE(2024,7,11),"m"),CCTT!$A$3:$A$170,0),0)),CCTT!$F$2:$I$2)</f>
        <v>bt</v>
      </c>
      <c r="L899" s="304">
        <f t="shared" si="99"/>
        <v>13.437248051599033</v>
      </c>
      <c r="M899" s="303" t="str" cm="1">
        <f t="array" ref="M899">LOOKUP(2,1/(L899&gt;=INDEX(IF(F899="x",BMI!$G$3:$K$170,BMI!$B$3:$F$170),MATCH(DATEDIF(D899,DATE(2024,7,11),"m"),BMI!$A$3:$A$170,0),0)),BMI!$G$2:$K$2)</f>
        <v>bt</v>
      </c>
      <c r="N899" s="299" t="s">
        <v>3381</v>
      </c>
      <c r="O899" s="299">
        <v>83</v>
      </c>
      <c r="P899" s="106" t="s">
        <v>3380</v>
      </c>
      <c r="Q899" s="103" t="s">
        <v>5</v>
      </c>
      <c r="R899" s="103" t="s">
        <v>5</v>
      </c>
      <c r="S899" s="299" t="s">
        <v>1370</v>
      </c>
      <c r="T899" s="103" t="s">
        <v>5</v>
      </c>
      <c r="U899" s="305" t="str">
        <f t="shared" si="101"/>
        <v>bt; bt; Đa sâu răng; bt</v>
      </c>
      <c r="V899" s="112" t="s">
        <v>1370</v>
      </c>
      <c r="W899" s="307" t="str">
        <f t="shared" si="100"/>
        <v>II</v>
      </c>
      <c r="X899" s="308"/>
    </row>
    <row r="900" spans="1:24" x14ac:dyDescent="0.25">
      <c r="A900" s="103">
        <f t="shared" si="97"/>
        <v>891</v>
      </c>
      <c r="B900" s="300" t="s">
        <v>2686</v>
      </c>
      <c r="C900" s="301" t="s">
        <v>1274</v>
      </c>
      <c r="D900" s="309">
        <v>42641</v>
      </c>
      <c r="E900" s="308"/>
      <c r="F900" s="308" t="s">
        <v>1753</v>
      </c>
      <c r="G900" s="420" t="s">
        <v>1819</v>
      </c>
      <c r="H900" s="228">
        <v>45720</v>
      </c>
      <c r="I900" s="308">
        <v>42</v>
      </c>
      <c r="J900" s="308">
        <v>137</v>
      </c>
      <c r="K900" s="303" t="str" cm="1">
        <f t="array" ref="K900">LOOKUP(2,1/(J900&gt;=INDEX(IF(F900="x",CCTT!$F$3:$I$170,CCTT!$B$3:$E$170),MATCH(DATEDIF(D900,DATE(2024,7,11),"m"),CCTT!$A$3:$A$170,0),0)),CCTT!$F$2:$I$2)</f>
        <v>CHT</v>
      </c>
      <c r="L900" s="304">
        <f t="shared" si="99"/>
        <v>22.377324311364482</v>
      </c>
      <c r="M900" s="303" t="str" cm="1">
        <f t="array" ref="M900">LOOKUP(2,1/(L900&gt;=INDEX(IF(F900="x",BMI!$G$3:$K$170,BMI!$B$3:$F$170),MATCH(DATEDIF(D900,DATE(2024,7,11),"m"),BMI!$A$3:$A$170,0),0)),BMI!$G$2:$K$2)</f>
        <v>BP</v>
      </c>
      <c r="N900" s="299" t="s">
        <v>3381</v>
      </c>
      <c r="O900" s="299">
        <v>81</v>
      </c>
      <c r="P900" s="106" t="s">
        <v>3380</v>
      </c>
      <c r="Q900" s="103" t="s">
        <v>5</v>
      </c>
      <c r="R900" s="103" t="s">
        <v>5</v>
      </c>
      <c r="S900" s="299" t="s">
        <v>5</v>
      </c>
      <c r="T900" s="103" t="s">
        <v>5</v>
      </c>
      <c r="U900" s="305" t="str">
        <f t="shared" si="101"/>
        <v>bt; bt; bt; bt</v>
      </c>
      <c r="V900" s="306" t="s">
        <v>5</v>
      </c>
      <c r="W900" s="307" t="str">
        <f t="shared" si="100"/>
        <v>III</v>
      </c>
      <c r="X900" s="308"/>
    </row>
    <row r="901" spans="1:24" x14ac:dyDescent="0.25">
      <c r="A901" s="103">
        <f t="shared" si="97"/>
        <v>892</v>
      </c>
      <c r="B901" s="300" t="s">
        <v>2687</v>
      </c>
      <c r="C901" s="301" t="s">
        <v>1289</v>
      </c>
      <c r="D901" s="308"/>
      <c r="E901" s="308"/>
      <c r="F901" s="308" t="s">
        <v>1753</v>
      </c>
      <c r="G901" s="420" t="s">
        <v>1819</v>
      </c>
      <c r="H901" s="228">
        <v>45720</v>
      </c>
      <c r="I901" s="308">
        <v>31</v>
      </c>
      <c r="J901" s="308">
        <v>127</v>
      </c>
      <c r="K901" s="303" t="e" cm="1">
        <f t="array" ref="K901">LOOKUP(2,1/(J901&gt;=INDEX(IF(F901="x",CCTT!$F$3:$I$170,CCTT!$B$3:$E$170),MATCH(DATEDIF(D901,DATE(2024,7,11),"m"),CCTT!$A$3:$A$170,0),0)),CCTT!$F$2:$I$2)</f>
        <v>#N/A</v>
      </c>
      <c r="L901" s="304">
        <f t="shared" si="99"/>
        <v>19.22003844007688</v>
      </c>
      <c r="M901" s="303" t="e" cm="1">
        <f t="array" ref="M901">LOOKUP(2,1/(L901&gt;=INDEX(IF(F901="x",BMI!$G$3:$K$170,BMI!$B$3:$F$170),MATCH(DATEDIF(D901,DATE(2024,7,11),"m"),BMI!$A$3:$A$170,0),0)),BMI!$G$2:$K$2)</f>
        <v>#N/A</v>
      </c>
      <c r="N901" s="299" t="s">
        <v>3381</v>
      </c>
      <c r="O901" s="299">
        <v>83</v>
      </c>
      <c r="P901" s="106" t="s">
        <v>3380</v>
      </c>
      <c r="Q901" s="103" t="s">
        <v>5</v>
      </c>
      <c r="R901" s="103" t="s">
        <v>5</v>
      </c>
      <c r="S901" s="299" t="s">
        <v>5</v>
      </c>
      <c r="T901" s="103" t="s">
        <v>5</v>
      </c>
      <c r="U901" s="305" t="str">
        <f t="shared" si="101"/>
        <v>bt; bt; bt; bt</v>
      </c>
      <c r="V901" s="306" t="s">
        <v>5</v>
      </c>
      <c r="W901" s="307" t="e">
        <f t="shared" si="100"/>
        <v>#N/A</v>
      </c>
      <c r="X901" s="308"/>
    </row>
    <row r="902" spans="1:24" x14ac:dyDescent="0.25">
      <c r="A902" s="103">
        <f t="shared" si="97"/>
        <v>893</v>
      </c>
      <c r="B902" s="300" t="s">
        <v>2688</v>
      </c>
      <c r="C902" s="301" t="s">
        <v>1317</v>
      </c>
      <c r="D902" s="308"/>
      <c r="E902" s="308" t="s">
        <v>1753</v>
      </c>
      <c r="F902" s="308"/>
      <c r="G902" s="420" t="s">
        <v>1819</v>
      </c>
      <c r="H902" s="228">
        <v>45720</v>
      </c>
      <c r="I902" s="308">
        <v>34</v>
      </c>
      <c r="J902" s="308">
        <v>135</v>
      </c>
      <c r="K902" s="303" t="e" cm="1">
        <f t="array" ref="K902">LOOKUP(2,1/(J902&gt;=INDEX(IF(F902="x",CCTT!$F$3:$I$170,CCTT!$B$3:$E$170),MATCH(DATEDIF(D902,DATE(2024,7,11),"m"),CCTT!$A$3:$A$170,0),0)),CCTT!$F$2:$I$2)</f>
        <v>#N/A</v>
      </c>
      <c r="L902" s="304">
        <f t="shared" si="99"/>
        <v>18.655692729766805</v>
      </c>
      <c r="M902" s="303" t="e" cm="1">
        <f t="array" ref="M902">LOOKUP(2,1/(L902&gt;=INDEX(IF(F902="x",BMI!$G$3:$K$170,BMI!$B$3:$F$170),MATCH(DATEDIF(D902,DATE(2024,7,11),"m"),BMI!$A$3:$A$170,0),0)),BMI!$G$2:$K$2)</f>
        <v>#N/A</v>
      </c>
      <c r="N902" s="299" t="s">
        <v>3379</v>
      </c>
      <c r="O902" s="299">
        <v>82</v>
      </c>
      <c r="P902" s="106" t="s">
        <v>3380</v>
      </c>
      <c r="Q902" s="103" t="s">
        <v>5</v>
      </c>
      <c r="R902" s="103" t="s">
        <v>5</v>
      </c>
      <c r="S902" s="299" t="s">
        <v>1370</v>
      </c>
      <c r="T902" s="103" t="s">
        <v>5</v>
      </c>
      <c r="U902" s="305" t="str">
        <f t="shared" si="101"/>
        <v>bt; bt; Đa sâu răng; bt</v>
      </c>
      <c r="V902" s="112" t="s">
        <v>1370</v>
      </c>
      <c r="W902" s="307" t="e">
        <f t="shared" si="100"/>
        <v>#N/A</v>
      </c>
      <c r="X902" s="308"/>
    </row>
    <row r="903" spans="1:24" x14ac:dyDescent="0.25">
      <c r="A903" s="103">
        <f t="shared" si="97"/>
        <v>894</v>
      </c>
      <c r="B903" s="300" t="s">
        <v>2689</v>
      </c>
      <c r="C903" s="301" t="s">
        <v>1274</v>
      </c>
      <c r="D903" s="308"/>
      <c r="E903" s="308"/>
      <c r="F903" s="308" t="s">
        <v>1753</v>
      </c>
      <c r="G903" s="420" t="s">
        <v>1819</v>
      </c>
      <c r="H903" s="228">
        <v>45720</v>
      </c>
      <c r="I903" s="308">
        <v>27</v>
      </c>
      <c r="J903" s="308">
        <v>127</v>
      </c>
      <c r="K903" s="303" t="e" cm="1">
        <f t="array" ref="K903">LOOKUP(2,1/(J903&gt;=INDEX(IF(F903="x",CCTT!$F$3:$I$170,CCTT!$B$3:$E$170),MATCH(DATEDIF(D903,DATE(2024,7,11),"m"),CCTT!$A$3:$A$170,0),0)),CCTT!$F$2:$I$2)</f>
        <v>#N/A</v>
      </c>
      <c r="L903" s="304">
        <f t="shared" si="99"/>
        <v>16.740033480066959</v>
      </c>
      <c r="M903" s="303" t="e" cm="1">
        <f t="array" ref="M903">LOOKUP(2,1/(L903&gt;=INDEX(IF(F903="x",BMI!$G$3:$K$170,BMI!$B$3:$F$170),MATCH(DATEDIF(D903,DATE(2024,7,11),"m"),BMI!$A$3:$A$170,0),0)),BMI!$G$2:$K$2)</f>
        <v>#N/A</v>
      </c>
      <c r="N903" s="299" t="s">
        <v>3381</v>
      </c>
      <c r="O903" s="299">
        <v>82</v>
      </c>
      <c r="P903" s="106" t="s">
        <v>3380</v>
      </c>
      <c r="Q903" s="103" t="s">
        <v>5</v>
      </c>
      <c r="R903" s="103" t="s">
        <v>5</v>
      </c>
      <c r="S903" s="299" t="s">
        <v>1370</v>
      </c>
      <c r="T903" s="103" t="s">
        <v>5</v>
      </c>
      <c r="U903" s="305" t="str">
        <f t="shared" si="101"/>
        <v>bt; bt; Đa sâu răng; bt</v>
      </c>
      <c r="V903" s="112" t="s">
        <v>1370</v>
      </c>
      <c r="W903" s="307" t="e">
        <f t="shared" si="100"/>
        <v>#N/A</v>
      </c>
      <c r="X903" s="308"/>
    </row>
    <row r="904" spans="1:24" x14ac:dyDescent="0.25">
      <c r="A904" s="103">
        <f t="shared" si="97"/>
        <v>895</v>
      </c>
      <c r="B904" s="300" t="s">
        <v>1916</v>
      </c>
      <c r="C904" s="301" t="s">
        <v>1261</v>
      </c>
      <c r="D904" s="309">
        <v>42523</v>
      </c>
      <c r="E904" s="308"/>
      <c r="F904" s="308" t="s">
        <v>1753</v>
      </c>
      <c r="G904" s="421" t="s">
        <v>2008</v>
      </c>
      <c r="H904" s="228">
        <v>45720</v>
      </c>
      <c r="I904" s="308">
        <v>19</v>
      </c>
      <c r="J904" s="308">
        <v>119</v>
      </c>
      <c r="K904" s="303" t="str" cm="1">
        <f t="array" ref="K904">LOOKUP(2,1/(J904&gt;=INDEX(IF(F904="x",CCTT!$F$3:$I$170,CCTT!$B$3:$E$170),MATCH(DATEDIF(D904,DATE(2024,7,11),"m"),CCTT!$A$3:$A$170,0),0)),CCTT!$F$2:$I$2)</f>
        <v>bt</v>
      </c>
      <c r="L904" s="304">
        <f t="shared" si="99"/>
        <v>13.417131558505755</v>
      </c>
      <c r="M904" s="303" t="str" cm="1">
        <f t="array" ref="M904">LOOKUP(2,1/(L904&gt;=INDEX(IF(F904="x",BMI!$G$3:$K$170,BMI!$B$3:$F$170),MATCH(DATEDIF(D904,DATE(2024,7,11),"m"),BMI!$A$3:$A$170,0),0)),BMI!$G$2:$K$2)</f>
        <v>bt</v>
      </c>
      <c r="N904" s="299" t="s">
        <v>3381</v>
      </c>
      <c r="O904" s="299">
        <v>81</v>
      </c>
      <c r="P904" s="106" t="s">
        <v>3380</v>
      </c>
      <c r="Q904" s="103" t="s">
        <v>5</v>
      </c>
      <c r="R904" s="103" t="s">
        <v>5</v>
      </c>
      <c r="S904" s="299" t="s">
        <v>1370</v>
      </c>
      <c r="T904" s="103" t="s">
        <v>5</v>
      </c>
      <c r="U904" s="305" t="str">
        <f t="shared" si="101"/>
        <v>bt; bt; Đa sâu răng; bt</v>
      </c>
      <c r="V904" s="112" t="s">
        <v>1370</v>
      </c>
      <c r="W904" s="307" t="str">
        <f t="shared" si="100"/>
        <v>II</v>
      </c>
      <c r="X904" s="308"/>
    </row>
    <row r="905" spans="1:24" x14ac:dyDescent="0.25">
      <c r="A905" s="103">
        <f t="shared" si="97"/>
        <v>896</v>
      </c>
      <c r="B905" s="300" t="s">
        <v>1386</v>
      </c>
      <c r="C905" s="301" t="s">
        <v>1261</v>
      </c>
      <c r="D905" s="309">
        <v>42655</v>
      </c>
      <c r="E905" s="308"/>
      <c r="F905" s="308" t="s">
        <v>1753</v>
      </c>
      <c r="G905" s="421" t="s">
        <v>2008</v>
      </c>
      <c r="H905" s="228">
        <v>45720</v>
      </c>
      <c r="I905" s="308">
        <v>20</v>
      </c>
      <c r="J905" s="308">
        <v>114</v>
      </c>
      <c r="K905" s="303" t="str" cm="1">
        <f t="array" ref="K905">LOOKUP(2,1/(J905&gt;=INDEX(IF(F905="x",CCTT!$F$3:$I$170,CCTT!$B$3:$E$170),MATCH(DATEDIF(D905,DATE(2024,7,11),"m"),CCTT!$A$3:$A$170,0),0)),CCTT!$F$2:$I$2)</f>
        <v>bt</v>
      </c>
      <c r="L905" s="304">
        <f t="shared" si="99"/>
        <v>15.389350569405972</v>
      </c>
      <c r="M905" s="303" t="str" cm="1">
        <f t="array" ref="M905">LOOKUP(2,1/(L905&gt;=INDEX(IF(F905="x",BMI!$G$3:$K$170,BMI!$B$3:$F$170),MATCH(DATEDIF(D905,DATE(2024,7,11),"m"),BMI!$A$3:$A$170,0),0)),BMI!$G$2:$K$2)</f>
        <v>bt</v>
      </c>
      <c r="N905" s="299" t="s">
        <v>3381</v>
      </c>
      <c r="O905" s="299">
        <v>81</v>
      </c>
      <c r="P905" s="106" t="s">
        <v>3380</v>
      </c>
      <c r="Q905" s="103" t="s">
        <v>5</v>
      </c>
      <c r="R905" s="103" t="s">
        <v>5</v>
      </c>
      <c r="S905" s="299" t="s">
        <v>1370</v>
      </c>
      <c r="T905" s="103" t="s">
        <v>5</v>
      </c>
      <c r="U905" s="305" t="str">
        <f t="shared" si="101"/>
        <v>bt; bt; Đa sâu răng; bt</v>
      </c>
      <c r="V905" s="112" t="s">
        <v>1370</v>
      </c>
      <c r="W905" s="307" t="str">
        <f t="shared" si="100"/>
        <v>II</v>
      </c>
      <c r="X905" s="308"/>
    </row>
    <row r="906" spans="1:24" x14ac:dyDescent="0.25">
      <c r="A906" s="103">
        <f t="shared" si="97"/>
        <v>897</v>
      </c>
      <c r="B906" s="300" t="s">
        <v>2690</v>
      </c>
      <c r="C906" s="301" t="s">
        <v>1264</v>
      </c>
      <c r="D906" s="309">
        <v>42583</v>
      </c>
      <c r="E906" s="308" t="s">
        <v>1753</v>
      </c>
      <c r="F906" s="308"/>
      <c r="G906" s="421" t="s">
        <v>2008</v>
      </c>
      <c r="H906" s="228">
        <v>45720</v>
      </c>
      <c r="I906" s="308">
        <v>37</v>
      </c>
      <c r="J906" s="308">
        <v>128</v>
      </c>
      <c r="K906" s="303" t="str" cm="1">
        <f t="array" ref="K906">LOOKUP(2,1/(J906&gt;=INDEX(IF(F906="x",CCTT!$F$3:$I$170,CCTT!$B$3:$E$170),MATCH(DATEDIF(D906,DATE(2024,7,11),"m"),CCTT!$A$3:$A$170,0),0)),CCTT!$F$2:$I$2)</f>
        <v>bt</v>
      </c>
      <c r="L906" s="304">
        <f t="shared" si="99"/>
        <v>22.5830078125</v>
      </c>
      <c r="M906" s="303" t="str" cm="1">
        <f t="array" ref="M906">LOOKUP(2,1/(L906&gt;=INDEX(IF(F906="x",BMI!$G$3:$K$170,BMI!$B$3:$F$170),MATCH(DATEDIF(D906,DATE(2024,7,11),"m"),BMI!$A$3:$A$170,0),0)),BMI!$G$2:$K$2)</f>
        <v>BP</v>
      </c>
      <c r="N906" s="299" t="s">
        <v>3386</v>
      </c>
      <c r="O906" s="299">
        <v>83</v>
      </c>
      <c r="P906" s="106" t="s">
        <v>3380</v>
      </c>
      <c r="Q906" s="103" t="s">
        <v>5</v>
      </c>
      <c r="R906" s="103" t="s">
        <v>5</v>
      </c>
      <c r="S906" s="299" t="s">
        <v>1370</v>
      </c>
      <c r="T906" s="103" t="s">
        <v>5</v>
      </c>
      <c r="U906" s="305" t="str">
        <f t="shared" si="101"/>
        <v>bt; bt; Đa sâu răng; bt</v>
      </c>
      <c r="V906" s="112" t="s">
        <v>1370</v>
      </c>
      <c r="W906" s="307" t="str">
        <f t="shared" si="100"/>
        <v>III</v>
      </c>
      <c r="X906" s="308"/>
    </row>
    <row r="907" spans="1:24" x14ac:dyDescent="0.25">
      <c r="A907" s="103">
        <f t="shared" si="97"/>
        <v>898</v>
      </c>
      <c r="B907" s="300" t="s">
        <v>2691</v>
      </c>
      <c r="C907" s="301" t="s">
        <v>1373</v>
      </c>
      <c r="D907" s="309">
        <v>42690</v>
      </c>
      <c r="E907" s="308"/>
      <c r="F907" s="308" t="s">
        <v>1753</v>
      </c>
      <c r="G907" s="421" t="s">
        <v>2008</v>
      </c>
      <c r="H907" s="228">
        <v>45720</v>
      </c>
      <c r="I907" s="308">
        <v>26</v>
      </c>
      <c r="J907" s="308">
        <v>130</v>
      </c>
      <c r="K907" s="303" t="str" cm="1">
        <f t="array" ref="K907">LOOKUP(2,1/(J907&gt;=INDEX(IF(F907="x",CCTT!$F$3:$I$170,CCTT!$B$3:$E$170),MATCH(DATEDIF(D907,DATE(2024,7,11),"m"),CCTT!$A$3:$A$170,0),0)),CCTT!$F$2:$I$2)</f>
        <v>bt</v>
      </c>
      <c r="L907" s="304">
        <f t="shared" si="99"/>
        <v>15.384615384615385</v>
      </c>
      <c r="M907" s="303" t="str" cm="1">
        <f t="array" ref="M907">LOOKUP(2,1/(L907&gt;=INDEX(IF(F907="x",BMI!$G$3:$K$170,BMI!$B$3:$F$170),MATCH(DATEDIF(D907,DATE(2024,7,11),"m"),BMI!$A$3:$A$170,0),0)),BMI!$G$2:$K$2)</f>
        <v>bt</v>
      </c>
      <c r="N907" s="299" t="s">
        <v>3381</v>
      </c>
      <c r="O907" s="299">
        <v>81</v>
      </c>
      <c r="P907" s="302" t="s">
        <v>3382</v>
      </c>
      <c r="Q907" s="299" t="s">
        <v>1267</v>
      </c>
      <c r="R907" s="103" t="s">
        <v>5</v>
      </c>
      <c r="S907" s="299" t="s">
        <v>5</v>
      </c>
      <c r="T907" s="103" t="s">
        <v>5</v>
      </c>
      <c r="U907" s="305" t="str">
        <f t="shared" si="101"/>
        <v>Loạn thị; bt; bt; bt</v>
      </c>
      <c r="V907" s="306" t="s">
        <v>1267</v>
      </c>
      <c r="W907" s="307" t="str">
        <f t="shared" si="100"/>
        <v>II</v>
      </c>
      <c r="X907" s="308"/>
    </row>
    <row r="908" spans="1:24" x14ac:dyDescent="0.25">
      <c r="A908" s="103">
        <f t="shared" ref="A908:A971" si="102">A907+1</f>
        <v>899</v>
      </c>
      <c r="B908" s="300" t="s">
        <v>1663</v>
      </c>
      <c r="C908" s="301" t="s">
        <v>1271</v>
      </c>
      <c r="D908" s="309">
        <v>42677</v>
      </c>
      <c r="E908" s="308" t="s">
        <v>1753</v>
      </c>
      <c r="F908" s="308"/>
      <c r="G908" s="421" t="s">
        <v>2008</v>
      </c>
      <c r="H908" s="228">
        <v>45720</v>
      </c>
      <c r="I908" s="308">
        <v>23</v>
      </c>
      <c r="J908" s="308">
        <v>126</v>
      </c>
      <c r="K908" s="303" t="str" cm="1">
        <f t="array" ref="K908">LOOKUP(2,1/(J908&gt;=INDEX(IF(F908="x",CCTT!$F$3:$I$170,CCTT!$B$3:$E$170),MATCH(DATEDIF(D908,DATE(2024,7,11),"m"),CCTT!$A$3:$A$170,0),0)),CCTT!$F$2:$I$2)</f>
        <v>bt</v>
      </c>
      <c r="L908" s="304">
        <f t="shared" si="99"/>
        <v>14.487276392038298</v>
      </c>
      <c r="M908" s="303" t="str" cm="1">
        <f t="array" ref="M908">LOOKUP(2,1/(L908&gt;=INDEX(IF(F908="x",BMI!$G$3:$K$170,BMI!$B$3:$F$170),MATCH(DATEDIF(D908,DATE(2024,7,11),"m"),BMI!$A$3:$A$170,0),0)),BMI!$G$2:$K$2)</f>
        <v>bt</v>
      </c>
      <c r="N908" s="299" t="s">
        <v>3381</v>
      </c>
      <c r="O908" s="299">
        <v>83</v>
      </c>
      <c r="P908" s="106" t="s">
        <v>3380</v>
      </c>
      <c r="Q908" s="103" t="s">
        <v>5</v>
      </c>
      <c r="R908" s="103" t="s">
        <v>5</v>
      </c>
      <c r="S908" s="299" t="s">
        <v>1370</v>
      </c>
      <c r="T908" s="103" t="s">
        <v>5</v>
      </c>
      <c r="U908" s="305" t="str">
        <f t="shared" si="101"/>
        <v>bt; bt; Đa sâu răng; bt</v>
      </c>
      <c r="V908" s="112" t="s">
        <v>1370</v>
      </c>
      <c r="W908" s="307" t="str">
        <f t="shared" si="100"/>
        <v>II</v>
      </c>
      <c r="X908" s="308"/>
    </row>
    <row r="909" spans="1:24" x14ac:dyDescent="0.25">
      <c r="A909" s="103">
        <f t="shared" si="102"/>
        <v>900</v>
      </c>
      <c r="B909" s="300" t="s">
        <v>2692</v>
      </c>
      <c r="C909" s="301" t="s">
        <v>1511</v>
      </c>
      <c r="D909" s="309">
        <v>42385</v>
      </c>
      <c r="E909" s="308" t="s">
        <v>1753</v>
      </c>
      <c r="F909" s="308"/>
      <c r="G909" s="421" t="s">
        <v>2008</v>
      </c>
      <c r="H909" s="228">
        <v>45720</v>
      </c>
      <c r="I909" s="308">
        <v>53</v>
      </c>
      <c r="J909" s="308">
        <v>139</v>
      </c>
      <c r="K909" s="303" t="str" cm="1">
        <f t="array" ref="K909">LOOKUP(2,1/(J909&gt;=INDEX(IF(F909="x",CCTT!$F$3:$I$170,CCTT!$B$3:$E$170),MATCH(DATEDIF(D909,DATE(2024,7,11),"m"),CCTT!$A$3:$A$170,0),0)),CCTT!$F$2:$I$2)</f>
        <v>bt</v>
      </c>
      <c r="L909" s="304">
        <f t="shared" si="99"/>
        <v>27.431292376171005</v>
      </c>
      <c r="M909" s="303" t="str" cm="1">
        <f t="array" ref="M909">LOOKUP(2,1/(L909&gt;=INDEX(IF(F909="x",BMI!$G$3:$K$170,BMI!$B$3:$F$170),MATCH(DATEDIF(D909,DATE(2024,7,11),"m"),BMI!$A$3:$A$170,0),0)),BMI!$G$2:$K$2)</f>
        <v>BP</v>
      </c>
      <c r="N909" s="299" t="s">
        <v>3386</v>
      </c>
      <c r="O909" s="299">
        <v>83</v>
      </c>
      <c r="P909" s="106" t="s">
        <v>3380</v>
      </c>
      <c r="Q909" s="103" t="s">
        <v>5</v>
      </c>
      <c r="R909" s="103" t="s">
        <v>5</v>
      </c>
      <c r="S909" s="299" t="s">
        <v>1370</v>
      </c>
      <c r="T909" s="103" t="s">
        <v>5</v>
      </c>
      <c r="U909" s="305" t="str">
        <f t="shared" si="101"/>
        <v>bt; bt; Đa sâu răng; bt</v>
      </c>
      <c r="V909" s="112" t="s">
        <v>1370</v>
      </c>
      <c r="W909" s="307" t="str">
        <f t="shared" si="100"/>
        <v>III</v>
      </c>
      <c r="X909" s="308"/>
    </row>
    <row r="910" spans="1:24" x14ac:dyDescent="0.25">
      <c r="A910" s="103">
        <f t="shared" si="102"/>
        <v>901</v>
      </c>
      <c r="B910" s="300" t="s">
        <v>2167</v>
      </c>
      <c r="C910" s="301" t="s">
        <v>1268</v>
      </c>
      <c r="D910" s="309">
        <v>42590</v>
      </c>
      <c r="E910" s="308" t="s">
        <v>1753</v>
      </c>
      <c r="F910" s="308"/>
      <c r="G910" s="421" t="s">
        <v>2008</v>
      </c>
      <c r="H910" s="228">
        <v>45720</v>
      </c>
      <c r="I910" s="308">
        <v>44</v>
      </c>
      <c r="J910" s="308">
        <v>135</v>
      </c>
      <c r="K910" s="303" t="str" cm="1">
        <f t="array" ref="K910">LOOKUP(2,1/(J910&gt;=INDEX(IF(F910="x",CCTT!$F$3:$I$170,CCTT!$B$3:$E$170),MATCH(DATEDIF(D910,DATE(2024,7,11),"m"),CCTT!$A$3:$A$170,0),0)),CCTT!$F$2:$I$2)</f>
        <v>bt</v>
      </c>
      <c r="L910" s="304">
        <f t="shared" si="99"/>
        <v>24.142661179698219</v>
      </c>
      <c r="M910" s="303" t="str" cm="1">
        <f t="array" ref="M910">LOOKUP(2,1/(L910&gt;=INDEX(IF(F910="x",BMI!$G$3:$K$170,BMI!$B$3:$F$170),MATCH(DATEDIF(D910,DATE(2024,7,11),"m"),BMI!$A$3:$A$170,0),0)),BMI!$G$2:$K$2)</f>
        <v>BP</v>
      </c>
      <c r="N910" s="299" t="s">
        <v>3386</v>
      </c>
      <c r="O910" s="299">
        <v>83</v>
      </c>
      <c r="P910" s="302" t="s">
        <v>3382</v>
      </c>
      <c r="Q910" s="103" t="s">
        <v>1269</v>
      </c>
      <c r="R910" s="103" t="s">
        <v>5</v>
      </c>
      <c r="S910" s="299" t="s">
        <v>5</v>
      </c>
      <c r="T910" s="103" t="s">
        <v>5</v>
      </c>
      <c r="U910" s="305" t="str">
        <f t="shared" si="101"/>
        <v>Cận thị; bt; bt; bt</v>
      </c>
      <c r="V910" s="306" t="s">
        <v>1269</v>
      </c>
      <c r="W910" s="307" t="str">
        <f t="shared" si="100"/>
        <v>III</v>
      </c>
      <c r="X910" s="308"/>
    </row>
    <row r="911" spans="1:24" x14ac:dyDescent="0.25">
      <c r="A911" s="103">
        <f t="shared" si="102"/>
        <v>902</v>
      </c>
      <c r="B911" s="300" t="s">
        <v>2693</v>
      </c>
      <c r="C911" s="301" t="s">
        <v>1268</v>
      </c>
      <c r="D911" s="309">
        <v>42473</v>
      </c>
      <c r="E911" s="308" t="s">
        <v>1753</v>
      </c>
      <c r="F911" s="308"/>
      <c r="G911" s="421" t="s">
        <v>2008</v>
      </c>
      <c r="H911" s="228">
        <v>45720</v>
      </c>
      <c r="I911" s="308">
        <v>42</v>
      </c>
      <c r="J911" s="308">
        <v>134</v>
      </c>
      <c r="K911" s="303" t="str" cm="1">
        <f t="array" ref="K911">LOOKUP(2,1/(J911&gt;=INDEX(IF(F911="x",CCTT!$F$3:$I$170,CCTT!$B$3:$E$170),MATCH(DATEDIF(D911,DATE(2024,7,11),"m"),CCTT!$A$3:$A$170,0),0)),CCTT!$F$2:$I$2)</f>
        <v>bt</v>
      </c>
      <c r="L911" s="304">
        <f t="shared" si="99"/>
        <v>23.390510135887723</v>
      </c>
      <c r="M911" s="303" t="str" cm="1">
        <f t="array" ref="M911">LOOKUP(2,1/(L911&gt;=INDEX(IF(F911="x",BMI!$G$3:$K$170,BMI!$B$3:$F$170),MATCH(DATEDIF(D911,DATE(2024,7,11),"m"),BMI!$A$3:$A$170,0),0)),BMI!$G$2:$K$2)</f>
        <v>BP</v>
      </c>
      <c r="N911" s="299" t="s">
        <v>3386</v>
      </c>
      <c r="O911" s="299">
        <v>82</v>
      </c>
      <c r="P911" s="106" t="s">
        <v>3380</v>
      </c>
      <c r="Q911" s="103" t="s">
        <v>5</v>
      </c>
      <c r="R911" s="103" t="s">
        <v>5</v>
      </c>
      <c r="S911" s="299" t="s">
        <v>5</v>
      </c>
      <c r="T911" s="103" t="s">
        <v>5</v>
      </c>
      <c r="U911" s="305" t="str">
        <f t="shared" si="101"/>
        <v>bt; bt; bt; bt</v>
      </c>
      <c r="V911" s="306" t="s">
        <v>5</v>
      </c>
      <c r="W911" s="307" t="str">
        <f t="shared" si="100"/>
        <v>III</v>
      </c>
      <c r="X911" s="308"/>
    </row>
    <row r="912" spans="1:24" x14ac:dyDescent="0.25">
      <c r="A912" s="103">
        <f t="shared" si="102"/>
        <v>903</v>
      </c>
      <c r="B912" s="300" t="s">
        <v>1959</v>
      </c>
      <c r="C912" s="301" t="s">
        <v>1741</v>
      </c>
      <c r="D912" s="309">
        <v>42466</v>
      </c>
      <c r="E912" s="308"/>
      <c r="F912" s="308" t="s">
        <v>1753</v>
      </c>
      <c r="G912" s="421" t="s">
        <v>2008</v>
      </c>
      <c r="H912" s="228">
        <v>45720</v>
      </c>
      <c r="I912" s="308">
        <v>20</v>
      </c>
      <c r="J912" s="308">
        <v>116</v>
      </c>
      <c r="K912" s="303" t="str" cm="1">
        <f t="array" ref="K912">LOOKUP(2,1/(J912&gt;=INDEX(IF(F912="x",CCTT!$F$3:$I$170,CCTT!$B$3:$E$170),MATCH(DATEDIF(D912,DATE(2024,7,11),"m"),CCTT!$A$3:$A$170,0),0)),CCTT!$F$2:$I$2)</f>
        <v>SDDTTC</v>
      </c>
      <c r="L912" s="304">
        <f t="shared" si="99"/>
        <v>14.863258026159334</v>
      </c>
      <c r="M912" s="303" t="str" cm="1">
        <f t="array" ref="M912">LOOKUP(2,1/(L912&gt;=INDEX(IF(F912="x",BMI!$G$3:$K$170,BMI!$B$3:$F$170),MATCH(DATEDIF(D912,DATE(2024,7,11),"m"),BMI!$A$3:$A$170,0),0)),BMI!$G$2:$K$2)</f>
        <v>bt</v>
      </c>
      <c r="N912" s="299" t="s">
        <v>3381</v>
      </c>
      <c r="O912" s="299">
        <v>80</v>
      </c>
      <c r="P912" s="106" t="s">
        <v>3380</v>
      </c>
      <c r="Q912" s="103" t="s">
        <v>5</v>
      </c>
      <c r="R912" s="103" t="s">
        <v>5</v>
      </c>
      <c r="S912" s="299" t="s">
        <v>1370</v>
      </c>
      <c r="T912" s="103" t="s">
        <v>5</v>
      </c>
      <c r="U912" s="305" t="str">
        <f t="shared" si="101"/>
        <v>bt; bt; Đa sâu răng; bt</v>
      </c>
      <c r="V912" s="112" t="s">
        <v>1370</v>
      </c>
      <c r="W912" s="307" t="str">
        <f t="shared" si="100"/>
        <v>II</v>
      </c>
      <c r="X912" s="308"/>
    </row>
    <row r="913" spans="1:24" x14ac:dyDescent="0.25">
      <c r="A913" s="103">
        <f t="shared" si="102"/>
        <v>904</v>
      </c>
      <c r="B913" s="300" t="s">
        <v>2694</v>
      </c>
      <c r="C913" s="301" t="s">
        <v>1956</v>
      </c>
      <c r="D913" s="309">
        <v>42452</v>
      </c>
      <c r="E913" s="308" t="s">
        <v>1753</v>
      </c>
      <c r="F913" s="308"/>
      <c r="G913" s="421" t="s">
        <v>2008</v>
      </c>
      <c r="H913" s="228">
        <v>45720</v>
      </c>
      <c r="I913" s="308">
        <v>50</v>
      </c>
      <c r="J913" s="308">
        <v>138</v>
      </c>
      <c r="K913" s="303" t="str" cm="1">
        <f t="array" ref="K913">LOOKUP(2,1/(J913&gt;=INDEX(IF(F913="x",CCTT!$F$3:$I$170,CCTT!$B$3:$E$170),MATCH(DATEDIF(D913,DATE(2024,7,11),"m"),CCTT!$A$3:$A$170,0),0)),CCTT!$F$2:$I$2)</f>
        <v>bt</v>
      </c>
      <c r="L913" s="304">
        <f t="shared" si="99"/>
        <v>26.254988447805083</v>
      </c>
      <c r="M913" s="303" t="str" cm="1">
        <f t="array" ref="M913">LOOKUP(2,1/(L913&gt;=INDEX(IF(F913="x",BMI!$G$3:$K$170,BMI!$B$3:$F$170),MATCH(DATEDIF(D913,DATE(2024,7,11),"m"),BMI!$A$3:$A$170,0),0)),BMI!$G$2:$K$2)</f>
        <v>BP</v>
      </c>
      <c r="N913" s="299" t="s">
        <v>3390</v>
      </c>
      <c r="O913" s="299">
        <v>83</v>
      </c>
      <c r="P913" s="106" t="s">
        <v>3380</v>
      </c>
      <c r="Q913" s="103" t="s">
        <v>5</v>
      </c>
      <c r="R913" s="103" t="s">
        <v>5</v>
      </c>
      <c r="S913" s="299" t="s">
        <v>1370</v>
      </c>
      <c r="T913" s="103" t="s">
        <v>5</v>
      </c>
      <c r="U913" s="305" t="str">
        <f t="shared" si="101"/>
        <v>bt; bt; Đa sâu răng; bt</v>
      </c>
      <c r="V913" s="112" t="s">
        <v>1370</v>
      </c>
      <c r="W913" s="307" t="str">
        <f t="shared" si="100"/>
        <v>III</v>
      </c>
      <c r="X913" s="308"/>
    </row>
    <row r="914" spans="1:24" x14ac:dyDescent="0.25">
      <c r="A914" s="103">
        <f t="shared" si="102"/>
        <v>905</v>
      </c>
      <c r="B914" s="300" t="s">
        <v>2695</v>
      </c>
      <c r="C914" s="301" t="s">
        <v>1378</v>
      </c>
      <c r="D914" s="309">
        <v>42698</v>
      </c>
      <c r="E914" s="308" t="s">
        <v>1753</v>
      </c>
      <c r="F914" s="308"/>
      <c r="G914" s="421" t="s">
        <v>2008</v>
      </c>
      <c r="H914" s="228">
        <v>45720</v>
      </c>
      <c r="I914" s="308">
        <v>33</v>
      </c>
      <c r="J914" s="308">
        <v>127</v>
      </c>
      <c r="K914" s="303" t="str" cm="1">
        <f t="array" ref="K914">LOOKUP(2,1/(J914&gt;=INDEX(IF(F914="x",CCTT!$F$3:$I$170,CCTT!$B$3:$E$170),MATCH(DATEDIF(D914,DATE(2024,7,11),"m"),CCTT!$A$3:$A$170,0),0)),CCTT!$F$2:$I$2)</f>
        <v>bt</v>
      </c>
      <c r="L914" s="304">
        <f t="shared" si="99"/>
        <v>20.460040920081841</v>
      </c>
      <c r="M914" s="303" t="str" cm="1">
        <f t="array" ref="M914">LOOKUP(2,1/(L914&gt;=INDEX(IF(F914="x",BMI!$G$3:$K$170,BMI!$B$3:$F$170),MATCH(DATEDIF(D914,DATE(2024,7,11),"m"),BMI!$A$3:$A$170,0),0)),BMI!$G$2:$K$2)</f>
        <v>BP</v>
      </c>
      <c r="N914" s="299" t="s">
        <v>3379</v>
      </c>
      <c r="O914" s="299">
        <v>81</v>
      </c>
      <c r="P914" s="106" t="s">
        <v>3380</v>
      </c>
      <c r="Q914" s="103" t="s">
        <v>5</v>
      </c>
      <c r="R914" s="299" t="s">
        <v>1532</v>
      </c>
      <c r="S914" s="299" t="s">
        <v>5</v>
      </c>
      <c r="T914" s="103" t="s">
        <v>5</v>
      </c>
      <c r="U914" s="305" t="str">
        <f t="shared" si="101"/>
        <v>bt; Viêm mũi họng; bt; bt</v>
      </c>
      <c r="V914" s="112" t="s">
        <v>1532</v>
      </c>
      <c r="W914" s="307" t="str">
        <f t="shared" si="100"/>
        <v>III</v>
      </c>
      <c r="X914" s="308"/>
    </row>
    <row r="915" spans="1:24" x14ac:dyDescent="0.25">
      <c r="A915" s="103">
        <f t="shared" si="102"/>
        <v>906</v>
      </c>
      <c r="B915" s="300" t="s">
        <v>2696</v>
      </c>
      <c r="C915" s="301" t="s">
        <v>1266</v>
      </c>
      <c r="D915" s="309">
        <v>42465</v>
      </c>
      <c r="E915" s="308"/>
      <c r="F915" s="308" t="s">
        <v>1753</v>
      </c>
      <c r="G915" s="421" t="s">
        <v>2008</v>
      </c>
      <c r="H915" s="228">
        <v>45720</v>
      </c>
      <c r="I915" s="308">
        <v>32</v>
      </c>
      <c r="J915" s="308">
        <v>137</v>
      </c>
      <c r="K915" s="303" t="str" cm="1">
        <f t="array" ref="K915">LOOKUP(2,1/(J915&gt;=INDEX(IF(F915="x",CCTT!$F$3:$I$170,CCTT!$B$3:$E$170),MATCH(DATEDIF(D915,DATE(2024,7,11),"m"),CCTT!$A$3:$A$170,0),0)),CCTT!$F$2:$I$2)</f>
        <v>bt</v>
      </c>
      <c r="L915" s="304">
        <f t="shared" si="99"/>
        <v>17.049389951515796</v>
      </c>
      <c r="M915" s="303" t="str" cm="1">
        <f t="array" ref="M915">LOOKUP(2,1/(L915&gt;=INDEX(IF(F915="x",BMI!$G$3:$K$170,BMI!$B$3:$F$170),MATCH(DATEDIF(D915,DATE(2024,7,11),"m"),BMI!$A$3:$A$170,0),0)),BMI!$G$2:$K$2)</f>
        <v>bt</v>
      </c>
      <c r="N915" s="299" t="s">
        <v>3381</v>
      </c>
      <c r="O915" s="299">
        <v>83</v>
      </c>
      <c r="P915" s="106" t="s">
        <v>3380</v>
      </c>
      <c r="Q915" s="103" t="s">
        <v>5</v>
      </c>
      <c r="R915" s="103" t="s">
        <v>5</v>
      </c>
      <c r="S915" s="299" t="s">
        <v>1370</v>
      </c>
      <c r="T915" s="103" t="s">
        <v>5</v>
      </c>
      <c r="U915" s="305" t="str">
        <f t="shared" si="101"/>
        <v>bt; bt; Đa sâu răng; bt</v>
      </c>
      <c r="V915" s="112" t="s">
        <v>1370</v>
      </c>
      <c r="W915" s="307" t="str">
        <f t="shared" si="100"/>
        <v>II</v>
      </c>
      <c r="X915" s="308"/>
    </row>
    <row r="916" spans="1:24" x14ac:dyDescent="0.25">
      <c r="A916" s="103">
        <f t="shared" si="102"/>
        <v>907</v>
      </c>
      <c r="B916" s="300" t="s">
        <v>2697</v>
      </c>
      <c r="C916" s="301" t="s">
        <v>1655</v>
      </c>
      <c r="D916" s="309">
        <v>42713</v>
      </c>
      <c r="E916" s="308"/>
      <c r="F916" s="308" t="s">
        <v>1753</v>
      </c>
      <c r="G916" s="421" t="s">
        <v>2008</v>
      </c>
      <c r="H916" s="228">
        <v>45720</v>
      </c>
      <c r="I916" s="308">
        <v>28</v>
      </c>
      <c r="J916" s="308">
        <v>132</v>
      </c>
      <c r="K916" s="303" t="str" cm="1">
        <f t="array" ref="K916">LOOKUP(2,1/(J916&gt;=INDEX(IF(F916="x",CCTT!$F$3:$I$170,CCTT!$B$3:$E$170),MATCH(DATEDIF(D916,DATE(2024,7,11),"m"),CCTT!$A$3:$A$170,0),0)),CCTT!$F$2:$I$2)</f>
        <v>bt</v>
      </c>
      <c r="L916" s="304">
        <f t="shared" si="99"/>
        <v>16.069788797061523</v>
      </c>
      <c r="M916" s="303" t="str" cm="1">
        <f t="array" ref="M916">LOOKUP(2,1/(L916&gt;=INDEX(IF(F916="x",BMI!$G$3:$K$170,BMI!$B$3:$F$170),MATCH(DATEDIF(D916,DATE(2024,7,11),"m"),BMI!$A$3:$A$170,0),0)),BMI!$G$2:$K$2)</f>
        <v>bt</v>
      </c>
      <c r="N916" s="299" t="s">
        <v>3381</v>
      </c>
      <c r="O916" s="299">
        <v>83</v>
      </c>
      <c r="P916" s="106" t="s">
        <v>3380</v>
      </c>
      <c r="Q916" s="103" t="s">
        <v>5</v>
      </c>
      <c r="R916" s="103" t="s">
        <v>5</v>
      </c>
      <c r="S916" s="299" t="s">
        <v>1370</v>
      </c>
      <c r="T916" s="103" t="s">
        <v>5</v>
      </c>
      <c r="U916" s="305" t="str">
        <f t="shared" si="101"/>
        <v>bt; bt; Đa sâu răng; bt</v>
      </c>
      <c r="V916" s="112" t="s">
        <v>1370</v>
      </c>
      <c r="W916" s="307" t="str">
        <f t="shared" si="100"/>
        <v>II</v>
      </c>
      <c r="X916" s="308"/>
    </row>
    <row r="917" spans="1:24" x14ac:dyDescent="0.25">
      <c r="A917" s="103">
        <f t="shared" si="102"/>
        <v>908</v>
      </c>
      <c r="B917" s="300" t="s">
        <v>2698</v>
      </c>
      <c r="C917" s="301" t="s">
        <v>1277</v>
      </c>
      <c r="D917" s="309">
        <v>42434</v>
      </c>
      <c r="E917" s="308" t="s">
        <v>1753</v>
      </c>
      <c r="F917" s="308"/>
      <c r="G917" s="421" t="s">
        <v>2008</v>
      </c>
      <c r="H917" s="228">
        <v>45720</v>
      </c>
      <c r="I917" s="308">
        <v>22</v>
      </c>
      <c r="J917" s="308">
        <v>125</v>
      </c>
      <c r="K917" s="303" t="str" cm="1">
        <f t="array" ref="K917">LOOKUP(2,1/(J917&gt;=INDEX(IF(F917="x",CCTT!$F$3:$I$170,CCTT!$B$3:$E$170),MATCH(DATEDIF(D917,DATE(2024,7,11),"m"),CCTT!$A$3:$A$170,0),0)),CCTT!$F$2:$I$2)</f>
        <v>bt</v>
      </c>
      <c r="L917" s="304">
        <f t="shared" si="99"/>
        <v>14.08</v>
      </c>
      <c r="M917" s="303" t="str" cm="1">
        <f t="array" ref="M917">LOOKUP(2,1/(L917&gt;=INDEX(IF(F917="x",BMI!$G$3:$K$170,BMI!$B$3:$F$170),MATCH(DATEDIF(D917,DATE(2024,7,11),"m"),BMI!$A$3:$A$170,0),0)),BMI!$G$2:$K$2)</f>
        <v>bt</v>
      </c>
      <c r="N917" s="299" t="s">
        <v>3381</v>
      </c>
      <c r="O917" s="299">
        <v>82</v>
      </c>
      <c r="P917" s="106" t="s">
        <v>3380</v>
      </c>
      <c r="Q917" s="103" t="s">
        <v>5</v>
      </c>
      <c r="R917" s="103" t="s">
        <v>5</v>
      </c>
      <c r="S917" s="299" t="s">
        <v>1370</v>
      </c>
      <c r="T917" s="103" t="s">
        <v>5</v>
      </c>
      <c r="U917" s="305" t="str">
        <f t="shared" si="101"/>
        <v>bt; bt; Đa sâu răng; bt</v>
      </c>
      <c r="V917" s="112" t="s">
        <v>1370</v>
      </c>
      <c r="W917" s="307" t="str">
        <f t="shared" si="100"/>
        <v>II</v>
      </c>
      <c r="X917" s="308"/>
    </row>
    <row r="918" spans="1:24" x14ac:dyDescent="0.25">
      <c r="A918" s="103">
        <f t="shared" si="102"/>
        <v>909</v>
      </c>
      <c r="B918" s="300" t="s">
        <v>1526</v>
      </c>
      <c r="C918" s="301" t="s">
        <v>1279</v>
      </c>
      <c r="D918" s="309">
        <v>42636</v>
      </c>
      <c r="E918" s="308" t="s">
        <v>1753</v>
      </c>
      <c r="F918" s="308"/>
      <c r="G918" s="421" t="s">
        <v>2008</v>
      </c>
      <c r="H918" s="228">
        <v>45720</v>
      </c>
      <c r="I918" s="308">
        <v>31</v>
      </c>
      <c r="J918" s="308">
        <v>131</v>
      </c>
      <c r="K918" s="303" t="str" cm="1">
        <f t="array" ref="K918">LOOKUP(2,1/(J918&gt;=INDEX(IF(F918="x",CCTT!$F$3:$I$170,CCTT!$B$3:$E$170),MATCH(DATEDIF(D918,DATE(2024,7,11),"m"),CCTT!$A$3:$A$170,0),0)),CCTT!$F$2:$I$2)</f>
        <v>bt</v>
      </c>
      <c r="L918" s="304">
        <f t="shared" si="99"/>
        <v>18.064215372064567</v>
      </c>
      <c r="M918" s="303" t="str" cm="1">
        <f t="array" ref="M918">LOOKUP(2,1/(L918&gt;=INDEX(IF(F918="x",BMI!$G$3:$K$170,BMI!$B$3:$F$170),MATCH(DATEDIF(D918,DATE(2024,7,11),"m"),BMI!$A$3:$A$170,0),0)),BMI!$G$2:$K$2)</f>
        <v>TC</v>
      </c>
      <c r="N918" s="299" t="s">
        <v>3379</v>
      </c>
      <c r="O918" s="299">
        <v>82</v>
      </c>
      <c r="P918" s="106" t="s">
        <v>3380</v>
      </c>
      <c r="Q918" s="103" t="s">
        <v>5</v>
      </c>
      <c r="R918" s="103" t="s">
        <v>5</v>
      </c>
      <c r="S918" s="299" t="s">
        <v>5</v>
      </c>
      <c r="T918" s="103" t="s">
        <v>5</v>
      </c>
      <c r="U918" s="305" t="str">
        <f t="shared" si="101"/>
        <v>bt; bt; bt; bt</v>
      </c>
      <c r="V918" s="306" t="s">
        <v>5</v>
      </c>
      <c r="W918" s="307" t="str">
        <f t="shared" si="100"/>
        <v>II</v>
      </c>
      <c r="X918" s="308"/>
    </row>
    <row r="919" spans="1:24" x14ac:dyDescent="0.25">
      <c r="A919" s="103">
        <f t="shared" si="102"/>
        <v>910</v>
      </c>
      <c r="B919" s="300" t="s">
        <v>1270</v>
      </c>
      <c r="C919" s="301" t="s">
        <v>1379</v>
      </c>
      <c r="D919" s="309">
        <v>42510</v>
      </c>
      <c r="E919" s="308" t="s">
        <v>1753</v>
      </c>
      <c r="F919" s="308"/>
      <c r="G919" s="421" t="s">
        <v>2008</v>
      </c>
      <c r="H919" s="228">
        <v>45720</v>
      </c>
      <c r="I919" s="308">
        <v>38</v>
      </c>
      <c r="J919" s="308">
        <v>136</v>
      </c>
      <c r="K919" s="303" t="str" cm="1">
        <f t="array" ref="K919">LOOKUP(2,1/(J919&gt;=INDEX(IF(F919="x",CCTT!$F$3:$I$170,CCTT!$B$3:$E$170),MATCH(DATEDIF(D919,DATE(2024,7,11),"m"),CCTT!$A$3:$A$170,0),0)),CCTT!$F$2:$I$2)</f>
        <v>bt</v>
      </c>
      <c r="L919" s="304">
        <f t="shared" si="99"/>
        <v>20.544982698961935</v>
      </c>
      <c r="M919" s="303" t="str" cm="1">
        <f t="array" ref="M919">LOOKUP(2,1/(L919&gt;=INDEX(IF(F919="x",BMI!$G$3:$K$170,BMI!$B$3:$F$170),MATCH(DATEDIF(D919,DATE(2024,7,11),"m"),BMI!$A$3:$A$170,0),0)),BMI!$G$2:$K$2)</f>
        <v>BP</v>
      </c>
      <c r="N919" s="299" t="s">
        <v>3379</v>
      </c>
      <c r="O919" s="299">
        <v>83</v>
      </c>
      <c r="P919" s="106" t="s">
        <v>3380</v>
      </c>
      <c r="Q919" s="103" t="s">
        <v>5</v>
      </c>
      <c r="R919" s="103" t="s">
        <v>5</v>
      </c>
      <c r="S919" s="299" t="s">
        <v>5</v>
      </c>
      <c r="T919" s="103" t="s">
        <v>5</v>
      </c>
      <c r="U919" s="305" t="str">
        <f t="shared" si="101"/>
        <v>bt; bt; bt; bt</v>
      </c>
      <c r="V919" s="306" t="s">
        <v>5</v>
      </c>
      <c r="W919" s="307" t="str">
        <f t="shared" si="100"/>
        <v>III</v>
      </c>
      <c r="X919" s="308"/>
    </row>
    <row r="920" spans="1:24" x14ac:dyDescent="0.25">
      <c r="A920" s="103">
        <f t="shared" si="102"/>
        <v>911</v>
      </c>
      <c r="B920" s="300" t="s">
        <v>2699</v>
      </c>
      <c r="C920" s="301" t="s">
        <v>1361</v>
      </c>
      <c r="D920" s="309">
        <v>42653</v>
      </c>
      <c r="E920" s="308" t="s">
        <v>1753</v>
      </c>
      <c r="F920" s="308"/>
      <c r="G920" s="421" t="s">
        <v>2008</v>
      </c>
      <c r="H920" s="228">
        <v>45720</v>
      </c>
      <c r="I920" s="308">
        <v>27</v>
      </c>
      <c r="J920" s="308">
        <v>132</v>
      </c>
      <c r="K920" s="303" t="str" cm="1">
        <f t="array" ref="K920">LOOKUP(2,1/(J920&gt;=INDEX(IF(F920="x",CCTT!$F$3:$I$170,CCTT!$B$3:$E$170),MATCH(DATEDIF(D920,DATE(2024,7,11),"m"),CCTT!$A$3:$A$170,0),0)),CCTT!$F$2:$I$2)</f>
        <v>bt</v>
      </c>
      <c r="L920" s="304">
        <f t="shared" si="99"/>
        <v>15.495867768595042</v>
      </c>
      <c r="M920" s="303" t="str" cm="1">
        <f t="array" ref="M920">LOOKUP(2,1/(L920&gt;=INDEX(IF(F920="x",BMI!$G$3:$K$170,BMI!$B$3:$F$170),MATCH(DATEDIF(D920,DATE(2024,7,11),"m"),BMI!$A$3:$A$170,0),0)),BMI!$G$2:$K$2)</f>
        <v>bt</v>
      </c>
      <c r="N920" s="299" t="s">
        <v>3381</v>
      </c>
      <c r="O920" s="299">
        <v>81</v>
      </c>
      <c r="P920" s="106" t="s">
        <v>3380</v>
      </c>
      <c r="Q920" s="103" t="s">
        <v>5</v>
      </c>
      <c r="R920" s="103" t="s">
        <v>5</v>
      </c>
      <c r="S920" s="299" t="s">
        <v>5</v>
      </c>
      <c r="T920" s="103" t="s">
        <v>5</v>
      </c>
      <c r="U920" s="305" t="str">
        <f t="shared" si="101"/>
        <v>bt; bt; bt; bt</v>
      </c>
      <c r="V920" s="306" t="s">
        <v>5</v>
      </c>
      <c r="W920" s="307" t="str">
        <f t="shared" si="100"/>
        <v>I</v>
      </c>
      <c r="X920" s="308"/>
    </row>
    <row r="921" spans="1:24" x14ac:dyDescent="0.25">
      <c r="A921" s="103">
        <f t="shared" si="102"/>
        <v>912</v>
      </c>
      <c r="B921" s="300" t="s">
        <v>2700</v>
      </c>
      <c r="C921" s="301" t="s">
        <v>1329</v>
      </c>
      <c r="D921" s="309">
        <v>42613</v>
      </c>
      <c r="E921" s="308" t="s">
        <v>1753</v>
      </c>
      <c r="F921" s="308"/>
      <c r="G921" s="421" t="s">
        <v>2008</v>
      </c>
      <c r="H921" s="228">
        <v>45720</v>
      </c>
      <c r="I921" s="308">
        <v>37</v>
      </c>
      <c r="J921" s="308">
        <v>133</v>
      </c>
      <c r="K921" s="303" t="str" cm="1">
        <f t="array" ref="K921">LOOKUP(2,1/(J921&gt;=INDEX(IF(F921="x",CCTT!$F$3:$I$170,CCTT!$B$3:$E$170),MATCH(DATEDIF(D921,DATE(2024,7,11),"m"),CCTT!$A$3:$A$170,0),0)),CCTT!$F$2:$I$2)</f>
        <v>bt</v>
      </c>
      <c r="L921" s="304">
        <f t="shared" si="99"/>
        <v>20.916954039233421</v>
      </c>
      <c r="M921" s="303" t="str" cm="1">
        <f t="array" ref="M921">LOOKUP(2,1/(L921&gt;=INDEX(IF(F921="x",BMI!$G$3:$K$170,BMI!$B$3:$F$170),MATCH(DATEDIF(D921,DATE(2024,7,11),"m"),BMI!$A$3:$A$170,0),0)),BMI!$G$2:$K$2)</f>
        <v>BP</v>
      </c>
      <c r="N921" s="299" t="s">
        <v>3379</v>
      </c>
      <c r="O921" s="299">
        <v>83</v>
      </c>
      <c r="P921" s="106" t="s">
        <v>3380</v>
      </c>
      <c r="Q921" s="103" t="s">
        <v>5</v>
      </c>
      <c r="R921" s="103" t="s">
        <v>5</v>
      </c>
      <c r="S921" s="299" t="s">
        <v>5</v>
      </c>
      <c r="T921" s="103" t="s">
        <v>5</v>
      </c>
      <c r="U921" s="305" t="str">
        <f t="shared" si="101"/>
        <v>bt; bt; bt; bt</v>
      </c>
      <c r="V921" s="306" t="s">
        <v>5</v>
      </c>
      <c r="W921" s="307" t="str">
        <f t="shared" si="100"/>
        <v>III</v>
      </c>
      <c r="X921" s="308"/>
    </row>
    <row r="922" spans="1:24" x14ac:dyDescent="0.25">
      <c r="A922" s="103">
        <f t="shared" si="102"/>
        <v>913</v>
      </c>
      <c r="B922" s="300" t="s">
        <v>2701</v>
      </c>
      <c r="C922" s="301" t="s">
        <v>1354</v>
      </c>
      <c r="D922" s="309">
        <v>42556</v>
      </c>
      <c r="E922" s="308"/>
      <c r="F922" s="308" t="s">
        <v>1753</v>
      </c>
      <c r="G922" s="421" t="s">
        <v>2008</v>
      </c>
      <c r="H922" s="228">
        <v>45720</v>
      </c>
      <c r="I922" s="308">
        <v>26</v>
      </c>
      <c r="J922" s="308">
        <v>127</v>
      </c>
      <c r="K922" s="303" t="str" cm="1">
        <f t="array" ref="K922">LOOKUP(2,1/(J922&gt;=INDEX(IF(F922="x",CCTT!$F$3:$I$170,CCTT!$B$3:$E$170),MATCH(DATEDIF(D922,DATE(2024,7,11),"m"),CCTT!$A$3:$A$170,0),0)),CCTT!$F$2:$I$2)</f>
        <v>bt</v>
      </c>
      <c r="L922" s="304">
        <f t="shared" si="99"/>
        <v>16.120032240064479</v>
      </c>
      <c r="M922" s="303" t="str" cm="1">
        <f t="array" ref="M922">LOOKUP(2,1/(L922&gt;=INDEX(IF(F922="x",BMI!$G$3:$K$170,BMI!$B$3:$F$170),MATCH(DATEDIF(D922,DATE(2024,7,11),"m"),BMI!$A$3:$A$170,0),0)),BMI!$G$2:$K$2)</f>
        <v>bt</v>
      </c>
      <c r="N922" s="299" t="s">
        <v>3381</v>
      </c>
      <c r="O922" s="299">
        <v>81</v>
      </c>
      <c r="P922" s="106" t="s">
        <v>3380</v>
      </c>
      <c r="Q922" s="103" t="s">
        <v>5</v>
      </c>
      <c r="R922" s="103" t="s">
        <v>5</v>
      </c>
      <c r="S922" s="299" t="s">
        <v>1370</v>
      </c>
      <c r="T922" s="103" t="s">
        <v>5</v>
      </c>
      <c r="U922" s="305" t="str">
        <f t="shared" si="101"/>
        <v>bt; bt; Đa sâu răng; bt</v>
      </c>
      <c r="V922" s="112" t="s">
        <v>1370</v>
      </c>
      <c r="W922" s="307" t="str">
        <f t="shared" si="100"/>
        <v>II</v>
      </c>
      <c r="X922" s="308"/>
    </row>
    <row r="923" spans="1:24" x14ac:dyDescent="0.25">
      <c r="A923" s="103">
        <f t="shared" si="102"/>
        <v>914</v>
      </c>
      <c r="B923" s="300" t="s">
        <v>2702</v>
      </c>
      <c r="C923" s="301" t="s">
        <v>1314</v>
      </c>
      <c r="D923" s="309">
        <v>42688</v>
      </c>
      <c r="E923" s="308" t="s">
        <v>1753</v>
      </c>
      <c r="F923" s="308"/>
      <c r="G923" s="421" t="s">
        <v>2008</v>
      </c>
      <c r="H923" s="228">
        <v>45720</v>
      </c>
      <c r="I923" s="308">
        <v>36</v>
      </c>
      <c r="J923" s="308">
        <v>132</v>
      </c>
      <c r="K923" s="303" t="str" cm="1">
        <f t="array" ref="K923">LOOKUP(2,1/(J923&gt;=INDEX(IF(F923="x",CCTT!$F$3:$I$170,CCTT!$B$3:$E$170),MATCH(DATEDIF(D923,DATE(2024,7,11),"m"),CCTT!$A$3:$A$170,0),0)),CCTT!$F$2:$I$2)</f>
        <v>bt</v>
      </c>
      <c r="L923" s="304">
        <f t="shared" si="99"/>
        <v>20.66115702479339</v>
      </c>
      <c r="M923" s="303" t="str" cm="1">
        <f t="array" ref="M923">LOOKUP(2,1/(L923&gt;=INDEX(IF(F923="x",BMI!$G$3:$K$170,BMI!$B$3:$F$170),MATCH(DATEDIF(D923,DATE(2024,7,11),"m"),BMI!$A$3:$A$170,0),0)),BMI!$G$2:$K$2)</f>
        <v>BP</v>
      </c>
      <c r="N923" s="299" t="s">
        <v>3381</v>
      </c>
      <c r="O923" s="299">
        <v>83</v>
      </c>
      <c r="P923" s="106" t="s">
        <v>3380</v>
      </c>
      <c r="Q923" s="103" t="s">
        <v>5</v>
      </c>
      <c r="R923" s="103" t="s">
        <v>5</v>
      </c>
      <c r="S923" s="299" t="s">
        <v>1370</v>
      </c>
      <c r="T923" s="103" t="s">
        <v>5</v>
      </c>
      <c r="U923" s="305" t="str">
        <f t="shared" si="101"/>
        <v>bt; bt; Đa sâu răng; bt</v>
      </c>
      <c r="V923" s="112" t="s">
        <v>1370</v>
      </c>
      <c r="W923" s="307" t="str">
        <f t="shared" si="100"/>
        <v>III</v>
      </c>
      <c r="X923" s="308"/>
    </row>
    <row r="924" spans="1:24" x14ac:dyDescent="0.25">
      <c r="A924" s="103">
        <f t="shared" si="102"/>
        <v>915</v>
      </c>
      <c r="B924" s="300" t="s">
        <v>2703</v>
      </c>
      <c r="C924" s="301" t="s">
        <v>1382</v>
      </c>
      <c r="D924" s="309">
        <v>42381</v>
      </c>
      <c r="E924" s="308"/>
      <c r="F924" s="308" t="s">
        <v>1753</v>
      </c>
      <c r="G924" s="421" t="s">
        <v>2008</v>
      </c>
      <c r="H924" s="228">
        <v>45720</v>
      </c>
      <c r="I924" s="308">
        <v>26</v>
      </c>
      <c r="J924" s="308">
        <v>134</v>
      </c>
      <c r="K924" s="303" t="str" cm="1">
        <f t="array" ref="K924">LOOKUP(2,1/(J924&gt;=INDEX(IF(F924="x",CCTT!$F$3:$I$170,CCTT!$B$3:$E$170),MATCH(DATEDIF(D924,DATE(2024,7,11),"m"),CCTT!$A$3:$A$170,0),0)),CCTT!$F$2:$I$2)</f>
        <v>bt</v>
      </c>
      <c r="L924" s="304">
        <f t="shared" si="99"/>
        <v>14.479839607930497</v>
      </c>
      <c r="M924" s="303" t="str" cm="1">
        <f t="array" ref="M924">LOOKUP(2,1/(L924&gt;=INDEX(IF(F924="x",BMI!$G$3:$K$170,BMI!$B$3:$F$170),MATCH(DATEDIF(D924,DATE(2024,7,11),"m"),BMI!$A$3:$A$170,0),0)),BMI!$G$2:$K$2)</f>
        <v>bt</v>
      </c>
      <c r="N924" s="299" t="s">
        <v>3381</v>
      </c>
      <c r="O924" s="299">
        <v>81</v>
      </c>
      <c r="P924" s="302" t="s">
        <v>3415</v>
      </c>
      <c r="Q924" s="299" t="s">
        <v>1326</v>
      </c>
      <c r="R924" s="103" t="s">
        <v>5</v>
      </c>
      <c r="S924" s="299" t="s">
        <v>5</v>
      </c>
      <c r="T924" s="103" t="s">
        <v>5</v>
      </c>
      <c r="U924" s="305" t="str">
        <f t="shared" si="101"/>
        <v>2 mắt giảm thị lực; bt; bt; bt</v>
      </c>
      <c r="V924" s="112" t="s">
        <v>1326</v>
      </c>
      <c r="W924" s="307" t="str">
        <f t="shared" si="100"/>
        <v>II</v>
      </c>
      <c r="X924" s="308"/>
    </row>
    <row r="925" spans="1:24" x14ac:dyDescent="0.25">
      <c r="A925" s="103">
        <f t="shared" si="102"/>
        <v>916</v>
      </c>
      <c r="B925" s="300" t="s">
        <v>1339</v>
      </c>
      <c r="C925" s="301" t="s">
        <v>1978</v>
      </c>
      <c r="D925" s="309">
        <v>42459</v>
      </c>
      <c r="E925" s="308" t="s">
        <v>1753</v>
      </c>
      <c r="F925" s="308"/>
      <c r="G925" s="421" t="s">
        <v>2008</v>
      </c>
      <c r="H925" s="228">
        <v>45720</v>
      </c>
      <c r="I925" s="308">
        <v>26</v>
      </c>
      <c r="J925" s="308">
        <v>133</v>
      </c>
      <c r="K925" s="303" t="str" cm="1">
        <f t="array" ref="K925">LOOKUP(2,1/(J925&gt;=INDEX(IF(F925="x",CCTT!$F$3:$I$170,CCTT!$B$3:$E$170),MATCH(DATEDIF(D925,DATE(2024,7,11),"m"),CCTT!$A$3:$A$170,0),0)),CCTT!$F$2:$I$2)</f>
        <v>bt</v>
      </c>
      <c r="L925" s="304">
        <f t="shared" si="99"/>
        <v>14.69840013567754</v>
      </c>
      <c r="M925" s="303" t="str" cm="1">
        <f t="array" ref="M925">LOOKUP(2,1/(L925&gt;=INDEX(IF(F925="x",BMI!$G$3:$K$170,BMI!$B$3:$F$170),MATCH(DATEDIF(D925,DATE(2024,7,11),"m"),BMI!$A$3:$A$170,0),0)),BMI!$G$2:$K$2)</f>
        <v>bt</v>
      </c>
      <c r="N925" s="299" t="s">
        <v>3381</v>
      </c>
      <c r="O925" s="299">
        <v>81</v>
      </c>
      <c r="P925" s="106" t="s">
        <v>3380</v>
      </c>
      <c r="Q925" s="103" t="s">
        <v>5</v>
      </c>
      <c r="R925" s="103" t="s">
        <v>5</v>
      </c>
      <c r="S925" s="299" t="s">
        <v>5</v>
      </c>
      <c r="T925" s="103" t="s">
        <v>5</v>
      </c>
      <c r="U925" s="305" t="str">
        <f t="shared" si="101"/>
        <v>bt; bt; bt; bt</v>
      </c>
      <c r="V925" s="306" t="s">
        <v>5</v>
      </c>
      <c r="W925" s="307" t="str">
        <f t="shared" si="100"/>
        <v>I</v>
      </c>
      <c r="X925" s="308"/>
    </row>
    <row r="926" spans="1:24" x14ac:dyDescent="0.25">
      <c r="A926" s="103">
        <f t="shared" si="102"/>
        <v>917</v>
      </c>
      <c r="B926" s="300" t="s">
        <v>2704</v>
      </c>
      <c r="C926" s="301" t="s">
        <v>1290</v>
      </c>
      <c r="D926" s="309">
        <v>42516</v>
      </c>
      <c r="E926" s="308"/>
      <c r="F926" s="308" t="s">
        <v>1753</v>
      </c>
      <c r="G926" s="421" t="s">
        <v>2008</v>
      </c>
      <c r="H926" s="228">
        <v>45720</v>
      </c>
      <c r="I926" s="308">
        <v>24</v>
      </c>
      <c r="J926" s="308">
        <v>131</v>
      </c>
      <c r="K926" s="303" t="str" cm="1">
        <f t="array" ref="K926">LOOKUP(2,1/(J926&gt;=INDEX(IF(F926="x",CCTT!$F$3:$I$170,CCTT!$B$3:$E$170),MATCH(DATEDIF(D926,DATE(2024,7,11),"m"),CCTT!$A$3:$A$170,0),0)),CCTT!$F$2:$I$2)</f>
        <v>bt</v>
      </c>
      <c r="L926" s="304">
        <f t="shared" si="99"/>
        <v>13.985198997727405</v>
      </c>
      <c r="M926" s="303" t="str" cm="1">
        <f t="array" ref="M926">LOOKUP(2,1/(L926&gt;=INDEX(IF(F926="x",BMI!$G$3:$K$170,BMI!$B$3:$F$170),MATCH(DATEDIF(D926,DATE(2024,7,11),"m"),BMI!$A$3:$A$170,0),0)),BMI!$G$2:$K$2)</f>
        <v>bt</v>
      </c>
      <c r="N926" s="299" t="s">
        <v>3381</v>
      </c>
      <c r="O926" s="299">
        <v>83</v>
      </c>
      <c r="P926" s="106" t="s">
        <v>3380</v>
      </c>
      <c r="Q926" s="103" t="s">
        <v>5</v>
      </c>
      <c r="R926" s="103" t="s">
        <v>5</v>
      </c>
      <c r="S926" s="299" t="s">
        <v>5</v>
      </c>
      <c r="T926" s="103" t="s">
        <v>5</v>
      </c>
      <c r="U926" s="305" t="str">
        <f t="shared" si="101"/>
        <v>bt; bt; bt; bt</v>
      </c>
      <c r="V926" s="306" t="s">
        <v>5</v>
      </c>
      <c r="W926" s="307" t="str">
        <f t="shared" si="100"/>
        <v>I</v>
      </c>
      <c r="X926" s="308"/>
    </row>
    <row r="927" spans="1:24" x14ac:dyDescent="0.25">
      <c r="A927" s="103">
        <f t="shared" si="102"/>
        <v>918</v>
      </c>
      <c r="B927" s="300" t="s">
        <v>1389</v>
      </c>
      <c r="C927" s="301" t="s">
        <v>1290</v>
      </c>
      <c r="D927" s="309">
        <v>42561</v>
      </c>
      <c r="E927" s="308"/>
      <c r="F927" s="308" t="s">
        <v>1753</v>
      </c>
      <c r="G927" s="421" t="s">
        <v>2008</v>
      </c>
      <c r="H927" s="228">
        <v>45720</v>
      </c>
      <c r="I927" s="308">
        <v>24</v>
      </c>
      <c r="J927" s="308">
        <v>132</v>
      </c>
      <c r="K927" s="303" t="str" cm="1">
        <f t="array" ref="K927">LOOKUP(2,1/(J927&gt;=INDEX(IF(F927="x",CCTT!$F$3:$I$170,CCTT!$B$3:$E$170),MATCH(DATEDIF(D927,DATE(2024,7,11),"m"),CCTT!$A$3:$A$170,0),0)),CCTT!$F$2:$I$2)</f>
        <v>bt</v>
      </c>
      <c r="L927" s="304">
        <f t="shared" si="99"/>
        <v>13.774104683195592</v>
      </c>
      <c r="M927" s="303" t="str" cm="1">
        <f t="array" ref="M927">LOOKUP(2,1/(L927&gt;=INDEX(IF(F927="x",BMI!$G$3:$K$170,BMI!$B$3:$F$170),MATCH(DATEDIF(D927,DATE(2024,7,11),"m"),BMI!$A$3:$A$170,0),0)),BMI!$G$2:$K$2)</f>
        <v>bt</v>
      </c>
      <c r="N927" s="299" t="s">
        <v>3381</v>
      </c>
      <c r="O927" s="299">
        <v>83</v>
      </c>
      <c r="P927" s="106" t="s">
        <v>3380</v>
      </c>
      <c r="Q927" s="103" t="s">
        <v>5</v>
      </c>
      <c r="R927" s="103" t="s">
        <v>5</v>
      </c>
      <c r="S927" s="299" t="s">
        <v>5</v>
      </c>
      <c r="T927" s="103" t="s">
        <v>5</v>
      </c>
      <c r="U927" s="305" t="str">
        <f t="shared" si="101"/>
        <v>bt; bt; bt; bt</v>
      </c>
      <c r="V927" s="306" t="s">
        <v>5</v>
      </c>
      <c r="W927" s="307" t="str">
        <f t="shared" si="100"/>
        <v>I</v>
      </c>
      <c r="X927" s="308"/>
    </row>
    <row r="928" spans="1:24" x14ac:dyDescent="0.25">
      <c r="A928" s="103">
        <f t="shared" si="102"/>
        <v>919</v>
      </c>
      <c r="B928" s="300" t="s">
        <v>2705</v>
      </c>
      <c r="C928" s="301" t="s">
        <v>1291</v>
      </c>
      <c r="D928" s="309">
        <v>42701</v>
      </c>
      <c r="E928" s="308"/>
      <c r="F928" s="308" t="s">
        <v>1753</v>
      </c>
      <c r="G928" s="421" t="s">
        <v>2008</v>
      </c>
      <c r="H928" s="228">
        <v>45720</v>
      </c>
      <c r="I928" s="308">
        <v>21</v>
      </c>
      <c r="J928" s="308">
        <v>123</v>
      </c>
      <c r="K928" s="303" t="str" cm="1">
        <f t="array" ref="K928">LOOKUP(2,1/(J928&gt;=INDEX(IF(F928="x",CCTT!$F$3:$I$170,CCTT!$B$3:$E$170),MATCH(DATEDIF(D928,DATE(2024,7,11),"m"),CCTT!$A$3:$A$170,0),0)),CCTT!$F$2:$I$2)</f>
        <v>bt</v>
      </c>
      <c r="L928" s="304">
        <f t="shared" si="99"/>
        <v>13.880626611144161</v>
      </c>
      <c r="M928" s="303" t="str" cm="1">
        <f t="array" ref="M928">LOOKUP(2,1/(L928&gt;=INDEX(IF(F928="x",BMI!$G$3:$K$170,BMI!$B$3:$F$170),MATCH(DATEDIF(D928,DATE(2024,7,11),"m"),BMI!$A$3:$A$170,0),0)),BMI!$G$2:$K$2)</f>
        <v>bt</v>
      </c>
      <c r="N928" s="299" t="s">
        <v>3381</v>
      </c>
      <c r="O928" s="299">
        <v>82</v>
      </c>
      <c r="P928" s="106" t="s">
        <v>3380</v>
      </c>
      <c r="Q928" s="103" t="s">
        <v>5</v>
      </c>
      <c r="R928" s="103" t="s">
        <v>5</v>
      </c>
      <c r="S928" s="299" t="s">
        <v>1370</v>
      </c>
      <c r="T928" s="103" t="s">
        <v>5</v>
      </c>
      <c r="U928" s="305" t="str">
        <f t="shared" si="101"/>
        <v>bt; bt; Đa sâu răng; bt</v>
      </c>
      <c r="V928" s="112" t="s">
        <v>1370</v>
      </c>
      <c r="W928" s="307" t="str">
        <f t="shared" si="100"/>
        <v>II</v>
      </c>
      <c r="X928" s="308"/>
    </row>
    <row r="929" spans="1:24" x14ac:dyDescent="0.25">
      <c r="A929" s="103">
        <f t="shared" si="102"/>
        <v>920</v>
      </c>
      <c r="B929" s="300" t="s">
        <v>2706</v>
      </c>
      <c r="C929" s="301" t="s">
        <v>1291</v>
      </c>
      <c r="D929" s="309">
        <v>42724</v>
      </c>
      <c r="E929" s="440"/>
      <c r="F929" s="308" t="s">
        <v>1753</v>
      </c>
      <c r="G929" s="421" t="s">
        <v>2008</v>
      </c>
      <c r="H929" s="228">
        <v>45720</v>
      </c>
      <c r="I929" s="308">
        <v>34</v>
      </c>
      <c r="J929" s="308">
        <v>130</v>
      </c>
      <c r="K929" s="303" t="str" cm="1">
        <f t="array" ref="K929">LOOKUP(2,1/(J929&gt;=INDEX(IF(F929="x",CCTT!$F$3:$I$170,CCTT!$B$3:$E$170),MATCH(DATEDIF(D929,DATE(2024,7,11),"m"),CCTT!$A$3:$A$170,0),0)),CCTT!$F$2:$I$2)</f>
        <v>bt</v>
      </c>
      <c r="L929" s="304">
        <f t="shared" si="99"/>
        <v>20.11834319526627</v>
      </c>
      <c r="M929" s="303" t="str" cm="1">
        <f t="array" ref="M929">LOOKUP(2,1/(L929&gt;=INDEX(IF(F929="x",BMI!$G$3:$K$170,BMI!$B$3:$F$170),MATCH(DATEDIF(D929,DATE(2024,7,11),"m"),BMI!$A$3:$A$170,0),0)),BMI!$G$2:$K$2)</f>
        <v>BP</v>
      </c>
      <c r="N929" s="299" t="s">
        <v>3379</v>
      </c>
      <c r="O929" s="299">
        <v>83</v>
      </c>
      <c r="P929" s="106" t="s">
        <v>3380</v>
      </c>
      <c r="Q929" s="103" t="s">
        <v>5</v>
      </c>
      <c r="R929" s="103" t="s">
        <v>5</v>
      </c>
      <c r="S929" s="299" t="s">
        <v>1370</v>
      </c>
      <c r="T929" s="103" t="s">
        <v>5</v>
      </c>
      <c r="U929" s="305" t="str">
        <f t="shared" si="101"/>
        <v>bt; bt; Đa sâu răng; bt</v>
      </c>
      <c r="V929" s="112" t="s">
        <v>1370</v>
      </c>
      <c r="W929" s="307" t="str">
        <f t="shared" si="100"/>
        <v>III</v>
      </c>
      <c r="X929" s="308"/>
    </row>
    <row r="930" spans="1:24" x14ac:dyDescent="0.25">
      <c r="A930" s="103">
        <f t="shared" si="102"/>
        <v>921</v>
      </c>
      <c r="B930" s="300" t="s">
        <v>2707</v>
      </c>
      <c r="C930" s="301" t="s">
        <v>1355</v>
      </c>
      <c r="D930" s="309">
        <v>42692</v>
      </c>
      <c r="E930" s="308"/>
      <c r="F930" s="308" t="s">
        <v>1753</v>
      </c>
      <c r="G930" s="421" t="s">
        <v>2008</v>
      </c>
      <c r="H930" s="228">
        <v>45720</v>
      </c>
      <c r="I930" s="308">
        <v>25</v>
      </c>
      <c r="J930" s="308">
        <v>130</v>
      </c>
      <c r="K930" s="303" t="str" cm="1">
        <f t="array" ref="K930">LOOKUP(2,1/(J930&gt;=INDEX(IF(F930="x",CCTT!$F$3:$I$170,CCTT!$B$3:$E$170),MATCH(DATEDIF(D930,DATE(2024,7,11),"m"),CCTT!$A$3:$A$170,0),0)),CCTT!$F$2:$I$2)</f>
        <v>bt</v>
      </c>
      <c r="L930" s="304">
        <f t="shared" si="99"/>
        <v>14.792899408284024</v>
      </c>
      <c r="M930" s="303" t="str" cm="1">
        <f t="array" ref="M930">LOOKUP(2,1/(L930&gt;=INDEX(IF(F930="x",BMI!$G$3:$K$170,BMI!$B$3:$F$170),MATCH(DATEDIF(D930,DATE(2024,7,11),"m"),BMI!$A$3:$A$170,0),0)),BMI!$G$2:$K$2)</f>
        <v>bt</v>
      </c>
      <c r="N930" s="299" t="s">
        <v>3381</v>
      </c>
      <c r="O930" s="299">
        <v>83</v>
      </c>
      <c r="P930" s="106" t="s">
        <v>3380</v>
      </c>
      <c r="Q930" s="103" t="s">
        <v>5</v>
      </c>
      <c r="R930" s="103" t="s">
        <v>5</v>
      </c>
      <c r="S930" s="299" t="s">
        <v>5</v>
      </c>
      <c r="T930" s="103" t="s">
        <v>5</v>
      </c>
      <c r="U930" s="305" t="str">
        <f t="shared" si="101"/>
        <v>bt; bt; bt; bt</v>
      </c>
      <c r="V930" s="306" t="s">
        <v>5</v>
      </c>
      <c r="W930" s="307" t="str">
        <f t="shared" si="100"/>
        <v>I</v>
      </c>
      <c r="X930" s="308"/>
    </row>
    <row r="931" spans="1:24" x14ac:dyDescent="0.25">
      <c r="A931" s="103">
        <f t="shared" si="102"/>
        <v>922</v>
      </c>
      <c r="B931" s="300" t="s">
        <v>2708</v>
      </c>
      <c r="C931" s="301" t="s">
        <v>1366</v>
      </c>
      <c r="D931" s="309">
        <v>42398</v>
      </c>
      <c r="E931" s="308" t="s">
        <v>1753</v>
      </c>
      <c r="F931" s="308"/>
      <c r="G931" s="421" t="s">
        <v>2008</v>
      </c>
      <c r="H931" s="228">
        <v>45720</v>
      </c>
      <c r="I931" s="308">
        <v>21</v>
      </c>
      <c r="J931" s="308">
        <v>123</v>
      </c>
      <c r="K931" s="303" t="str" cm="1">
        <f t="array" ref="K931">LOOKUP(2,1/(J931&gt;=INDEX(IF(F931="x",CCTT!$F$3:$I$170,CCTT!$B$3:$E$170),MATCH(DATEDIF(D931,DATE(2024,7,11),"m"),CCTT!$A$3:$A$170,0),0)),CCTT!$F$2:$I$2)</f>
        <v>bt</v>
      </c>
      <c r="L931" s="304">
        <f t="shared" si="99"/>
        <v>13.880626611144161</v>
      </c>
      <c r="M931" s="303" t="str" cm="1">
        <f t="array" ref="M931">LOOKUP(2,1/(L931&gt;=INDEX(IF(F931="x",BMI!$G$3:$K$170,BMI!$B$3:$F$170),MATCH(DATEDIF(D931,DATE(2024,7,11),"m"),BMI!$A$3:$A$170,0),0)),BMI!$G$2:$K$2)</f>
        <v>bt</v>
      </c>
      <c r="N931" s="299" t="s">
        <v>3381</v>
      </c>
      <c r="O931" s="299">
        <v>81</v>
      </c>
      <c r="P931" s="106" t="s">
        <v>3380</v>
      </c>
      <c r="Q931" s="103" t="s">
        <v>5</v>
      </c>
      <c r="R931" s="103" t="s">
        <v>5</v>
      </c>
      <c r="S931" s="299" t="s">
        <v>1370</v>
      </c>
      <c r="T931" s="103" t="s">
        <v>5</v>
      </c>
      <c r="U931" s="305" t="str">
        <f t="shared" si="101"/>
        <v>bt; bt; Đa sâu răng; bt</v>
      </c>
      <c r="V931" s="112" t="s">
        <v>1370</v>
      </c>
      <c r="W931" s="307" t="str">
        <f t="shared" si="100"/>
        <v>II</v>
      </c>
      <c r="X931" s="308"/>
    </row>
    <row r="932" spans="1:24" ht="31.5" x14ac:dyDescent="0.25">
      <c r="A932" s="103">
        <f t="shared" si="102"/>
        <v>923</v>
      </c>
      <c r="B932" s="300" t="s">
        <v>2709</v>
      </c>
      <c r="C932" s="301" t="s">
        <v>1319</v>
      </c>
      <c r="D932" s="309">
        <v>42428</v>
      </c>
      <c r="E932" s="308"/>
      <c r="F932" s="308" t="s">
        <v>1753</v>
      </c>
      <c r="G932" s="421" t="s">
        <v>2008</v>
      </c>
      <c r="H932" s="228">
        <v>45720</v>
      </c>
      <c r="I932" s="308">
        <v>26</v>
      </c>
      <c r="J932" s="308">
        <v>132</v>
      </c>
      <c r="K932" s="303" t="str" cm="1">
        <f t="array" ref="K932">LOOKUP(2,1/(J932&gt;=INDEX(IF(F932="x",CCTT!$F$3:$I$170,CCTT!$B$3:$E$170),MATCH(DATEDIF(D932,DATE(2024,7,11),"m"),CCTT!$A$3:$A$170,0),0)),CCTT!$F$2:$I$2)</f>
        <v>bt</v>
      </c>
      <c r="L932" s="304">
        <f t="shared" si="99"/>
        <v>14.921946740128558</v>
      </c>
      <c r="M932" s="303" t="str" cm="1">
        <f t="array" ref="M932">LOOKUP(2,1/(L932&gt;=INDEX(IF(F932="x",BMI!$G$3:$K$170,BMI!$B$3:$F$170),MATCH(DATEDIF(D932,DATE(2024,7,11),"m"),BMI!$A$3:$A$170,0),0)),BMI!$G$2:$K$2)</f>
        <v>bt</v>
      </c>
      <c r="N932" s="299" t="s">
        <v>3381</v>
      </c>
      <c r="O932" s="299">
        <v>81</v>
      </c>
      <c r="P932" s="302" t="s">
        <v>3391</v>
      </c>
      <c r="Q932" s="299" t="s">
        <v>1326</v>
      </c>
      <c r="R932" s="103" t="s">
        <v>5</v>
      </c>
      <c r="S932" s="299" t="s">
        <v>1370</v>
      </c>
      <c r="T932" s="103" t="s">
        <v>5</v>
      </c>
      <c r="U932" s="305" t="str">
        <f t="shared" si="101"/>
        <v>2 mắt giảm thị lực; bt; Đa sâu răng; bt</v>
      </c>
      <c r="V932" s="112" t="s">
        <v>3389</v>
      </c>
      <c r="W932" s="307" t="str">
        <f t="shared" si="100"/>
        <v>II</v>
      </c>
      <c r="X932" s="308"/>
    </row>
    <row r="933" spans="1:24" x14ac:dyDescent="0.25">
      <c r="A933" s="103">
        <f t="shared" si="102"/>
        <v>924</v>
      </c>
      <c r="B933" s="300" t="s">
        <v>2710</v>
      </c>
      <c r="C933" s="301" t="s">
        <v>1368</v>
      </c>
      <c r="D933" s="309">
        <v>42604</v>
      </c>
      <c r="E933" s="308"/>
      <c r="F933" s="308" t="s">
        <v>1753</v>
      </c>
      <c r="G933" s="421" t="s">
        <v>2008</v>
      </c>
      <c r="H933" s="228">
        <v>45720</v>
      </c>
      <c r="I933" s="308">
        <v>33</v>
      </c>
      <c r="J933" s="308">
        <v>126</v>
      </c>
      <c r="K933" s="303" t="str" cm="1">
        <f t="array" ref="K933">LOOKUP(2,1/(J933&gt;=INDEX(IF(F933="x",CCTT!$F$3:$I$170,CCTT!$B$3:$E$170),MATCH(DATEDIF(D933,DATE(2024,7,11),"m"),CCTT!$A$3:$A$170,0),0)),CCTT!$F$2:$I$2)</f>
        <v>bt</v>
      </c>
      <c r="L933" s="304">
        <f t="shared" si="99"/>
        <v>20.786092214663643</v>
      </c>
      <c r="M933" s="303" t="str" cm="1">
        <f t="array" ref="M933">LOOKUP(2,1/(L933&gt;=INDEX(IF(F933="x",BMI!$G$3:$K$170,BMI!$B$3:$F$170),MATCH(DATEDIF(D933,DATE(2024,7,11),"m"),BMI!$A$3:$A$170,0),0)),BMI!$G$2:$K$2)</f>
        <v>BP</v>
      </c>
      <c r="N933" s="299" t="s">
        <v>3381</v>
      </c>
      <c r="O933" s="299">
        <v>83</v>
      </c>
      <c r="P933" s="106" t="s">
        <v>3380</v>
      </c>
      <c r="Q933" s="103" t="s">
        <v>5</v>
      </c>
      <c r="R933" s="103" t="s">
        <v>5</v>
      </c>
      <c r="S933" s="299" t="s">
        <v>5</v>
      </c>
      <c r="T933" s="103" t="s">
        <v>5</v>
      </c>
      <c r="U933" s="305" t="str">
        <f t="shared" si="101"/>
        <v>bt; bt; bt; bt</v>
      </c>
      <c r="V933" s="306" t="s">
        <v>5</v>
      </c>
      <c r="W933" s="307" t="str">
        <f t="shared" si="100"/>
        <v>III</v>
      </c>
      <c r="X933" s="308"/>
    </row>
    <row r="934" spans="1:24" x14ac:dyDescent="0.25">
      <c r="A934" s="103">
        <f t="shared" si="102"/>
        <v>925</v>
      </c>
      <c r="B934" s="300" t="s">
        <v>2711</v>
      </c>
      <c r="C934" s="301" t="s">
        <v>1298</v>
      </c>
      <c r="D934" s="309">
        <v>42668</v>
      </c>
      <c r="E934" s="308" t="s">
        <v>1753</v>
      </c>
      <c r="F934" s="308"/>
      <c r="G934" s="421" t="s">
        <v>2008</v>
      </c>
      <c r="H934" s="228">
        <v>45720</v>
      </c>
      <c r="I934" s="308">
        <v>20</v>
      </c>
      <c r="J934" s="308">
        <v>119</v>
      </c>
      <c r="K934" s="303" t="str" cm="1">
        <f t="array" ref="K934">LOOKUP(2,1/(J934&gt;=INDEX(IF(F934="x",CCTT!$F$3:$I$170,CCTT!$B$3:$E$170),MATCH(DATEDIF(D934,DATE(2024,7,11),"m"),CCTT!$A$3:$A$170,0),0)),CCTT!$F$2:$I$2)</f>
        <v>bt</v>
      </c>
      <c r="L934" s="304">
        <f t="shared" si="99"/>
        <v>14.123296377374478</v>
      </c>
      <c r="M934" s="303" t="str" cm="1">
        <f t="array" ref="M934">LOOKUP(2,1/(L934&gt;=INDEX(IF(F934="x",BMI!$G$3:$K$170,BMI!$B$3:$F$170),MATCH(DATEDIF(D934,DATE(2024,7,11),"m"),BMI!$A$3:$A$170,0),0)),BMI!$G$2:$K$2)</f>
        <v>bt</v>
      </c>
      <c r="N934" s="299" t="s">
        <v>3381</v>
      </c>
      <c r="O934" s="299">
        <v>81</v>
      </c>
      <c r="P934" s="106" t="s">
        <v>3380</v>
      </c>
      <c r="Q934" s="103" t="s">
        <v>5</v>
      </c>
      <c r="R934" s="103" t="s">
        <v>5</v>
      </c>
      <c r="S934" s="299" t="s">
        <v>1370</v>
      </c>
      <c r="T934" s="103" t="s">
        <v>5</v>
      </c>
      <c r="U934" s="305" t="str">
        <f t="shared" si="101"/>
        <v>bt; bt; Đa sâu răng; bt</v>
      </c>
      <c r="V934" s="112" t="s">
        <v>1370</v>
      </c>
      <c r="W934" s="307" t="str">
        <f t="shared" si="100"/>
        <v>II</v>
      </c>
      <c r="X934" s="308"/>
    </row>
    <row r="935" spans="1:24" x14ac:dyDescent="0.25">
      <c r="A935" s="103">
        <f t="shared" si="102"/>
        <v>926</v>
      </c>
      <c r="B935" s="300" t="s">
        <v>2712</v>
      </c>
      <c r="C935" s="301" t="s">
        <v>1334</v>
      </c>
      <c r="D935" s="309">
        <v>42688</v>
      </c>
      <c r="E935" s="308"/>
      <c r="F935" s="308" t="s">
        <v>1753</v>
      </c>
      <c r="G935" s="421" t="s">
        <v>2008</v>
      </c>
      <c r="H935" s="228">
        <v>45720</v>
      </c>
      <c r="I935" s="308">
        <v>20</v>
      </c>
      <c r="J935" s="308">
        <v>118</v>
      </c>
      <c r="K935" s="303" t="str" cm="1">
        <f t="array" ref="K935">LOOKUP(2,1/(J935&gt;=INDEX(IF(F935="x",CCTT!$F$3:$I$170,CCTT!$B$3:$E$170),MATCH(DATEDIF(D935,DATE(2024,7,11),"m"),CCTT!$A$3:$A$170,0),0)),CCTT!$F$2:$I$2)</f>
        <v>bt</v>
      </c>
      <c r="L935" s="304">
        <f t="shared" si="99"/>
        <v>14.363688595231256</v>
      </c>
      <c r="M935" s="303" t="str" cm="1">
        <f t="array" ref="M935">LOOKUP(2,1/(L935&gt;=INDEX(IF(F935="x",BMI!$G$3:$K$170,BMI!$B$3:$F$170),MATCH(DATEDIF(D935,DATE(2024,7,11),"m"),BMI!$A$3:$A$170,0),0)),BMI!$G$2:$K$2)</f>
        <v>bt</v>
      </c>
      <c r="N935" s="299" t="s">
        <v>3381</v>
      </c>
      <c r="O935" s="299">
        <v>80</v>
      </c>
      <c r="P935" s="106" t="s">
        <v>3380</v>
      </c>
      <c r="Q935" s="103" t="s">
        <v>5</v>
      </c>
      <c r="R935" s="103" t="s">
        <v>5</v>
      </c>
      <c r="S935" s="299" t="s">
        <v>5</v>
      </c>
      <c r="T935" s="103" t="s">
        <v>5</v>
      </c>
      <c r="U935" s="305" t="str">
        <f t="shared" si="101"/>
        <v>bt; bt; bt; bt</v>
      </c>
      <c r="V935" s="306" t="s">
        <v>5</v>
      </c>
      <c r="W935" s="307" t="str">
        <f t="shared" si="100"/>
        <v>I</v>
      </c>
      <c r="X935" s="308"/>
    </row>
    <row r="936" spans="1:24" x14ac:dyDescent="0.25">
      <c r="A936" s="103">
        <f t="shared" si="102"/>
        <v>927</v>
      </c>
      <c r="B936" s="300" t="s">
        <v>1967</v>
      </c>
      <c r="C936" s="301" t="s">
        <v>2713</v>
      </c>
      <c r="D936" s="309">
        <v>42633</v>
      </c>
      <c r="E936" s="308" t="s">
        <v>1753</v>
      </c>
      <c r="F936" s="308"/>
      <c r="G936" s="421" t="s">
        <v>2008</v>
      </c>
      <c r="H936" s="228">
        <v>45720</v>
      </c>
      <c r="I936" s="308">
        <v>23</v>
      </c>
      <c r="J936" s="308">
        <v>133</v>
      </c>
      <c r="K936" s="303" t="str" cm="1">
        <f t="array" ref="K936">LOOKUP(2,1/(J936&gt;=INDEX(IF(F936="x",CCTT!$F$3:$I$170,CCTT!$B$3:$E$170),MATCH(DATEDIF(D936,DATE(2024,7,11),"m"),CCTT!$A$3:$A$170,0),0)),CCTT!$F$2:$I$2)</f>
        <v>bt</v>
      </c>
      <c r="L936" s="304">
        <f t="shared" si="99"/>
        <v>13.002430889253208</v>
      </c>
      <c r="M936" s="303" t="str" cm="1">
        <f t="array" ref="M936">LOOKUP(2,1/(L936&gt;=INDEX(IF(F936="x",BMI!$G$3:$K$170,BMI!$B$3:$F$170),MATCH(DATEDIF(D936,DATE(2024,7,11),"m"),BMI!$A$3:$A$170,0),0)),BMI!$G$2:$K$2)</f>
        <v>SDDTGC</v>
      </c>
      <c r="N936" s="299" t="s">
        <v>3381</v>
      </c>
      <c r="O936" s="299">
        <v>82</v>
      </c>
      <c r="P936" s="302" t="s">
        <v>3392</v>
      </c>
      <c r="Q936" s="299" t="s">
        <v>1326</v>
      </c>
      <c r="R936" s="103" t="s">
        <v>5</v>
      </c>
      <c r="S936" s="299" t="s">
        <v>5</v>
      </c>
      <c r="T936" s="103" t="s">
        <v>5</v>
      </c>
      <c r="U936" s="305" t="str">
        <f t="shared" si="101"/>
        <v>2 mắt giảm thị lực; bt; bt; bt</v>
      </c>
      <c r="V936" s="112" t="s">
        <v>1326</v>
      </c>
      <c r="W936" s="307" t="str">
        <f t="shared" si="100"/>
        <v>II</v>
      </c>
      <c r="X936" s="308"/>
    </row>
    <row r="937" spans="1:24" x14ac:dyDescent="0.25">
      <c r="A937" s="103">
        <f t="shared" si="102"/>
        <v>928</v>
      </c>
      <c r="B937" s="300" t="s">
        <v>2714</v>
      </c>
      <c r="C937" s="301" t="s">
        <v>1302</v>
      </c>
      <c r="D937" s="309">
        <v>42697</v>
      </c>
      <c r="E937" s="308"/>
      <c r="F937" s="308" t="s">
        <v>1753</v>
      </c>
      <c r="G937" s="421" t="s">
        <v>2008</v>
      </c>
      <c r="H937" s="228">
        <v>45720</v>
      </c>
      <c r="I937" s="308">
        <v>22</v>
      </c>
      <c r="J937" s="308">
        <v>118</v>
      </c>
      <c r="K937" s="303" t="str" cm="1">
        <f t="array" ref="K937">LOOKUP(2,1/(J937&gt;=INDEX(IF(F937="x",CCTT!$F$3:$I$170,CCTT!$B$3:$E$170),MATCH(DATEDIF(D937,DATE(2024,7,11),"m"),CCTT!$A$3:$A$170,0),0)),CCTT!$F$2:$I$2)</f>
        <v>bt</v>
      </c>
      <c r="L937" s="304">
        <f t="shared" si="99"/>
        <v>15.800057454754381</v>
      </c>
      <c r="M937" s="303" t="str" cm="1">
        <f t="array" ref="M937">LOOKUP(2,1/(L937&gt;=INDEX(IF(F937="x",BMI!$G$3:$K$170,BMI!$B$3:$F$170),MATCH(DATEDIF(D937,DATE(2024,7,11),"m"),BMI!$A$3:$A$170,0),0)),BMI!$G$2:$K$2)</f>
        <v>bt</v>
      </c>
      <c r="N937" s="299" t="s">
        <v>3381</v>
      </c>
      <c r="O937" s="299">
        <v>81</v>
      </c>
      <c r="P937" s="106" t="s">
        <v>3380</v>
      </c>
      <c r="Q937" s="103" t="s">
        <v>5</v>
      </c>
      <c r="R937" s="103" t="s">
        <v>5</v>
      </c>
      <c r="S937" s="299" t="s">
        <v>5</v>
      </c>
      <c r="T937" s="103" t="s">
        <v>5</v>
      </c>
      <c r="U937" s="305" t="str">
        <f>Q937&amp;"; "&amp;R937&amp;"; "&amp;S937&amp;"; "&amp;T937</f>
        <v>bt; bt; bt; bt</v>
      </c>
      <c r="V937" s="306" t="s">
        <v>5</v>
      </c>
      <c r="W937" s="307" t="str">
        <f t="shared" si="100"/>
        <v>I</v>
      </c>
      <c r="X937" s="308"/>
    </row>
    <row r="938" spans="1:24" x14ac:dyDescent="0.25">
      <c r="A938" s="103">
        <f t="shared" si="102"/>
        <v>929</v>
      </c>
      <c r="B938" s="300" t="s">
        <v>2715</v>
      </c>
      <c r="C938" s="301" t="s">
        <v>1375</v>
      </c>
      <c r="D938" s="309">
        <v>42601</v>
      </c>
      <c r="E938" s="308" t="s">
        <v>1753</v>
      </c>
      <c r="F938" s="308"/>
      <c r="G938" s="421" t="s">
        <v>2008</v>
      </c>
      <c r="H938" s="228">
        <v>45720</v>
      </c>
      <c r="I938" s="308">
        <v>26</v>
      </c>
      <c r="J938" s="308">
        <v>128</v>
      </c>
      <c r="K938" s="303" t="str" cm="1">
        <f t="array" ref="K938">LOOKUP(2,1/(J938&gt;=INDEX(IF(F938="x",CCTT!$F$3:$I$170,CCTT!$B$3:$E$170),MATCH(DATEDIF(D938,DATE(2024,7,11),"m"),CCTT!$A$3:$A$170,0),0)),CCTT!$F$2:$I$2)</f>
        <v>bt</v>
      </c>
      <c r="L938" s="304">
        <f t="shared" si="99"/>
        <v>15.869140625</v>
      </c>
      <c r="M938" s="303" t="str" cm="1">
        <f t="array" ref="M938">LOOKUP(2,1/(L938&gt;=INDEX(IF(F938="x",BMI!$G$3:$K$170,BMI!$B$3:$F$170),MATCH(DATEDIF(D938,DATE(2024,7,11),"m"),BMI!$A$3:$A$170,0),0)),BMI!$G$2:$K$2)</f>
        <v>bt</v>
      </c>
      <c r="N938" s="299" t="s">
        <v>3381</v>
      </c>
      <c r="O938" s="299">
        <v>81</v>
      </c>
      <c r="P938" s="106" t="s">
        <v>3380</v>
      </c>
      <c r="Q938" s="103" t="s">
        <v>5</v>
      </c>
      <c r="R938" s="103" t="s">
        <v>5</v>
      </c>
      <c r="S938" s="299" t="s">
        <v>5</v>
      </c>
      <c r="T938" s="103" t="s">
        <v>5</v>
      </c>
      <c r="U938" s="305" t="str">
        <f t="shared" si="101"/>
        <v>bt; bt; bt; bt</v>
      </c>
      <c r="V938" s="306" t="s">
        <v>5</v>
      </c>
      <c r="W938" s="307" t="str">
        <f t="shared" si="100"/>
        <v>I</v>
      </c>
      <c r="X938" s="308"/>
    </row>
    <row r="939" spans="1:24" x14ac:dyDescent="0.25">
      <c r="A939" s="103">
        <f t="shared" si="102"/>
        <v>930</v>
      </c>
      <c r="B939" s="300" t="s">
        <v>2716</v>
      </c>
      <c r="C939" s="301" t="s">
        <v>1722</v>
      </c>
      <c r="D939" s="309">
        <v>42496</v>
      </c>
      <c r="E939" s="308"/>
      <c r="F939" s="308" t="s">
        <v>1753</v>
      </c>
      <c r="G939" s="421" t="s">
        <v>2008</v>
      </c>
      <c r="H939" s="228">
        <v>45720</v>
      </c>
      <c r="I939" s="308">
        <v>29</v>
      </c>
      <c r="J939" s="308">
        <v>134</v>
      </c>
      <c r="K939" s="303" t="str" cm="1">
        <f t="array" ref="K939">LOOKUP(2,1/(J939&gt;=INDEX(IF(F939="x",CCTT!$F$3:$I$170,CCTT!$B$3:$E$170),MATCH(DATEDIF(D939,DATE(2024,7,11),"m"),CCTT!$A$3:$A$170,0),0)),CCTT!$F$2:$I$2)</f>
        <v>bt</v>
      </c>
      <c r="L939" s="304">
        <f t="shared" si="99"/>
        <v>16.150590331922476</v>
      </c>
      <c r="M939" s="303" t="str" cm="1">
        <f t="array" ref="M939">LOOKUP(2,1/(L939&gt;=INDEX(IF(F939="x",BMI!$G$3:$K$170,BMI!$B$3:$F$170),MATCH(DATEDIF(D939,DATE(2024,7,11),"m"),BMI!$A$3:$A$170,0),0)),BMI!$G$2:$K$2)</f>
        <v>bt</v>
      </c>
      <c r="N939" s="299" t="s">
        <v>3381</v>
      </c>
      <c r="O939" s="299">
        <v>83</v>
      </c>
      <c r="P939" s="106" t="s">
        <v>3380</v>
      </c>
      <c r="Q939" s="103" t="s">
        <v>5</v>
      </c>
      <c r="R939" s="103" t="s">
        <v>5</v>
      </c>
      <c r="S939" s="299" t="s">
        <v>5</v>
      </c>
      <c r="T939" s="103" t="s">
        <v>5</v>
      </c>
      <c r="U939" s="305" t="str">
        <f t="shared" si="101"/>
        <v>bt; bt; bt; bt</v>
      </c>
      <c r="V939" s="306" t="s">
        <v>5</v>
      </c>
      <c r="W939" s="307" t="str">
        <f t="shared" si="100"/>
        <v>I</v>
      </c>
      <c r="X939" s="308"/>
    </row>
    <row r="940" spans="1:24" x14ac:dyDescent="0.25">
      <c r="A940" s="103">
        <f t="shared" si="102"/>
        <v>931</v>
      </c>
      <c r="B940" s="300" t="s">
        <v>2717</v>
      </c>
      <c r="C940" s="301" t="s">
        <v>1371</v>
      </c>
      <c r="D940" s="309">
        <v>42571</v>
      </c>
      <c r="E940" s="308" t="s">
        <v>1753</v>
      </c>
      <c r="F940" s="308"/>
      <c r="G940" s="421" t="s">
        <v>2008</v>
      </c>
      <c r="H940" s="228">
        <v>45720</v>
      </c>
      <c r="I940" s="308">
        <v>43</v>
      </c>
      <c r="J940" s="308">
        <v>130</v>
      </c>
      <c r="K940" s="303" t="str" cm="1">
        <f t="array" ref="K940">LOOKUP(2,1/(J940&gt;=INDEX(IF(F940="x",CCTT!$F$3:$I$170,CCTT!$B$3:$E$170),MATCH(DATEDIF(D940,DATE(2024,7,11),"m"),CCTT!$A$3:$A$170,0),0)),CCTT!$F$2:$I$2)</f>
        <v>bt</v>
      </c>
      <c r="L940" s="304">
        <f t="shared" si="99"/>
        <v>25.443786982248518</v>
      </c>
      <c r="M940" s="303" t="str" cm="1">
        <f t="array" ref="M940">LOOKUP(2,1/(L940&gt;=INDEX(IF(F940="x",BMI!$G$3:$K$170,BMI!$B$3:$F$170),MATCH(DATEDIF(D940,DATE(2024,7,11),"m"),BMI!$A$3:$A$170,0),0)),BMI!$G$2:$K$2)</f>
        <v>BP</v>
      </c>
      <c r="N940" s="299" t="s">
        <v>3386</v>
      </c>
      <c r="O940" s="299">
        <v>80</v>
      </c>
      <c r="P940" s="106" t="s">
        <v>3380</v>
      </c>
      <c r="Q940" s="103" t="s">
        <v>5</v>
      </c>
      <c r="R940" s="103" t="s">
        <v>5</v>
      </c>
      <c r="S940" s="299" t="s">
        <v>5</v>
      </c>
      <c r="T940" s="103" t="s">
        <v>5</v>
      </c>
      <c r="U940" s="305" t="str">
        <f t="shared" si="101"/>
        <v>bt; bt; bt; bt</v>
      </c>
      <c r="V940" s="306" t="s">
        <v>5</v>
      </c>
      <c r="W940" s="307" t="str">
        <f t="shared" si="100"/>
        <v>III</v>
      </c>
      <c r="X940" s="308"/>
    </row>
    <row r="941" spans="1:24" x14ac:dyDescent="0.25">
      <c r="A941" s="103">
        <f t="shared" si="102"/>
        <v>932</v>
      </c>
      <c r="B941" s="300" t="s">
        <v>2718</v>
      </c>
      <c r="C941" s="301" t="s">
        <v>1261</v>
      </c>
      <c r="D941" s="309">
        <v>42627</v>
      </c>
      <c r="E941" s="308" t="s">
        <v>1753</v>
      </c>
      <c r="F941" s="308"/>
      <c r="G941" s="421" t="s">
        <v>2008</v>
      </c>
      <c r="H941" s="228">
        <v>45720</v>
      </c>
      <c r="I941" s="308">
        <v>23</v>
      </c>
      <c r="J941" s="308">
        <v>130</v>
      </c>
      <c r="K941" s="303" t="str" cm="1">
        <f t="array" ref="K941">LOOKUP(2,1/(J941&gt;=INDEX(IF(F941="x",CCTT!$F$3:$I$170,CCTT!$B$3:$E$170),MATCH(DATEDIF(D941,DATE(2024,7,11),"m"),CCTT!$A$3:$A$170,0),0)),CCTT!$F$2:$I$2)</f>
        <v>bt</v>
      </c>
      <c r="L941" s="304">
        <f t="shared" si="99"/>
        <v>13.609467455621301</v>
      </c>
      <c r="M941" s="303" t="str" cm="1">
        <f t="array" ref="M941">LOOKUP(2,1/(L941&gt;=INDEX(IF(F941="x",BMI!$G$3:$K$170,BMI!$B$3:$F$170),MATCH(DATEDIF(D941,DATE(2024,7,11),"m"),BMI!$A$3:$A$170,0),0)),BMI!$G$2:$K$2)</f>
        <v>bt</v>
      </c>
      <c r="N941" s="299" t="s">
        <v>3381</v>
      </c>
      <c r="O941" s="299">
        <v>81</v>
      </c>
      <c r="P941" s="106" t="s">
        <v>3380</v>
      </c>
      <c r="Q941" s="103" t="s">
        <v>5</v>
      </c>
      <c r="R941" s="103" t="s">
        <v>5</v>
      </c>
      <c r="S941" s="299" t="s">
        <v>5</v>
      </c>
      <c r="T941" s="103" t="s">
        <v>5</v>
      </c>
      <c r="U941" s="305" t="str">
        <f t="shared" si="101"/>
        <v>bt; bt; bt; bt</v>
      </c>
      <c r="V941" s="306" t="s">
        <v>5</v>
      </c>
      <c r="W941" s="307" t="str">
        <f t="shared" si="100"/>
        <v>I</v>
      </c>
      <c r="X941" s="308"/>
    </row>
    <row r="942" spans="1:24" x14ac:dyDescent="0.25">
      <c r="A942" s="103">
        <f t="shared" si="102"/>
        <v>933</v>
      </c>
      <c r="B942" s="300" t="s">
        <v>2719</v>
      </c>
      <c r="C942" s="301" t="s">
        <v>1262</v>
      </c>
      <c r="D942" s="309">
        <v>42370</v>
      </c>
      <c r="E942" s="308"/>
      <c r="F942" s="308" t="s">
        <v>1753</v>
      </c>
      <c r="G942" s="421" t="s">
        <v>2008</v>
      </c>
      <c r="H942" s="228">
        <v>45720</v>
      </c>
      <c r="I942" s="308">
        <v>28</v>
      </c>
      <c r="J942" s="308">
        <v>130</v>
      </c>
      <c r="K942" s="303" t="str" cm="1">
        <f t="array" ref="K942">LOOKUP(2,1/(J942&gt;=INDEX(IF(F942="x",CCTT!$F$3:$I$170,CCTT!$B$3:$E$170),MATCH(DATEDIF(D942,DATE(2024,7,11),"m"),CCTT!$A$3:$A$170,0),0)),CCTT!$F$2:$I$2)</f>
        <v>bt</v>
      </c>
      <c r="L942" s="304">
        <f t="shared" si="99"/>
        <v>16.568047337278106</v>
      </c>
      <c r="M942" s="303" t="str" cm="1">
        <f t="array" ref="M942">LOOKUP(2,1/(L942&gt;=INDEX(IF(F942="x",BMI!$G$3:$K$170,BMI!$B$3:$F$170),MATCH(DATEDIF(D942,DATE(2024,7,11),"m"),BMI!$A$3:$A$170,0),0)),BMI!$G$2:$K$2)</f>
        <v>bt</v>
      </c>
      <c r="N942" s="299" t="s">
        <v>3381</v>
      </c>
      <c r="O942" s="299">
        <v>81</v>
      </c>
      <c r="P942" s="106" t="s">
        <v>3380</v>
      </c>
      <c r="Q942" s="103" t="s">
        <v>5</v>
      </c>
      <c r="R942" s="103" t="s">
        <v>5</v>
      </c>
      <c r="S942" s="299" t="s">
        <v>1370</v>
      </c>
      <c r="T942" s="103" t="s">
        <v>5</v>
      </c>
      <c r="U942" s="305" t="str">
        <f t="shared" si="101"/>
        <v>bt; bt; Đa sâu răng; bt</v>
      </c>
      <c r="V942" s="112" t="s">
        <v>1370</v>
      </c>
      <c r="W942" s="307" t="str">
        <f t="shared" si="100"/>
        <v>II</v>
      </c>
      <c r="X942" s="308"/>
    </row>
    <row r="943" spans="1:24" x14ac:dyDescent="0.25">
      <c r="A943" s="103">
        <f t="shared" si="102"/>
        <v>934</v>
      </c>
      <c r="B943" s="300" t="s">
        <v>1476</v>
      </c>
      <c r="C943" s="301" t="s">
        <v>1309</v>
      </c>
      <c r="D943" s="309">
        <v>42521</v>
      </c>
      <c r="E943" s="308"/>
      <c r="F943" s="308" t="s">
        <v>1753</v>
      </c>
      <c r="G943" s="421" t="s">
        <v>2008</v>
      </c>
      <c r="H943" s="228">
        <v>45720</v>
      </c>
      <c r="I943" s="308">
        <v>36</v>
      </c>
      <c r="J943" s="308">
        <v>135</v>
      </c>
      <c r="K943" s="303" t="str" cm="1">
        <f t="array" ref="K943">LOOKUP(2,1/(J943&gt;=INDEX(IF(F943="x",CCTT!$F$3:$I$170,CCTT!$B$3:$E$170),MATCH(DATEDIF(D943,DATE(2024,7,11),"m"),CCTT!$A$3:$A$170,0),0)),CCTT!$F$2:$I$2)</f>
        <v>bt</v>
      </c>
      <c r="L943" s="304">
        <f t="shared" si="99"/>
        <v>19.753086419753085</v>
      </c>
      <c r="M943" s="303" t="str" cm="1">
        <f t="array" ref="M943">LOOKUP(2,1/(L943&gt;=INDEX(IF(F943="x",BMI!$G$3:$K$170,BMI!$B$3:$F$170),MATCH(DATEDIF(D943,DATE(2024,7,11),"m"),BMI!$A$3:$A$170,0),0)),BMI!$G$2:$K$2)</f>
        <v>TC</v>
      </c>
      <c r="N943" s="299" t="s">
        <v>3379</v>
      </c>
      <c r="O943" s="299">
        <v>80</v>
      </c>
      <c r="P943" s="106" t="s">
        <v>3380</v>
      </c>
      <c r="Q943" s="103" t="s">
        <v>5</v>
      </c>
      <c r="R943" s="103" t="s">
        <v>5</v>
      </c>
      <c r="S943" s="299" t="s">
        <v>5</v>
      </c>
      <c r="T943" s="103" t="s">
        <v>5</v>
      </c>
      <c r="U943" s="305" t="str">
        <f t="shared" si="101"/>
        <v>bt; bt; bt; bt</v>
      </c>
      <c r="V943" s="306" t="s">
        <v>5</v>
      </c>
      <c r="W943" s="307" t="str">
        <f t="shared" si="100"/>
        <v>II</v>
      </c>
      <c r="X943" s="308"/>
    </row>
    <row r="944" spans="1:24" x14ac:dyDescent="0.25">
      <c r="A944" s="103">
        <f t="shared" si="102"/>
        <v>935</v>
      </c>
      <c r="B944" s="300" t="s">
        <v>1494</v>
      </c>
      <c r="C944" s="301" t="s">
        <v>1265</v>
      </c>
      <c r="D944" s="309">
        <v>42246</v>
      </c>
      <c r="E944" s="308" t="s">
        <v>1753</v>
      </c>
      <c r="F944" s="308"/>
      <c r="G944" s="421" t="s">
        <v>2008</v>
      </c>
      <c r="H944" s="228">
        <v>45720</v>
      </c>
      <c r="I944" s="308">
        <v>28</v>
      </c>
      <c r="J944" s="308">
        <v>129</v>
      </c>
      <c r="K944" s="303" t="str" cm="1">
        <f t="array" ref="K944">LOOKUP(2,1/(J944&gt;=INDEX(IF(F944="x",CCTT!$F$3:$I$170,CCTT!$B$3:$E$170),MATCH(DATEDIF(D944,DATE(2024,7,11),"m"),CCTT!$A$3:$A$170,0),0)),CCTT!$F$2:$I$2)</f>
        <v>bt</v>
      </c>
      <c r="L944" s="304">
        <f t="shared" si="99"/>
        <v>16.825911904332674</v>
      </c>
      <c r="M944" s="303" t="str" cm="1">
        <f t="array" ref="M944">LOOKUP(2,1/(L944&gt;=INDEX(IF(F944="x",BMI!$G$3:$K$170,BMI!$B$3:$F$170),MATCH(DATEDIF(D944,DATE(2024,7,11),"m"),BMI!$A$3:$A$170,0),0)),BMI!$G$2:$K$2)</f>
        <v>bt</v>
      </c>
      <c r="N944" s="299" t="s">
        <v>3381</v>
      </c>
      <c r="O944" s="299">
        <v>83</v>
      </c>
      <c r="P944" s="106" t="s">
        <v>3380</v>
      </c>
      <c r="Q944" s="103" t="s">
        <v>5</v>
      </c>
      <c r="R944" s="103" t="s">
        <v>5</v>
      </c>
      <c r="S944" s="299" t="s">
        <v>1370</v>
      </c>
      <c r="T944" s="103" t="s">
        <v>5</v>
      </c>
      <c r="U944" s="305" t="str">
        <f t="shared" si="101"/>
        <v>bt; bt; Đa sâu răng; bt</v>
      </c>
      <c r="V944" s="112" t="s">
        <v>1370</v>
      </c>
      <c r="W944" s="307" t="str">
        <f t="shared" si="100"/>
        <v>II</v>
      </c>
      <c r="X944" s="308"/>
    </row>
    <row r="945" spans="1:24" x14ac:dyDescent="0.25">
      <c r="A945" s="103">
        <f t="shared" si="102"/>
        <v>936</v>
      </c>
      <c r="B945" s="300" t="s">
        <v>2720</v>
      </c>
      <c r="C945" s="301" t="s">
        <v>1274</v>
      </c>
      <c r="D945" s="309">
        <v>42554</v>
      </c>
      <c r="E945" s="308"/>
      <c r="F945" s="308" t="s">
        <v>1753</v>
      </c>
      <c r="G945" s="421" t="s">
        <v>2008</v>
      </c>
      <c r="H945" s="228">
        <v>45720</v>
      </c>
      <c r="I945" s="308">
        <v>23</v>
      </c>
      <c r="J945" s="308">
        <v>120</v>
      </c>
      <c r="K945" s="303" t="str" cm="1">
        <f t="array" ref="K945">LOOKUP(2,1/(J945&gt;=INDEX(IF(F945="x",CCTT!$F$3:$I$170,CCTT!$B$3:$E$170),MATCH(DATEDIF(D945,DATE(2024,7,11),"m"),CCTT!$A$3:$A$170,0),0)),CCTT!$F$2:$I$2)</f>
        <v>bt</v>
      </c>
      <c r="L945" s="304">
        <f t="shared" si="99"/>
        <v>15.972222222222223</v>
      </c>
      <c r="M945" s="303" t="str" cm="1">
        <f t="array" ref="M945">LOOKUP(2,1/(L945&gt;=INDEX(IF(F945="x",BMI!$G$3:$K$170,BMI!$B$3:$F$170),MATCH(DATEDIF(D945,DATE(2024,7,11),"m"),BMI!$A$3:$A$170,0),0)),BMI!$G$2:$K$2)</f>
        <v>bt</v>
      </c>
      <c r="N945" s="299" t="s">
        <v>3381</v>
      </c>
      <c r="O945" s="299">
        <v>81</v>
      </c>
      <c r="P945" s="106" t="s">
        <v>3380</v>
      </c>
      <c r="Q945" s="103" t="s">
        <v>5</v>
      </c>
      <c r="R945" s="103" t="s">
        <v>5</v>
      </c>
      <c r="S945" s="299" t="s">
        <v>1370</v>
      </c>
      <c r="T945" s="103" t="s">
        <v>5</v>
      </c>
      <c r="U945" s="305" t="str">
        <f t="shared" si="101"/>
        <v>bt; bt; Đa sâu răng; bt</v>
      </c>
      <c r="V945" s="112" t="s">
        <v>1370</v>
      </c>
      <c r="W945" s="307" t="str">
        <f t="shared" si="100"/>
        <v>II</v>
      </c>
      <c r="X945" s="308"/>
    </row>
    <row r="946" spans="1:24" x14ac:dyDescent="0.25">
      <c r="A946" s="103">
        <f t="shared" si="102"/>
        <v>937</v>
      </c>
      <c r="B946" s="300" t="s">
        <v>2721</v>
      </c>
      <c r="C946" s="301" t="s">
        <v>1282</v>
      </c>
      <c r="D946" s="309">
        <v>42615</v>
      </c>
      <c r="E946" s="308" t="s">
        <v>1753</v>
      </c>
      <c r="F946" s="308"/>
      <c r="G946" s="421" t="s">
        <v>2008</v>
      </c>
      <c r="H946" s="228">
        <v>45720</v>
      </c>
      <c r="I946" s="308">
        <v>27</v>
      </c>
      <c r="J946" s="308">
        <v>134</v>
      </c>
      <c r="K946" s="303" t="str" cm="1">
        <f t="array" ref="K946">LOOKUP(2,1/(J946&gt;=INDEX(IF(F946="x",CCTT!$F$3:$I$170,CCTT!$B$3:$E$170),MATCH(DATEDIF(D946,DATE(2024,7,11),"m"),CCTT!$A$3:$A$170,0),0)),CCTT!$F$2:$I$2)</f>
        <v>bt</v>
      </c>
      <c r="L946" s="304">
        <f t="shared" si="99"/>
        <v>15.036756515927824</v>
      </c>
      <c r="M946" s="303" t="str" cm="1">
        <f t="array" ref="M946">LOOKUP(2,1/(L946&gt;=INDEX(IF(F946="x",BMI!$G$3:$K$170,BMI!$B$3:$F$170),MATCH(DATEDIF(D946,DATE(2024,7,11),"m"),BMI!$A$3:$A$170,0),0)),BMI!$G$2:$K$2)</f>
        <v>bt</v>
      </c>
      <c r="N946" s="299" t="s">
        <v>3379</v>
      </c>
      <c r="O946" s="299">
        <v>83</v>
      </c>
      <c r="P946" s="106" t="s">
        <v>3380</v>
      </c>
      <c r="Q946" s="103" t="s">
        <v>5</v>
      </c>
      <c r="R946" s="103" t="s">
        <v>5</v>
      </c>
      <c r="S946" s="299" t="s">
        <v>5</v>
      </c>
      <c r="T946" s="103" t="s">
        <v>5</v>
      </c>
      <c r="U946" s="305" t="str">
        <f t="shared" si="101"/>
        <v>bt; bt; bt; bt</v>
      </c>
      <c r="V946" s="306" t="s">
        <v>5</v>
      </c>
      <c r="W946" s="307" t="str">
        <f t="shared" si="100"/>
        <v>I</v>
      </c>
      <c r="X946" s="308"/>
    </row>
    <row r="947" spans="1:24" x14ac:dyDescent="0.25">
      <c r="A947" s="103">
        <f t="shared" si="102"/>
        <v>938</v>
      </c>
      <c r="B947" s="300" t="s">
        <v>2722</v>
      </c>
      <c r="C947" s="301" t="s">
        <v>1382</v>
      </c>
      <c r="D947" s="309">
        <v>42567</v>
      </c>
      <c r="E947" s="308"/>
      <c r="F947" s="308" t="s">
        <v>1753</v>
      </c>
      <c r="G947" s="421" t="s">
        <v>2008</v>
      </c>
      <c r="H947" s="228">
        <v>45720</v>
      </c>
      <c r="I947" s="308">
        <v>31</v>
      </c>
      <c r="J947" s="308">
        <v>133</v>
      </c>
      <c r="K947" s="303" t="str" cm="1">
        <f t="array" ref="K947">LOOKUP(2,1/(J947&gt;=INDEX(IF(F947="x",CCTT!$F$3:$I$170,CCTT!$B$3:$E$170),MATCH(DATEDIF(D947,DATE(2024,7,11),"m"),CCTT!$A$3:$A$170,0),0)),CCTT!$F$2:$I$2)</f>
        <v>bt</v>
      </c>
      <c r="L947" s="304">
        <f t="shared" si="99"/>
        <v>17.525015546384758</v>
      </c>
      <c r="M947" s="303" t="str" cm="1">
        <f t="array" ref="M947">LOOKUP(2,1/(L947&gt;=INDEX(IF(F947="x",BMI!$G$3:$K$170,BMI!$B$3:$F$170),MATCH(DATEDIF(D947,DATE(2024,7,11),"m"),BMI!$A$3:$A$170,0),0)),BMI!$G$2:$K$2)</f>
        <v>bt</v>
      </c>
      <c r="N947" s="299" t="s">
        <v>3381</v>
      </c>
      <c r="O947" s="299">
        <v>82</v>
      </c>
      <c r="P947" s="106" t="s">
        <v>3380</v>
      </c>
      <c r="Q947" s="103" t="s">
        <v>5</v>
      </c>
      <c r="R947" s="103" t="s">
        <v>5</v>
      </c>
      <c r="S947" s="299" t="s">
        <v>1370</v>
      </c>
      <c r="T947" s="103" t="s">
        <v>5</v>
      </c>
      <c r="U947" s="305" t="str">
        <f t="shared" si="101"/>
        <v>bt; bt; Đa sâu răng; bt</v>
      </c>
      <c r="V947" s="112" t="s">
        <v>1370</v>
      </c>
      <c r="W947" s="307" t="str">
        <f t="shared" si="100"/>
        <v>II</v>
      </c>
      <c r="X947" s="308"/>
    </row>
    <row r="948" spans="1:24" x14ac:dyDescent="0.25">
      <c r="A948" s="103">
        <f t="shared" si="102"/>
        <v>939</v>
      </c>
      <c r="B948" s="300" t="s">
        <v>2222</v>
      </c>
      <c r="C948" s="301" t="s">
        <v>0</v>
      </c>
      <c r="D948" s="352">
        <v>42514</v>
      </c>
      <c r="E948" s="348" t="s">
        <v>1753</v>
      </c>
      <c r="F948" s="348"/>
      <c r="G948" s="421" t="s">
        <v>2008</v>
      </c>
      <c r="H948" s="228">
        <v>45720</v>
      </c>
      <c r="I948" s="348">
        <v>24</v>
      </c>
      <c r="J948" s="348">
        <v>125</v>
      </c>
      <c r="K948" s="303" t="str" cm="1">
        <f t="array" ref="K948">LOOKUP(2,1/(J948&gt;=INDEX(IF(F948="x",CCTT!$F$3:$I$170,CCTT!$B$3:$E$170),MATCH(DATEDIF(D948,DATE(2024,7,11),"m"),CCTT!$A$3:$A$170,0),0)),CCTT!$F$2:$I$2)</f>
        <v>bt</v>
      </c>
      <c r="L948" s="349">
        <f t="shared" si="99"/>
        <v>15.360000000000001</v>
      </c>
      <c r="M948" s="303" t="str" cm="1">
        <f t="array" ref="M948">LOOKUP(2,1/(L948&gt;=INDEX(IF(F948="x",BMI!$G$3:$K$170,BMI!$B$3:$F$170),MATCH(DATEDIF(D948,DATE(2024,7,11),"m"),BMI!$A$3:$A$170,0),0)),BMI!$G$2:$K$2)</f>
        <v>bt</v>
      </c>
      <c r="N948" s="350" t="s">
        <v>3381</v>
      </c>
      <c r="O948" s="350">
        <v>81</v>
      </c>
      <c r="P948" s="106" t="s">
        <v>3380</v>
      </c>
      <c r="Q948" s="103" t="s">
        <v>5</v>
      </c>
      <c r="R948" s="103" t="s">
        <v>5</v>
      </c>
      <c r="S948" s="299" t="s">
        <v>1370</v>
      </c>
      <c r="T948" s="103" t="s">
        <v>5</v>
      </c>
      <c r="U948" s="305" t="str">
        <f t="shared" ref="U948" si="103">Q948&amp;"; "&amp;R948&amp;"; "&amp;S948&amp;"; "&amp;T948</f>
        <v>bt; bt; Đa sâu răng; bt</v>
      </c>
      <c r="V948" s="112" t="s">
        <v>1370</v>
      </c>
      <c r="W948" s="307" t="str">
        <f t="shared" si="100"/>
        <v>II</v>
      </c>
      <c r="X948" s="348"/>
    </row>
    <row r="949" spans="1:24" x14ac:dyDescent="0.25">
      <c r="A949" s="103">
        <f t="shared" si="102"/>
        <v>940</v>
      </c>
      <c r="B949" s="300" t="s">
        <v>2723</v>
      </c>
      <c r="C949" s="301" t="s">
        <v>1289</v>
      </c>
      <c r="D949" s="308"/>
      <c r="E949" s="308"/>
      <c r="F949" s="308" t="s">
        <v>1753</v>
      </c>
      <c r="G949" s="421" t="s">
        <v>2008</v>
      </c>
      <c r="H949" s="228">
        <v>45720</v>
      </c>
      <c r="I949" s="308">
        <v>27</v>
      </c>
      <c r="J949" s="308">
        <v>137</v>
      </c>
      <c r="K949" s="303" t="e" cm="1">
        <f t="array" ref="K949">LOOKUP(2,1/(J949&gt;=INDEX(IF(F949="x",CCTT!$F$3:$I$170,CCTT!$B$3:$E$170),MATCH(DATEDIF(D949,DATE(2024,7,11),"m"),CCTT!$A$3:$A$170,0),0)),CCTT!$F$2:$I$2)</f>
        <v>#N/A</v>
      </c>
      <c r="L949" s="304">
        <f t="shared" ref="L949:L956" si="104">(I949/J949^2)*10^4</f>
        <v>14.385422771591454</v>
      </c>
      <c r="M949" s="303" t="e" cm="1">
        <f t="array" ref="M949">LOOKUP(2,1/(L949&gt;=INDEX(IF(F949="x",BMI!$G$3:$K$170,BMI!$B$3:$F$170),MATCH(DATEDIF(D949,DATE(2024,7,11),"m"),BMI!$A$3:$A$170,0),0)),BMI!$G$2:$K$2)</f>
        <v>#N/A</v>
      </c>
      <c r="N949" s="299" t="s">
        <v>3384</v>
      </c>
      <c r="O949" s="299">
        <v>87</v>
      </c>
      <c r="P949" s="302" t="s">
        <v>3388</v>
      </c>
      <c r="Q949" s="299" t="s">
        <v>1326</v>
      </c>
      <c r="R949" s="103" t="s">
        <v>5</v>
      </c>
      <c r="S949" s="299" t="s">
        <v>5</v>
      </c>
      <c r="T949" s="103" t="s">
        <v>5</v>
      </c>
      <c r="U949" s="305" t="str">
        <f t="shared" ref="U949:U955" si="105">Q949&amp;"; "&amp;R949&amp;"; "&amp;S949&amp;"; "&amp;T949</f>
        <v>2 mắt giảm thị lực; bt; bt; bt</v>
      </c>
      <c r="V949" s="112" t="s">
        <v>1326</v>
      </c>
      <c r="W949" s="307" t="e">
        <f t="shared" ref="W949:W956" si="106">ROMAN(MAX(IF(OR(K949=$Z$8,M949=$AD$8,M949=$AH$8),3,IF(OR(K949=$AA$8,M949=$AE$8,M949=$AG$8),2,1)),IF(V949="bt",1,2)),0)</f>
        <v>#N/A</v>
      </c>
      <c r="X949" s="308"/>
    </row>
    <row r="950" spans="1:24" x14ac:dyDescent="0.25">
      <c r="A950" s="103">
        <f t="shared" si="102"/>
        <v>941</v>
      </c>
      <c r="B950" s="300" t="s">
        <v>2724</v>
      </c>
      <c r="C950" s="301" t="s">
        <v>1333</v>
      </c>
      <c r="D950" s="309">
        <v>42684</v>
      </c>
      <c r="E950" s="308" t="s">
        <v>1753</v>
      </c>
      <c r="F950" s="308"/>
      <c r="G950" s="421" t="s">
        <v>2008</v>
      </c>
      <c r="H950" s="228">
        <v>45720</v>
      </c>
      <c r="I950" s="308">
        <v>34</v>
      </c>
      <c r="J950" s="308">
        <v>127</v>
      </c>
      <c r="K950" s="303" t="str" cm="1">
        <f t="array" ref="K950">LOOKUP(2,1/(J950&gt;=INDEX(IF(F950="x",CCTT!$F$3:$I$170,CCTT!$B$3:$E$170),MATCH(DATEDIF(D950,DATE(2024,7,11),"m"),CCTT!$A$3:$A$170,0),0)),CCTT!$F$2:$I$2)</f>
        <v>bt</v>
      </c>
      <c r="L950" s="304">
        <f t="shared" si="104"/>
        <v>21.080042160084322</v>
      </c>
      <c r="M950" s="303" t="str" cm="1">
        <f t="array" ref="M950">LOOKUP(2,1/(L950&gt;=INDEX(IF(F950="x",BMI!$G$3:$K$170,BMI!$B$3:$F$170),MATCH(DATEDIF(D950,DATE(2024,7,11),"m"),BMI!$A$3:$A$170,0),0)),BMI!$G$2:$K$2)</f>
        <v>BP</v>
      </c>
      <c r="N950" s="299" t="s">
        <v>3386</v>
      </c>
      <c r="O950" s="299">
        <v>81</v>
      </c>
      <c r="P950" s="106" t="s">
        <v>3380</v>
      </c>
      <c r="Q950" s="103" t="s">
        <v>5</v>
      </c>
      <c r="R950" s="103" t="s">
        <v>5</v>
      </c>
      <c r="S950" s="299" t="s">
        <v>1370</v>
      </c>
      <c r="T950" s="103" t="s">
        <v>5</v>
      </c>
      <c r="U950" s="305" t="str">
        <f t="shared" si="105"/>
        <v>bt; bt; Đa sâu răng; bt</v>
      </c>
      <c r="V950" s="112" t="s">
        <v>1370</v>
      </c>
      <c r="W950" s="307" t="str">
        <f t="shared" si="106"/>
        <v>III</v>
      </c>
      <c r="X950" s="308"/>
    </row>
    <row r="951" spans="1:24" x14ac:dyDescent="0.25">
      <c r="A951" s="103">
        <f t="shared" si="102"/>
        <v>942</v>
      </c>
      <c r="B951" s="300" t="s">
        <v>2725</v>
      </c>
      <c r="C951" s="301" t="s">
        <v>1350</v>
      </c>
      <c r="D951" s="309">
        <v>42523</v>
      </c>
      <c r="E951" s="308" t="s">
        <v>1753</v>
      </c>
      <c r="F951" s="308"/>
      <c r="G951" s="421" t="s">
        <v>2008</v>
      </c>
      <c r="H951" s="228">
        <v>45720</v>
      </c>
      <c r="I951" s="308">
        <v>42</v>
      </c>
      <c r="J951" s="308">
        <v>132</v>
      </c>
      <c r="K951" s="303" t="str" cm="1">
        <f t="array" ref="K951">LOOKUP(2,1/(J951&gt;=INDEX(IF(F951="x",CCTT!$F$3:$I$170,CCTT!$B$3:$E$170),MATCH(DATEDIF(D951,DATE(2024,7,11),"m"),CCTT!$A$3:$A$170,0),0)),CCTT!$F$2:$I$2)</f>
        <v>bt</v>
      </c>
      <c r="L951" s="304">
        <f t="shared" si="104"/>
        <v>24.104683195592287</v>
      </c>
      <c r="M951" s="303" t="str" cm="1">
        <f t="array" ref="M951">LOOKUP(2,1/(L951&gt;=INDEX(IF(F951="x",BMI!$G$3:$K$170,BMI!$B$3:$F$170),MATCH(DATEDIF(D951,DATE(2024,7,11),"m"),BMI!$A$3:$A$170,0),0)),BMI!$G$2:$K$2)</f>
        <v>BP</v>
      </c>
      <c r="N951" s="299" t="s">
        <v>3379</v>
      </c>
      <c r="O951" s="299">
        <v>83</v>
      </c>
      <c r="P951" s="302" t="s">
        <v>3412</v>
      </c>
      <c r="Q951" s="299" t="s">
        <v>1326</v>
      </c>
      <c r="R951" s="103" t="s">
        <v>5</v>
      </c>
      <c r="S951" s="299" t="s">
        <v>5</v>
      </c>
      <c r="T951" s="103" t="s">
        <v>5</v>
      </c>
      <c r="U951" s="305" t="str">
        <f t="shared" si="105"/>
        <v>2 mắt giảm thị lực; bt; bt; bt</v>
      </c>
      <c r="V951" s="112" t="s">
        <v>1326</v>
      </c>
      <c r="W951" s="307" t="str">
        <f t="shared" si="106"/>
        <v>III</v>
      </c>
      <c r="X951" s="308"/>
    </row>
    <row r="952" spans="1:24" x14ac:dyDescent="0.25">
      <c r="A952" s="103">
        <f t="shared" si="102"/>
        <v>943</v>
      </c>
      <c r="B952" s="300" t="s">
        <v>2139</v>
      </c>
      <c r="C952" s="301" t="s">
        <v>1262</v>
      </c>
      <c r="D952" s="309">
        <v>42514</v>
      </c>
      <c r="E952" s="308"/>
      <c r="F952" s="308" t="s">
        <v>1753</v>
      </c>
      <c r="G952" s="421" t="s">
        <v>2008</v>
      </c>
      <c r="H952" s="228">
        <v>45720</v>
      </c>
      <c r="I952" s="308">
        <v>27</v>
      </c>
      <c r="J952" s="308">
        <v>129</v>
      </c>
      <c r="K952" s="303" t="str" cm="1">
        <f t="array" ref="K952">LOOKUP(2,1/(J952&gt;=INDEX(IF(F952="x",CCTT!$F$3:$I$170,CCTT!$B$3:$E$170),MATCH(DATEDIF(D952,DATE(2024,7,11),"m"),CCTT!$A$3:$A$170,0),0)),CCTT!$F$2:$I$2)</f>
        <v>bt</v>
      </c>
      <c r="L952" s="304">
        <f t="shared" si="104"/>
        <v>16.224986479177936</v>
      </c>
      <c r="M952" s="303" t="str" cm="1">
        <f t="array" ref="M952">LOOKUP(2,1/(L952&gt;=INDEX(IF(F952="x",BMI!$G$3:$K$170,BMI!$B$3:$F$170),MATCH(DATEDIF(D952,DATE(2024,7,11),"m"),BMI!$A$3:$A$170,0),0)),BMI!$G$2:$K$2)</f>
        <v>bt</v>
      </c>
      <c r="N952" s="299" t="s">
        <v>3384</v>
      </c>
      <c r="O952" s="299">
        <v>81</v>
      </c>
      <c r="P952" s="106" t="s">
        <v>3380</v>
      </c>
      <c r="Q952" s="103" t="s">
        <v>5</v>
      </c>
      <c r="R952" s="103" t="s">
        <v>5</v>
      </c>
      <c r="S952" s="299" t="s">
        <v>1370</v>
      </c>
      <c r="T952" s="103" t="s">
        <v>5</v>
      </c>
      <c r="U952" s="305" t="str">
        <f t="shared" si="105"/>
        <v>bt; bt; Đa sâu răng; bt</v>
      </c>
      <c r="V952" s="112" t="s">
        <v>1370</v>
      </c>
      <c r="W952" s="307" t="str">
        <f t="shared" si="106"/>
        <v>II</v>
      </c>
      <c r="X952" s="308"/>
    </row>
    <row r="953" spans="1:24" ht="31.5" x14ac:dyDescent="0.25">
      <c r="A953" s="103">
        <f t="shared" si="102"/>
        <v>944</v>
      </c>
      <c r="B953" s="300" t="s">
        <v>2726</v>
      </c>
      <c r="C953" s="301" t="s">
        <v>1261</v>
      </c>
      <c r="D953" s="309">
        <v>42637</v>
      </c>
      <c r="E953" s="308" t="s">
        <v>1753</v>
      </c>
      <c r="F953" s="308"/>
      <c r="G953" s="421" t="s">
        <v>1883</v>
      </c>
      <c r="H953" s="228">
        <v>45720</v>
      </c>
      <c r="I953" s="308">
        <v>29</v>
      </c>
      <c r="J953" s="308">
        <v>126</v>
      </c>
      <c r="K953" s="303" t="str" cm="1">
        <f t="array" ref="K953">LOOKUP(2,1/(J953&gt;=INDEX(IF(F953="x",CCTT!$F$3:$I$170,CCTT!$B$3:$E$170),MATCH(DATEDIF(D953,DATE(2024,7,11),"m"),CCTT!$A$3:$A$170,0),0)),CCTT!$F$2:$I$2)</f>
        <v>bt</v>
      </c>
      <c r="L953" s="304">
        <f t="shared" si="104"/>
        <v>18.266565885613506</v>
      </c>
      <c r="M953" s="303" t="str" cm="1">
        <f t="array" ref="M953">LOOKUP(2,1/(L953&gt;=INDEX(IF(F953="x",BMI!$G$3:$K$170,BMI!$B$3:$F$170),MATCH(DATEDIF(D953,DATE(2024,7,11),"m"),BMI!$A$3:$A$170,0),0)),BMI!$G$2:$K$2)</f>
        <v>TC</v>
      </c>
      <c r="N953" s="299" t="s">
        <v>3381</v>
      </c>
      <c r="O953" s="299">
        <v>84</v>
      </c>
      <c r="P953" s="106" t="s">
        <v>3380</v>
      </c>
      <c r="Q953" s="103" t="s">
        <v>5</v>
      </c>
      <c r="R953" s="299" t="s">
        <v>1532</v>
      </c>
      <c r="S953" s="299" t="s">
        <v>1370</v>
      </c>
      <c r="T953" s="299" t="s">
        <v>3435</v>
      </c>
      <c r="U953" s="305" t="str">
        <f t="shared" si="105"/>
        <v>bt; Viêm mũi họng; Đa sâu răng; Lang ben</v>
      </c>
      <c r="V953" s="306" t="s">
        <v>3458</v>
      </c>
      <c r="W953" s="307" t="str">
        <f t="shared" si="106"/>
        <v>II</v>
      </c>
      <c r="X953" s="308"/>
    </row>
    <row r="954" spans="1:24" x14ac:dyDescent="0.25">
      <c r="A954" s="103">
        <f t="shared" si="102"/>
        <v>945</v>
      </c>
      <c r="B954" s="300" t="s">
        <v>2727</v>
      </c>
      <c r="C954" s="301" t="s">
        <v>1261</v>
      </c>
      <c r="D954" s="309">
        <v>42667</v>
      </c>
      <c r="E954" s="308"/>
      <c r="F954" s="308" t="s">
        <v>1753</v>
      </c>
      <c r="G954" s="421" t="s">
        <v>1883</v>
      </c>
      <c r="H954" s="228">
        <v>45720</v>
      </c>
      <c r="I954" s="308">
        <v>23</v>
      </c>
      <c r="J954" s="308">
        <v>134</v>
      </c>
      <c r="K954" s="303" t="str" cm="1">
        <f t="array" ref="K954">LOOKUP(2,1/(J954&gt;=INDEX(IF(F954="x",CCTT!$F$3:$I$170,CCTT!$B$3:$E$170),MATCH(DATEDIF(D954,DATE(2024,7,11),"m"),CCTT!$A$3:$A$170,0),0)),CCTT!$F$2:$I$2)</f>
        <v>bt</v>
      </c>
      <c r="L954" s="304">
        <f t="shared" si="104"/>
        <v>12.809088883938516</v>
      </c>
      <c r="M954" s="303" t="str" cm="1">
        <f t="array" ref="M954">LOOKUP(2,1/(L954&gt;=INDEX(IF(F954="x",BMI!$G$3:$K$170,BMI!$B$3:$F$170),MATCH(DATEDIF(D954,DATE(2024,7,11),"m"),BMI!$A$3:$A$170,0),0)),BMI!$G$2:$K$2)</f>
        <v>bt</v>
      </c>
      <c r="N954" s="299" t="s">
        <v>3381</v>
      </c>
      <c r="O954" s="299">
        <v>82</v>
      </c>
      <c r="P954" s="106" t="s">
        <v>3380</v>
      </c>
      <c r="Q954" s="103" t="s">
        <v>5</v>
      </c>
      <c r="R954" s="103" t="s">
        <v>5</v>
      </c>
      <c r="S954" s="299" t="s">
        <v>5</v>
      </c>
      <c r="T954" s="103" t="s">
        <v>5</v>
      </c>
      <c r="U954" s="305" t="str">
        <f t="shared" si="105"/>
        <v>bt; bt; bt; bt</v>
      </c>
      <c r="V954" s="306" t="s">
        <v>5</v>
      </c>
      <c r="W954" s="307" t="str">
        <f t="shared" si="106"/>
        <v>I</v>
      </c>
      <c r="X954" s="308"/>
    </row>
    <row r="955" spans="1:24" x14ac:dyDescent="0.25">
      <c r="A955" s="103">
        <f t="shared" si="102"/>
        <v>946</v>
      </c>
      <c r="B955" s="300" t="s">
        <v>1466</v>
      </c>
      <c r="C955" s="301" t="s">
        <v>1262</v>
      </c>
      <c r="D955" s="309">
        <v>42735</v>
      </c>
      <c r="E955" s="308" t="s">
        <v>1753</v>
      </c>
      <c r="F955" s="308"/>
      <c r="G955" s="421" t="s">
        <v>1883</v>
      </c>
      <c r="H955" s="228">
        <v>45720</v>
      </c>
      <c r="I955" s="308">
        <v>22</v>
      </c>
      <c r="J955" s="308">
        <v>124</v>
      </c>
      <c r="K955" s="303" t="str" cm="1">
        <f t="array" ref="K955">LOOKUP(2,1/(J955&gt;=INDEX(IF(F955="x",CCTT!$F$3:$I$170,CCTT!$B$3:$E$170),MATCH(DATEDIF(D955,DATE(2024,7,11),"m"),CCTT!$A$3:$A$170,0),0)),CCTT!$F$2:$I$2)</f>
        <v>bt</v>
      </c>
      <c r="L955" s="304">
        <f t="shared" si="104"/>
        <v>14.308012486992716</v>
      </c>
      <c r="M955" s="303" t="str" cm="1">
        <f t="array" ref="M955">LOOKUP(2,1/(L955&gt;=INDEX(IF(F955="x",BMI!$G$3:$K$170,BMI!$B$3:$F$170),MATCH(DATEDIF(D955,DATE(2024,7,11),"m"),BMI!$A$3:$A$170,0),0)),BMI!$G$2:$K$2)</f>
        <v>bt</v>
      </c>
      <c r="N955" s="299" t="s">
        <v>3381</v>
      </c>
      <c r="O955" s="299">
        <v>83</v>
      </c>
      <c r="P955" s="106" t="s">
        <v>3380</v>
      </c>
      <c r="Q955" s="103" t="s">
        <v>5</v>
      </c>
      <c r="R955" s="103" t="s">
        <v>5</v>
      </c>
      <c r="S955" s="299" t="s">
        <v>5</v>
      </c>
      <c r="T955" s="103" t="s">
        <v>5</v>
      </c>
      <c r="U955" s="305" t="str">
        <f t="shared" si="105"/>
        <v>bt; bt; bt; bt</v>
      </c>
      <c r="V955" s="306" t="s">
        <v>5</v>
      </c>
      <c r="W955" s="307" t="str">
        <f t="shared" si="106"/>
        <v>I</v>
      </c>
      <c r="X955" s="308"/>
    </row>
    <row r="956" spans="1:24" x14ac:dyDescent="0.25">
      <c r="A956" s="103">
        <f t="shared" si="102"/>
        <v>947</v>
      </c>
      <c r="B956" s="300" t="s">
        <v>2728</v>
      </c>
      <c r="C956" s="301" t="s">
        <v>1262</v>
      </c>
      <c r="D956" s="309">
        <v>42510</v>
      </c>
      <c r="E956" s="308"/>
      <c r="F956" s="308" t="s">
        <v>1753</v>
      </c>
      <c r="G956" s="421" t="s">
        <v>1883</v>
      </c>
      <c r="H956" s="228">
        <v>45720</v>
      </c>
      <c r="I956" s="308">
        <v>32</v>
      </c>
      <c r="J956" s="308">
        <v>128</v>
      </c>
      <c r="K956" s="303" t="str" cm="1">
        <f t="array" ref="K956">LOOKUP(2,1/(J956&gt;=INDEX(IF(F956="x",CCTT!$F$3:$I$170,CCTT!$B$3:$E$170),MATCH(DATEDIF(D956,DATE(2024,7,11),"m"),CCTT!$A$3:$A$170,0),0)),CCTT!$F$2:$I$2)</f>
        <v>bt</v>
      </c>
      <c r="L956" s="304">
        <f t="shared" si="104"/>
        <v>19.53125</v>
      </c>
      <c r="M956" s="303" t="str" cm="1">
        <f t="array" ref="M956">LOOKUP(2,1/(L956&gt;=INDEX(IF(F956="x",BMI!$G$3:$K$170,BMI!$B$3:$F$170),MATCH(DATEDIF(D956,DATE(2024,7,11),"m"),BMI!$A$3:$A$170,0),0)),BMI!$G$2:$K$2)</f>
        <v>TC</v>
      </c>
      <c r="N956" s="299" t="s">
        <v>3384</v>
      </c>
      <c r="O956" s="299">
        <v>87</v>
      </c>
      <c r="P956" s="302" t="s">
        <v>3382</v>
      </c>
      <c r="Q956" s="335" t="s">
        <v>1267</v>
      </c>
      <c r="R956" s="103" t="s">
        <v>5</v>
      </c>
      <c r="S956" s="299" t="s">
        <v>5</v>
      </c>
      <c r="T956" s="103" t="s">
        <v>5</v>
      </c>
      <c r="U956" s="305" t="str">
        <f>Q956&amp;"; "&amp;R956&amp;"; "&amp;S956&amp;"; "&amp;T956</f>
        <v>Loạn thị; bt; bt; bt</v>
      </c>
      <c r="V956" s="306" t="s">
        <v>1267</v>
      </c>
      <c r="W956" s="307" t="str">
        <f t="shared" si="106"/>
        <v>II</v>
      </c>
      <c r="X956" s="308"/>
    </row>
    <row r="957" spans="1:24" x14ac:dyDescent="0.25">
      <c r="A957" s="103">
        <f t="shared" si="102"/>
        <v>948</v>
      </c>
      <c r="B957" s="300" t="s">
        <v>1506</v>
      </c>
      <c r="C957" s="301" t="s">
        <v>1309</v>
      </c>
      <c r="D957" s="309">
        <v>42518</v>
      </c>
      <c r="E957" s="308"/>
      <c r="F957" s="308" t="s">
        <v>1753</v>
      </c>
      <c r="G957" s="421" t="s">
        <v>1883</v>
      </c>
      <c r="H957" s="228">
        <v>45720</v>
      </c>
      <c r="I957" s="308">
        <v>24</v>
      </c>
      <c r="J957" s="308">
        <v>129</v>
      </c>
      <c r="K957" s="303" t="str" cm="1">
        <f t="array" ref="K957">LOOKUP(2,1/(J957&gt;=INDEX(IF(F957="x",CCTT!$F$3:$I$170,CCTT!$B$3:$E$170),MATCH(DATEDIF(D957,DATE(2024,7,11),"m"),CCTT!$A$3:$A$170,0),0)),CCTT!$F$2:$I$2)</f>
        <v>bt</v>
      </c>
      <c r="L957" s="304">
        <f t="shared" ref="L957:L1020" si="107">(I957/J957^2)*10^4</f>
        <v>14.422210203713719</v>
      </c>
      <c r="M957" s="303" t="str" cm="1">
        <f t="array" ref="M957">LOOKUP(2,1/(L957&gt;=INDEX(IF(F957="x",BMI!$G$3:$K$170,BMI!$B$3:$F$170),MATCH(DATEDIF(D957,DATE(2024,7,11),"m"),BMI!$A$3:$A$170,0),0)),BMI!$G$2:$K$2)</f>
        <v>bt</v>
      </c>
      <c r="N957" s="299" t="s">
        <v>3379</v>
      </c>
      <c r="O957" s="299">
        <v>82</v>
      </c>
      <c r="P957" s="106" t="s">
        <v>3380</v>
      </c>
      <c r="Q957" s="103" t="s">
        <v>5</v>
      </c>
      <c r="R957" s="299" t="s">
        <v>1532</v>
      </c>
      <c r="S957" s="299" t="s">
        <v>5</v>
      </c>
      <c r="T957" s="103" t="s">
        <v>5</v>
      </c>
      <c r="U957" s="305" t="str">
        <f t="shared" ref="U957:U1020" si="108">Q957&amp;"; "&amp;R957&amp;"; "&amp;S957&amp;"; "&amp;T957</f>
        <v>bt; Viêm mũi họng; bt; bt</v>
      </c>
      <c r="V957" s="112" t="s">
        <v>1532</v>
      </c>
      <c r="W957" s="307" t="str">
        <f t="shared" ref="W957:W1020" si="109">ROMAN(MAX(IF(OR(K957=$Z$8,M957=$AD$8,M957=$AH$8),3,IF(OR(K957=$AA$8,M957=$AE$8,M957=$AG$8),2,1)),IF(V957="bt",1,2)),0)</f>
        <v>II</v>
      </c>
      <c r="X957" s="308"/>
    </row>
    <row r="958" spans="1:24" x14ac:dyDescent="0.25">
      <c r="A958" s="103">
        <f t="shared" si="102"/>
        <v>949</v>
      </c>
      <c r="B958" s="300" t="s">
        <v>2729</v>
      </c>
      <c r="C958" s="301" t="s">
        <v>1351</v>
      </c>
      <c r="D958" s="309">
        <v>42505</v>
      </c>
      <c r="E958" s="308" t="s">
        <v>1753</v>
      </c>
      <c r="F958" s="308"/>
      <c r="G958" s="421" t="s">
        <v>1883</v>
      </c>
      <c r="H958" s="228">
        <v>45720</v>
      </c>
      <c r="I958" s="308">
        <v>35</v>
      </c>
      <c r="J958" s="308">
        <v>133</v>
      </c>
      <c r="K958" s="303" t="str" cm="1">
        <f t="array" ref="K958">LOOKUP(2,1/(J958&gt;=INDEX(IF(F958="x",CCTT!$F$3:$I$170,CCTT!$B$3:$E$170),MATCH(DATEDIF(D958,DATE(2024,7,11),"m"),CCTT!$A$3:$A$170,0),0)),CCTT!$F$2:$I$2)</f>
        <v>bt</v>
      </c>
      <c r="L958" s="304">
        <f t="shared" si="107"/>
        <v>19.786307874950534</v>
      </c>
      <c r="M958" s="303" t="str" cm="1">
        <f t="array" ref="M958">LOOKUP(2,1/(L958&gt;=INDEX(IF(F958="x",BMI!$G$3:$K$170,BMI!$B$3:$F$170),MATCH(DATEDIF(D958,DATE(2024,7,11),"m"),BMI!$A$3:$A$170,0),0)),BMI!$G$2:$K$2)</f>
        <v>BP</v>
      </c>
      <c r="N958" s="299" t="s">
        <v>3390</v>
      </c>
      <c r="O958" s="299">
        <v>82</v>
      </c>
      <c r="P958" s="106" t="s">
        <v>3380</v>
      </c>
      <c r="Q958" s="103" t="s">
        <v>5</v>
      </c>
      <c r="R958" s="103" t="s">
        <v>5</v>
      </c>
      <c r="S958" s="299" t="s">
        <v>1370</v>
      </c>
      <c r="T958" s="103" t="s">
        <v>5</v>
      </c>
      <c r="U958" s="305" t="str">
        <f t="shared" si="108"/>
        <v>bt; bt; Đa sâu răng; bt</v>
      </c>
      <c r="V958" s="112" t="s">
        <v>1370</v>
      </c>
      <c r="W958" s="307" t="str">
        <f t="shared" si="109"/>
        <v>III</v>
      </c>
      <c r="X958" s="308"/>
    </row>
    <row r="959" spans="1:24" x14ac:dyDescent="0.25">
      <c r="A959" s="103">
        <f t="shared" si="102"/>
        <v>950</v>
      </c>
      <c r="B959" s="300" t="s">
        <v>2730</v>
      </c>
      <c r="C959" s="301" t="s">
        <v>1268</v>
      </c>
      <c r="D959" s="309">
        <v>42601</v>
      </c>
      <c r="E959" s="308" t="s">
        <v>1753</v>
      </c>
      <c r="F959" s="308"/>
      <c r="G959" s="421" t="s">
        <v>1883</v>
      </c>
      <c r="H959" s="228">
        <v>45720</v>
      </c>
      <c r="I959" s="308">
        <v>26</v>
      </c>
      <c r="J959" s="308">
        <v>127</v>
      </c>
      <c r="K959" s="303" t="str" cm="1">
        <f t="array" ref="K959">LOOKUP(2,1/(J959&gt;=INDEX(IF(F959="x",CCTT!$F$3:$I$170,CCTT!$B$3:$E$170),MATCH(DATEDIF(D959,DATE(2024,7,11),"m"),CCTT!$A$3:$A$170,0),0)),CCTT!$F$2:$I$2)</f>
        <v>bt</v>
      </c>
      <c r="L959" s="304">
        <f t="shared" si="107"/>
        <v>16.120032240064479</v>
      </c>
      <c r="M959" s="303" t="str" cm="1">
        <f t="array" ref="M959">LOOKUP(2,1/(L959&gt;=INDEX(IF(F959="x",BMI!$G$3:$K$170,BMI!$B$3:$F$170),MATCH(DATEDIF(D959,DATE(2024,7,11),"m"),BMI!$A$3:$A$170,0),0)),BMI!$G$2:$K$2)</f>
        <v>bt</v>
      </c>
      <c r="N959" s="299" t="s">
        <v>3381</v>
      </c>
      <c r="O959" s="299">
        <v>83</v>
      </c>
      <c r="P959" s="106" t="s">
        <v>3380</v>
      </c>
      <c r="Q959" s="103" t="s">
        <v>5</v>
      </c>
      <c r="R959" s="103" t="s">
        <v>5</v>
      </c>
      <c r="S959" s="299" t="s">
        <v>1370</v>
      </c>
      <c r="T959" s="103" t="s">
        <v>5</v>
      </c>
      <c r="U959" s="305" t="str">
        <f t="shared" si="108"/>
        <v>bt; bt; Đa sâu răng; bt</v>
      </c>
      <c r="V959" s="112" t="s">
        <v>1370</v>
      </c>
      <c r="W959" s="307" t="str">
        <f t="shared" si="109"/>
        <v>II</v>
      </c>
      <c r="X959" s="308"/>
    </row>
    <row r="960" spans="1:24" x14ac:dyDescent="0.25">
      <c r="A960" s="103">
        <f t="shared" si="102"/>
        <v>951</v>
      </c>
      <c r="B960" s="300" t="s">
        <v>2731</v>
      </c>
      <c r="C960" s="301" t="s">
        <v>1274</v>
      </c>
      <c r="D960" s="309">
        <v>42696</v>
      </c>
      <c r="E960" s="308"/>
      <c r="F960" s="308" t="s">
        <v>1753</v>
      </c>
      <c r="G960" s="421" t="s">
        <v>1883</v>
      </c>
      <c r="H960" s="228">
        <v>45720</v>
      </c>
      <c r="I960" s="308">
        <v>24</v>
      </c>
      <c r="J960" s="308">
        <v>126</v>
      </c>
      <c r="K960" s="303" t="str" cm="1">
        <f t="array" ref="K960">LOOKUP(2,1/(J960&gt;=INDEX(IF(F960="x",CCTT!$F$3:$I$170,CCTT!$B$3:$E$170),MATCH(DATEDIF(D960,DATE(2024,7,11),"m"),CCTT!$A$3:$A$170,0),0)),CCTT!$F$2:$I$2)</f>
        <v>bt</v>
      </c>
      <c r="L960" s="304">
        <f t="shared" si="107"/>
        <v>15.117157974300833</v>
      </c>
      <c r="M960" s="303" t="str" cm="1">
        <f t="array" ref="M960">LOOKUP(2,1/(L960&gt;=INDEX(IF(F960="x",BMI!$G$3:$K$170,BMI!$B$3:$F$170),MATCH(DATEDIF(D960,DATE(2024,7,11),"m"),BMI!$A$3:$A$170,0),0)),BMI!$G$2:$K$2)</f>
        <v>bt</v>
      </c>
      <c r="N960" s="299" t="s">
        <v>3381</v>
      </c>
      <c r="O960" s="299">
        <v>85</v>
      </c>
      <c r="P960" s="106" t="s">
        <v>3380</v>
      </c>
      <c r="Q960" s="103" t="s">
        <v>5</v>
      </c>
      <c r="R960" s="103" t="s">
        <v>5</v>
      </c>
      <c r="S960" s="299" t="s">
        <v>5</v>
      </c>
      <c r="T960" s="103" t="s">
        <v>5</v>
      </c>
      <c r="U960" s="305" t="str">
        <f t="shared" si="108"/>
        <v>bt; bt; bt; bt</v>
      </c>
      <c r="V960" s="306" t="s">
        <v>5</v>
      </c>
      <c r="W960" s="307" t="str">
        <f t="shared" si="109"/>
        <v>I</v>
      </c>
      <c r="X960" s="308"/>
    </row>
    <row r="961" spans="1:24" x14ac:dyDescent="0.25">
      <c r="A961" s="103">
        <f t="shared" si="102"/>
        <v>952</v>
      </c>
      <c r="B961" s="300" t="s">
        <v>2732</v>
      </c>
      <c r="C961" s="301" t="s">
        <v>1360</v>
      </c>
      <c r="D961" s="309">
        <v>42373</v>
      </c>
      <c r="E961" s="308"/>
      <c r="F961" s="308" t="s">
        <v>1753</v>
      </c>
      <c r="G961" s="421" t="s">
        <v>1883</v>
      </c>
      <c r="H961" s="228">
        <v>45720</v>
      </c>
      <c r="I961" s="308">
        <v>25</v>
      </c>
      <c r="J961" s="308">
        <v>127</v>
      </c>
      <c r="K961" s="303" t="str" cm="1">
        <f t="array" ref="K961">LOOKUP(2,1/(J961&gt;=INDEX(IF(F961="x",CCTT!$F$3:$I$170,CCTT!$B$3:$E$170),MATCH(DATEDIF(D961,DATE(2024,7,11),"m"),CCTT!$A$3:$A$170,0),0)),CCTT!$F$2:$I$2)</f>
        <v>bt</v>
      </c>
      <c r="L961" s="304">
        <f t="shared" si="107"/>
        <v>15.500031000062</v>
      </c>
      <c r="M961" s="303" t="str" cm="1">
        <f t="array" ref="M961">LOOKUP(2,1/(L961&gt;=INDEX(IF(F961="x",BMI!$G$3:$K$170,BMI!$B$3:$F$170),MATCH(DATEDIF(D961,DATE(2024,7,11),"m"),BMI!$A$3:$A$170,0),0)),BMI!$G$2:$K$2)</f>
        <v>bt</v>
      </c>
      <c r="N961" s="299" t="s">
        <v>3381</v>
      </c>
      <c r="O961" s="299">
        <v>82</v>
      </c>
      <c r="P961" s="106" t="s">
        <v>3380</v>
      </c>
      <c r="Q961" s="103" t="s">
        <v>5</v>
      </c>
      <c r="R961" s="103" t="s">
        <v>5</v>
      </c>
      <c r="S961" s="299" t="s">
        <v>1370</v>
      </c>
      <c r="T961" s="103" t="s">
        <v>5</v>
      </c>
      <c r="U961" s="305" t="str">
        <f t="shared" si="108"/>
        <v>bt; bt; Đa sâu răng; bt</v>
      </c>
      <c r="V961" s="112" t="s">
        <v>1370</v>
      </c>
      <c r="W961" s="307" t="str">
        <f t="shared" si="109"/>
        <v>II</v>
      </c>
      <c r="X961" s="308"/>
    </row>
    <row r="962" spans="1:24" ht="31.5" x14ac:dyDescent="0.25">
      <c r="A962" s="103">
        <f t="shared" si="102"/>
        <v>953</v>
      </c>
      <c r="B962" s="300" t="s">
        <v>1991</v>
      </c>
      <c r="C962" s="301" t="s">
        <v>1283</v>
      </c>
      <c r="D962" s="309">
        <v>42661</v>
      </c>
      <c r="E962" s="308" t="s">
        <v>1753</v>
      </c>
      <c r="F962" s="308"/>
      <c r="G962" s="421" t="s">
        <v>1883</v>
      </c>
      <c r="H962" s="228">
        <v>45720</v>
      </c>
      <c r="I962" s="308">
        <v>21</v>
      </c>
      <c r="J962" s="308">
        <v>120</v>
      </c>
      <c r="K962" s="303" t="str" cm="1">
        <f t="array" ref="K962">LOOKUP(2,1/(J962&gt;=INDEX(IF(F962="x",CCTT!$F$3:$I$170,CCTT!$B$3:$E$170),MATCH(DATEDIF(D962,DATE(2024,7,11),"m"),CCTT!$A$3:$A$170,0),0)),CCTT!$F$2:$I$2)</f>
        <v>bt</v>
      </c>
      <c r="L962" s="304">
        <f t="shared" si="107"/>
        <v>14.583333333333334</v>
      </c>
      <c r="M962" s="303" t="str" cm="1">
        <f t="array" ref="M962">LOOKUP(2,1/(L962&gt;=INDEX(IF(F962="x",BMI!$G$3:$K$170,BMI!$B$3:$F$170),MATCH(DATEDIF(D962,DATE(2024,7,11),"m"),BMI!$A$3:$A$170,0),0)),BMI!$G$2:$K$2)</f>
        <v>bt</v>
      </c>
      <c r="N962" s="299" t="s">
        <v>3381</v>
      </c>
      <c r="O962" s="299">
        <v>86</v>
      </c>
      <c r="P962" s="302" t="s">
        <v>3436</v>
      </c>
      <c r="Q962" s="335" t="s">
        <v>1326</v>
      </c>
      <c r="R962" s="103" t="s">
        <v>5</v>
      </c>
      <c r="S962" s="299" t="s">
        <v>1370</v>
      </c>
      <c r="T962" s="103" t="s">
        <v>5</v>
      </c>
      <c r="U962" s="305" t="str">
        <f t="shared" si="108"/>
        <v>2 mắt giảm thị lực; bt; Đa sâu răng; bt</v>
      </c>
      <c r="V962" s="112" t="s">
        <v>3389</v>
      </c>
      <c r="W962" s="307" t="str">
        <f t="shared" si="109"/>
        <v>II</v>
      </c>
      <c r="X962" s="308"/>
    </row>
    <row r="963" spans="1:24" ht="31.5" x14ac:dyDescent="0.25">
      <c r="A963" s="103">
        <f t="shared" si="102"/>
        <v>954</v>
      </c>
      <c r="B963" s="300" t="s">
        <v>2733</v>
      </c>
      <c r="C963" s="301" t="s">
        <v>1314</v>
      </c>
      <c r="D963" s="309">
        <v>42368</v>
      </c>
      <c r="E963" s="308" t="s">
        <v>1753</v>
      </c>
      <c r="F963" s="308"/>
      <c r="G963" s="421" t="s">
        <v>1883</v>
      </c>
      <c r="H963" s="228">
        <v>45720</v>
      </c>
      <c r="I963" s="308">
        <v>19</v>
      </c>
      <c r="J963" s="308">
        <v>118</v>
      </c>
      <c r="K963" s="303" t="str" cm="1">
        <f t="array" ref="K963">LOOKUP(2,1/(J963&gt;=INDEX(IF(F963="x",CCTT!$F$3:$I$170,CCTT!$B$3:$E$170),MATCH(DATEDIF(D963,DATE(2024,7,11),"m"),CCTT!$A$3:$A$170,0),0)),CCTT!$F$2:$I$2)</f>
        <v>SDDTTC</v>
      </c>
      <c r="L963" s="304">
        <f t="shared" si="107"/>
        <v>13.645504165469692</v>
      </c>
      <c r="M963" s="303" t="str" cm="1">
        <f t="array" ref="M963">LOOKUP(2,1/(L963&gt;=INDEX(IF(F963="x",BMI!$G$3:$K$170,BMI!$B$3:$F$170),MATCH(DATEDIF(D963,DATE(2024,7,11),"m"),BMI!$A$3:$A$170,0),0)),BMI!$G$2:$K$2)</f>
        <v>bt</v>
      </c>
      <c r="N963" s="299" t="s">
        <v>3381</v>
      </c>
      <c r="O963" s="299">
        <v>82</v>
      </c>
      <c r="P963" s="302" t="s">
        <v>3388</v>
      </c>
      <c r="Q963" s="335" t="s">
        <v>1326</v>
      </c>
      <c r="R963" s="103" t="s">
        <v>5</v>
      </c>
      <c r="S963" s="299" t="s">
        <v>1370</v>
      </c>
      <c r="T963" s="103" t="s">
        <v>5</v>
      </c>
      <c r="U963" s="305" t="str">
        <f t="shared" si="108"/>
        <v>2 mắt giảm thị lực; bt; Đa sâu răng; bt</v>
      </c>
      <c r="V963" s="112" t="s">
        <v>3389</v>
      </c>
      <c r="W963" s="307" t="str">
        <f t="shared" si="109"/>
        <v>II</v>
      </c>
      <c r="X963" s="308"/>
    </row>
    <row r="964" spans="1:24" x14ac:dyDescent="0.25">
      <c r="A964" s="103">
        <f t="shared" si="102"/>
        <v>955</v>
      </c>
      <c r="B964" s="300" t="s">
        <v>1685</v>
      </c>
      <c r="C964" s="301" t="s">
        <v>1314</v>
      </c>
      <c r="D964" s="309">
        <v>42655</v>
      </c>
      <c r="E964" s="308" t="s">
        <v>1753</v>
      </c>
      <c r="F964" s="308"/>
      <c r="G964" s="421" t="s">
        <v>1883</v>
      </c>
      <c r="H964" s="228">
        <v>45720</v>
      </c>
      <c r="I964" s="308">
        <v>19</v>
      </c>
      <c r="J964" s="308">
        <v>115</v>
      </c>
      <c r="K964" s="303" t="str" cm="1">
        <f t="array" ref="K964">LOOKUP(2,1/(J964&gt;=INDEX(IF(F964="x",CCTT!$F$3:$I$170,CCTT!$B$3:$E$170),MATCH(DATEDIF(D964,DATE(2024,7,11),"m"),CCTT!$A$3:$A$170,0),0)),CCTT!$F$2:$I$2)</f>
        <v>bt</v>
      </c>
      <c r="L964" s="304">
        <f t="shared" si="107"/>
        <v>14.366729678638942</v>
      </c>
      <c r="M964" s="303" t="str" cm="1">
        <f t="array" ref="M964">LOOKUP(2,1/(L964&gt;=INDEX(IF(F964="x",BMI!$G$3:$K$170,BMI!$B$3:$F$170),MATCH(DATEDIF(D964,DATE(2024,7,11),"m"),BMI!$A$3:$A$170,0),0)),BMI!$G$2:$K$2)</f>
        <v>bt</v>
      </c>
      <c r="N964" s="299" t="s">
        <v>3381</v>
      </c>
      <c r="O964" s="299">
        <v>81</v>
      </c>
      <c r="P964" s="106" t="s">
        <v>3380</v>
      </c>
      <c r="Q964" s="103" t="s">
        <v>5</v>
      </c>
      <c r="R964" s="103" t="s">
        <v>5</v>
      </c>
      <c r="S964" s="299" t="s">
        <v>1370</v>
      </c>
      <c r="T964" s="103" t="s">
        <v>5</v>
      </c>
      <c r="U964" s="305" t="str">
        <f t="shared" si="108"/>
        <v>bt; bt; Đa sâu răng; bt</v>
      </c>
      <c r="V964" s="112" t="s">
        <v>1370</v>
      </c>
      <c r="W964" s="307" t="str">
        <f t="shared" si="109"/>
        <v>II</v>
      </c>
      <c r="X964" s="308"/>
    </row>
    <row r="965" spans="1:24" x14ac:dyDescent="0.25">
      <c r="A965" s="103">
        <f t="shared" si="102"/>
        <v>956</v>
      </c>
      <c r="B965" s="300" t="s">
        <v>2734</v>
      </c>
      <c r="C965" s="301" t="s">
        <v>1285</v>
      </c>
      <c r="D965" s="309">
        <v>42587</v>
      </c>
      <c r="E965" s="308" t="s">
        <v>1753</v>
      </c>
      <c r="F965" s="308"/>
      <c r="G965" s="421" t="s">
        <v>1883</v>
      </c>
      <c r="H965" s="228">
        <v>45720</v>
      </c>
      <c r="I965" s="308">
        <v>31</v>
      </c>
      <c r="J965" s="308">
        <v>129</v>
      </c>
      <c r="K965" s="303" t="str" cm="1">
        <f t="array" ref="K965">LOOKUP(2,1/(J965&gt;=INDEX(IF(F965="x",CCTT!$F$3:$I$170,CCTT!$B$3:$E$170),MATCH(DATEDIF(D965,DATE(2024,7,11),"m"),CCTT!$A$3:$A$170,0),0)),CCTT!$F$2:$I$2)</f>
        <v>bt</v>
      </c>
      <c r="L965" s="304">
        <f t="shared" si="107"/>
        <v>18.628688179796885</v>
      </c>
      <c r="M965" s="303" t="str" cm="1">
        <f t="array" ref="M965">LOOKUP(2,1/(L965&gt;=INDEX(IF(F965="x",BMI!$G$3:$K$170,BMI!$B$3:$F$170),MATCH(DATEDIF(D965,DATE(2024,7,11),"m"),BMI!$A$3:$A$170,0),0)),BMI!$G$2:$K$2)</f>
        <v>TC</v>
      </c>
      <c r="N965" s="299" t="s">
        <v>3381</v>
      </c>
      <c r="O965" s="299">
        <v>86</v>
      </c>
      <c r="P965" s="302" t="s">
        <v>3415</v>
      </c>
      <c r="Q965" s="335" t="s">
        <v>1326</v>
      </c>
      <c r="R965" s="103" t="s">
        <v>5</v>
      </c>
      <c r="S965" s="299" t="s">
        <v>5</v>
      </c>
      <c r="T965" s="103" t="s">
        <v>5</v>
      </c>
      <c r="U965" s="305" t="str">
        <f t="shared" si="108"/>
        <v>2 mắt giảm thị lực; bt; bt; bt</v>
      </c>
      <c r="V965" s="112" t="s">
        <v>1326</v>
      </c>
      <c r="W965" s="307" t="str">
        <f t="shared" si="109"/>
        <v>II</v>
      </c>
      <c r="X965" s="308"/>
    </row>
    <row r="966" spans="1:24" x14ac:dyDescent="0.25">
      <c r="A966" s="103">
        <f t="shared" si="102"/>
        <v>957</v>
      </c>
      <c r="B966" s="300" t="s">
        <v>2735</v>
      </c>
      <c r="C966" s="301" t="s">
        <v>2736</v>
      </c>
      <c r="D966" s="309">
        <v>42582</v>
      </c>
      <c r="E966" s="308" t="s">
        <v>1753</v>
      </c>
      <c r="F966" s="308"/>
      <c r="G966" s="421" t="s">
        <v>1883</v>
      </c>
      <c r="H966" s="228">
        <v>45720</v>
      </c>
      <c r="I966" s="308">
        <v>34</v>
      </c>
      <c r="J966" s="308">
        <v>128</v>
      </c>
      <c r="K966" s="303" t="str" cm="1">
        <f t="array" ref="K966">LOOKUP(2,1/(J966&gt;=INDEX(IF(F966="x",CCTT!$F$3:$I$170,CCTT!$B$3:$E$170),MATCH(DATEDIF(D966,DATE(2024,7,11),"m"),CCTT!$A$3:$A$170,0),0)),CCTT!$F$2:$I$2)</f>
        <v>bt</v>
      </c>
      <c r="L966" s="304">
        <f t="shared" si="107"/>
        <v>20.751953125</v>
      </c>
      <c r="M966" s="303" t="str" cm="1">
        <f t="array" ref="M966">LOOKUP(2,1/(L966&gt;=INDEX(IF(F966="x",BMI!$G$3:$K$170,BMI!$B$3:$F$170),MATCH(DATEDIF(D966,DATE(2024,7,11),"m"),BMI!$A$3:$A$170,0),0)),BMI!$G$2:$K$2)</f>
        <v>BP</v>
      </c>
      <c r="N966" s="299" t="s">
        <v>3379</v>
      </c>
      <c r="O966" s="299">
        <v>83</v>
      </c>
      <c r="P966" s="106" t="s">
        <v>3380</v>
      </c>
      <c r="Q966" s="103" t="s">
        <v>5</v>
      </c>
      <c r="R966" s="103" t="s">
        <v>5</v>
      </c>
      <c r="S966" s="299" t="s">
        <v>1370</v>
      </c>
      <c r="T966" s="103" t="s">
        <v>5</v>
      </c>
      <c r="U966" s="305" t="str">
        <f t="shared" si="108"/>
        <v>bt; bt; Đa sâu răng; bt</v>
      </c>
      <c r="V966" s="112" t="s">
        <v>1370</v>
      </c>
      <c r="W966" s="307" t="str">
        <f t="shared" si="109"/>
        <v>III</v>
      </c>
      <c r="X966" s="308"/>
    </row>
    <row r="967" spans="1:24" x14ac:dyDescent="0.25">
      <c r="A967" s="103">
        <f t="shared" si="102"/>
        <v>958</v>
      </c>
      <c r="B967" s="300" t="s">
        <v>2737</v>
      </c>
      <c r="C967" s="301" t="s">
        <v>1331</v>
      </c>
      <c r="D967" s="309">
        <v>42378</v>
      </c>
      <c r="E967" s="308"/>
      <c r="F967" s="308" t="s">
        <v>1753</v>
      </c>
      <c r="G967" s="421" t="s">
        <v>1883</v>
      </c>
      <c r="H967" s="228">
        <v>45720</v>
      </c>
      <c r="I967" s="308">
        <v>27</v>
      </c>
      <c r="J967" s="308">
        <v>126</v>
      </c>
      <c r="K967" s="303" t="str" cm="1">
        <f t="array" ref="K967">LOOKUP(2,1/(J967&gt;=INDEX(IF(F967="x",CCTT!$F$3:$I$170,CCTT!$B$3:$E$170),MATCH(DATEDIF(D967,DATE(2024,7,11),"m"),CCTT!$A$3:$A$170,0),0)),CCTT!$F$2:$I$2)</f>
        <v>bt</v>
      </c>
      <c r="L967" s="304">
        <f t="shared" si="107"/>
        <v>17.006802721088434</v>
      </c>
      <c r="M967" s="303" t="str" cm="1">
        <f t="array" ref="M967">LOOKUP(2,1/(L967&gt;=INDEX(IF(F967="x",BMI!$G$3:$K$170,BMI!$B$3:$F$170),MATCH(DATEDIF(D967,DATE(2024,7,11),"m"),BMI!$A$3:$A$170,0),0)),BMI!$G$2:$K$2)</f>
        <v>bt</v>
      </c>
      <c r="N967" s="299" t="s">
        <v>3381</v>
      </c>
      <c r="O967" s="299">
        <v>84</v>
      </c>
      <c r="P967" s="106" t="s">
        <v>3380</v>
      </c>
      <c r="Q967" s="103" t="s">
        <v>5</v>
      </c>
      <c r="R967" s="103" t="s">
        <v>5</v>
      </c>
      <c r="S967" s="299" t="s">
        <v>5</v>
      </c>
      <c r="T967" s="103" t="s">
        <v>5</v>
      </c>
      <c r="U967" s="305" t="str">
        <f t="shared" si="108"/>
        <v>bt; bt; bt; bt</v>
      </c>
      <c r="V967" s="306" t="s">
        <v>5</v>
      </c>
      <c r="W967" s="307" t="str">
        <f t="shared" si="109"/>
        <v>I</v>
      </c>
      <c r="X967" s="308"/>
    </row>
    <row r="968" spans="1:24" x14ac:dyDescent="0.25">
      <c r="A968" s="103">
        <f t="shared" si="102"/>
        <v>959</v>
      </c>
      <c r="B968" s="300" t="s">
        <v>2738</v>
      </c>
      <c r="C968" s="301" t="s">
        <v>1287</v>
      </c>
      <c r="D968" s="309">
        <v>42685</v>
      </c>
      <c r="E968" s="308" t="s">
        <v>1753</v>
      </c>
      <c r="F968" s="308"/>
      <c r="G968" s="421" t="s">
        <v>1883</v>
      </c>
      <c r="H968" s="228">
        <v>45720</v>
      </c>
      <c r="I968" s="308">
        <v>23</v>
      </c>
      <c r="J968" s="308">
        <v>125</v>
      </c>
      <c r="K968" s="303" t="str" cm="1">
        <f t="array" ref="K968">LOOKUP(2,1/(J968&gt;=INDEX(IF(F968="x",CCTT!$F$3:$I$170,CCTT!$B$3:$E$170),MATCH(DATEDIF(D968,DATE(2024,7,11),"m"),CCTT!$A$3:$A$170,0),0)),CCTT!$F$2:$I$2)</f>
        <v>bt</v>
      </c>
      <c r="L968" s="304">
        <f t="shared" si="107"/>
        <v>14.72</v>
      </c>
      <c r="M968" s="303" t="str" cm="1">
        <f t="array" ref="M968">LOOKUP(2,1/(L968&gt;=INDEX(IF(F968="x",BMI!$G$3:$K$170,BMI!$B$3:$F$170),MATCH(DATEDIF(D968,DATE(2024,7,11),"m"),BMI!$A$3:$A$170,0),0)),BMI!$G$2:$K$2)</f>
        <v>bt</v>
      </c>
      <c r="N968" s="299" t="s">
        <v>3381</v>
      </c>
      <c r="O968" s="299">
        <v>82</v>
      </c>
      <c r="P968" s="106" t="s">
        <v>3380</v>
      </c>
      <c r="Q968" s="103" t="s">
        <v>5</v>
      </c>
      <c r="R968" s="103" t="s">
        <v>5</v>
      </c>
      <c r="S968" s="299" t="s">
        <v>5</v>
      </c>
      <c r="T968" s="103" t="s">
        <v>5</v>
      </c>
      <c r="U968" s="305" t="str">
        <f t="shared" si="108"/>
        <v>bt; bt; bt; bt</v>
      </c>
      <c r="V968" s="306" t="s">
        <v>5</v>
      </c>
      <c r="W968" s="307" t="str">
        <f t="shared" si="109"/>
        <v>I</v>
      </c>
      <c r="X968" s="308"/>
    </row>
    <row r="969" spans="1:24" ht="31.5" x14ac:dyDescent="0.25">
      <c r="A969" s="103">
        <f t="shared" si="102"/>
        <v>960</v>
      </c>
      <c r="B969" s="300" t="s">
        <v>1336</v>
      </c>
      <c r="C969" s="301" t="s">
        <v>1287</v>
      </c>
      <c r="D969" s="309">
        <v>42629</v>
      </c>
      <c r="E969" s="308" t="s">
        <v>1753</v>
      </c>
      <c r="F969" s="308"/>
      <c r="G969" s="421" t="s">
        <v>1883</v>
      </c>
      <c r="H969" s="228">
        <v>45720</v>
      </c>
      <c r="I969" s="308">
        <v>21</v>
      </c>
      <c r="J969" s="308">
        <v>135</v>
      </c>
      <c r="K969" s="303" t="str" cm="1">
        <f t="array" ref="K969">LOOKUP(2,1/(J969&gt;=INDEX(IF(F969="x",CCTT!$F$3:$I$170,CCTT!$B$3:$E$170),MATCH(DATEDIF(D969,DATE(2024,7,11),"m"),CCTT!$A$3:$A$170,0),0)),CCTT!$F$2:$I$2)</f>
        <v>bt</v>
      </c>
      <c r="L969" s="304">
        <f t="shared" si="107"/>
        <v>11.522633744855968</v>
      </c>
      <c r="M969" s="303" t="str" cm="1">
        <f t="array" ref="M969">LOOKUP(2,1/(L969&gt;=INDEX(IF(F969="x",BMI!$G$3:$K$170,BMI!$B$3:$F$170),MATCH(DATEDIF(D969,DATE(2024,7,11),"m"),BMI!$A$3:$A$170,0),0)),BMI!$G$2:$K$2)</f>
        <v>SDDTGC
MĐN</v>
      </c>
      <c r="N969" s="299" t="s">
        <v>3381</v>
      </c>
      <c r="O969" s="299">
        <v>86</v>
      </c>
      <c r="P969" s="106" t="s">
        <v>3380</v>
      </c>
      <c r="Q969" s="103" t="s">
        <v>5</v>
      </c>
      <c r="R969" s="103" t="s">
        <v>5</v>
      </c>
      <c r="S969" s="299" t="s">
        <v>5</v>
      </c>
      <c r="T969" s="103" t="s">
        <v>5</v>
      </c>
      <c r="U969" s="305" t="str">
        <f t="shared" si="108"/>
        <v>bt; bt; bt; bt</v>
      </c>
      <c r="V969" s="306" t="s">
        <v>5</v>
      </c>
      <c r="W969" s="307" t="str">
        <f t="shared" si="109"/>
        <v>III</v>
      </c>
      <c r="X969" s="308"/>
    </row>
    <row r="970" spans="1:24" x14ac:dyDescent="0.25">
      <c r="A970" s="103">
        <f t="shared" si="102"/>
        <v>961</v>
      </c>
      <c r="B970" s="300" t="s">
        <v>2739</v>
      </c>
      <c r="C970" s="301" t="s">
        <v>1287</v>
      </c>
      <c r="D970" s="309">
        <v>42666</v>
      </c>
      <c r="E970" s="308" t="s">
        <v>1753</v>
      </c>
      <c r="F970" s="308"/>
      <c r="G970" s="421" t="s">
        <v>1883</v>
      </c>
      <c r="H970" s="228">
        <v>45720</v>
      </c>
      <c r="I970" s="308">
        <v>35</v>
      </c>
      <c r="J970" s="308">
        <v>130</v>
      </c>
      <c r="K970" s="303" t="str" cm="1">
        <f t="array" ref="K970">LOOKUP(2,1/(J970&gt;=INDEX(IF(F970="x",CCTT!$F$3:$I$170,CCTT!$B$3:$E$170),MATCH(DATEDIF(D970,DATE(2024,7,11),"m"),CCTT!$A$3:$A$170,0),0)),CCTT!$F$2:$I$2)</f>
        <v>bt</v>
      </c>
      <c r="L970" s="304">
        <f t="shared" si="107"/>
        <v>20.710059171597635</v>
      </c>
      <c r="M970" s="303" t="str" cm="1">
        <f t="array" ref="M970">LOOKUP(2,1/(L970&gt;=INDEX(IF(F970="x",BMI!$G$3:$K$170,BMI!$B$3:$F$170),MATCH(DATEDIF(D970,DATE(2024,7,11),"m"),BMI!$A$3:$A$170,0),0)),BMI!$G$2:$K$2)</f>
        <v>BP</v>
      </c>
      <c r="N970" s="299" t="s">
        <v>3390</v>
      </c>
      <c r="O970" s="299">
        <v>83</v>
      </c>
      <c r="P970" s="106" t="s">
        <v>3380</v>
      </c>
      <c r="Q970" s="103" t="s">
        <v>5</v>
      </c>
      <c r="R970" s="103" t="s">
        <v>5</v>
      </c>
      <c r="S970" s="299" t="s">
        <v>5</v>
      </c>
      <c r="T970" s="103" t="s">
        <v>5</v>
      </c>
      <c r="U970" s="305" t="str">
        <f t="shared" si="108"/>
        <v>bt; bt; bt; bt</v>
      </c>
      <c r="V970" s="306" t="s">
        <v>5</v>
      </c>
      <c r="W970" s="307" t="str">
        <f t="shared" si="109"/>
        <v>III</v>
      </c>
      <c r="X970" s="308"/>
    </row>
    <row r="971" spans="1:24" x14ac:dyDescent="0.25">
      <c r="A971" s="103">
        <f t="shared" si="102"/>
        <v>962</v>
      </c>
      <c r="B971" s="300" t="s">
        <v>2740</v>
      </c>
      <c r="C971" s="301" t="s">
        <v>1288</v>
      </c>
      <c r="D971" s="309">
        <v>42719</v>
      </c>
      <c r="E971" s="308"/>
      <c r="F971" s="308" t="s">
        <v>1753</v>
      </c>
      <c r="G971" s="421" t="s">
        <v>1883</v>
      </c>
      <c r="H971" s="228">
        <v>45720</v>
      </c>
      <c r="I971" s="308">
        <v>31</v>
      </c>
      <c r="J971" s="308">
        <v>131</v>
      </c>
      <c r="K971" s="303" t="str" cm="1">
        <f t="array" ref="K971">LOOKUP(2,1/(J971&gt;=INDEX(IF(F971="x",CCTT!$F$3:$I$170,CCTT!$B$3:$E$170),MATCH(DATEDIF(D971,DATE(2024,7,11),"m"),CCTT!$A$3:$A$170,0),0)),CCTT!$F$2:$I$2)</f>
        <v>bt</v>
      </c>
      <c r="L971" s="304">
        <f t="shared" si="107"/>
        <v>18.064215372064567</v>
      </c>
      <c r="M971" s="303" t="str" cm="1">
        <f t="array" ref="M971">LOOKUP(2,1/(L971&gt;=INDEX(IF(F971="x",BMI!$G$3:$K$170,BMI!$B$3:$F$170),MATCH(DATEDIF(D971,DATE(2024,7,11),"m"),BMI!$A$3:$A$170,0),0)),BMI!$G$2:$K$2)</f>
        <v>TC</v>
      </c>
      <c r="N971" s="299" t="s">
        <v>3381</v>
      </c>
      <c r="O971" s="299">
        <v>83</v>
      </c>
      <c r="P971" s="302" t="s">
        <v>3382</v>
      </c>
      <c r="Q971" s="103" t="s">
        <v>1269</v>
      </c>
      <c r="R971" s="103" t="s">
        <v>5</v>
      </c>
      <c r="S971" s="299" t="s">
        <v>5</v>
      </c>
      <c r="T971" s="103" t="s">
        <v>5</v>
      </c>
      <c r="U971" s="305" t="str">
        <f t="shared" si="108"/>
        <v>Cận thị; bt; bt; bt</v>
      </c>
      <c r="V971" s="306" t="s">
        <v>1269</v>
      </c>
      <c r="W971" s="307" t="str">
        <f t="shared" si="109"/>
        <v>II</v>
      </c>
      <c r="X971" s="308"/>
    </row>
    <row r="972" spans="1:24" ht="31.5" x14ac:dyDescent="0.25">
      <c r="A972" s="103">
        <f t="shared" ref="A972:A1035" si="110">A971+1</f>
        <v>963</v>
      </c>
      <c r="B972" s="300" t="s">
        <v>2741</v>
      </c>
      <c r="C972" s="301" t="s">
        <v>0</v>
      </c>
      <c r="D972" s="309">
        <v>42660</v>
      </c>
      <c r="E972" s="308" t="s">
        <v>1753</v>
      </c>
      <c r="F972" s="308"/>
      <c r="G972" s="421" t="s">
        <v>1883</v>
      </c>
      <c r="H972" s="228">
        <v>45720</v>
      </c>
      <c r="I972" s="308"/>
      <c r="J972" s="308"/>
      <c r="K972" s="303" t="str" cm="1">
        <f t="array" ref="K972">LOOKUP(2,1/(J972&gt;=INDEX(IF(F972="x",CCTT!$F$3:$I$170,CCTT!$B$3:$E$170),MATCH(DATEDIF(D972,DATE(2024,7,11),"m"),CCTT!$A$3:$A$170,0),0)),CCTT!$F$2:$I$2)</f>
        <v>SDDTTC
MĐN</v>
      </c>
      <c r="L972" s="304" t="e">
        <f t="shared" si="107"/>
        <v>#DIV/0!</v>
      </c>
      <c r="M972" s="303" t="e" cm="1">
        <f t="array" ref="M972">LOOKUP(2,1/(L972&gt;=INDEX(IF(F972="x",BMI!$G$3:$K$170,BMI!$B$3:$F$170),MATCH(DATEDIF(D972,DATE(2024,7,11),"m"),BMI!$A$3:$A$170,0),0)),BMI!$G$2:$K$2)</f>
        <v>#N/A</v>
      </c>
      <c r="N972" s="299" t="s">
        <v>3381</v>
      </c>
      <c r="O972" s="299">
        <v>82</v>
      </c>
      <c r="P972" s="106" t="s">
        <v>3380</v>
      </c>
      <c r="Q972" s="103" t="s">
        <v>5</v>
      </c>
      <c r="R972" s="103" t="s">
        <v>5</v>
      </c>
      <c r="S972" s="299" t="s">
        <v>5</v>
      </c>
      <c r="T972" s="103" t="s">
        <v>5</v>
      </c>
      <c r="U972" s="305" t="str">
        <f t="shared" si="108"/>
        <v>bt; bt; bt; bt</v>
      </c>
      <c r="V972" s="306" t="s">
        <v>5</v>
      </c>
      <c r="W972" s="307" t="e">
        <f t="shared" si="109"/>
        <v>#N/A</v>
      </c>
      <c r="X972" s="308"/>
    </row>
    <row r="973" spans="1:24" x14ac:dyDescent="0.25">
      <c r="A973" s="103">
        <f t="shared" si="110"/>
        <v>964</v>
      </c>
      <c r="B973" s="300" t="s">
        <v>2742</v>
      </c>
      <c r="C973" s="301" t="s">
        <v>1343</v>
      </c>
      <c r="D973" s="309">
        <v>42570</v>
      </c>
      <c r="E973" s="308" t="s">
        <v>1753</v>
      </c>
      <c r="F973" s="308"/>
      <c r="G973" s="421" t="s">
        <v>1883</v>
      </c>
      <c r="H973" s="228">
        <v>45720</v>
      </c>
      <c r="I973" s="308">
        <v>30</v>
      </c>
      <c r="J973" s="308">
        <v>128</v>
      </c>
      <c r="K973" s="303" t="str" cm="1">
        <f t="array" ref="K973">LOOKUP(2,1/(J973&gt;=INDEX(IF(F973="x",CCTT!$F$3:$I$170,CCTT!$B$3:$E$170),MATCH(DATEDIF(D973,DATE(2024,7,11),"m"),CCTT!$A$3:$A$170,0),0)),CCTT!$F$2:$I$2)</f>
        <v>bt</v>
      </c>
      <c r="L973" s="304">
        <f t="shared" si="107"/>
        <v>18.310546875</v>
      </c>
      <c r="M973" s="303" t="str" cm="1">
        <f t="array" ref="M973">LOOKUP(2,1/(L973&gt;=INDEX(IF(F973="x",BMI!$G$3:$K$170,BMI!$B$3:$F$170),MATCH(DATEDIF(D973,DATE(2024,7,11),"m"),BMI!$A$3:$A$170,0),0)),BMI!$G$2:$K$2)</f>
        <v>TC</v>
      </c>
      <c r="N973" s="299" t="s">
        <v>3384</v>
      </c>
      <c r="O973" s="299">
        <v>84</v>
      </c>
      <c r="P973" s="106" t="s">
        <v>3380</v>
      </c>
      <c r="Q973" s="103" t="s">
        <v>5</v>
      </c>
      <c r="R973" s="103" t="s">
        <v>5</v>
      </c>
      <c r="S973" s="299" t="s">
        <v>1370</v>
      </c>
      <c r="T973" s="103" t="s">
        <v>5</v>
      </c>
      <c r="U973" s="305" t="str">
        <f t="shared" si="108"/>
        <v>bt; bt; Đa sâu răng; bt</v>
      </c>
      <c r="V973" s="112" t="s">
        <v>1370</v>
      </c>
      <c r="W973" s="307" t="str">
        <f t="shared" si="109"/>
        <v>II</v>
      </c>
      <c r="X973" s="308"/>
    </row>
    <row r="974" spans="1:24" x14ac:dyDescent="0.25">
      <c r="A974" s="103">
        <f t="shared" si="110"/>
        <v>965</v>
      </c>
      <c r="B974" s="300" t="s">
        <v>2743</v>
      </c>
      <c r="C974" s="301" t="s">
        <v>1343</v>
      </c>
      <c r="D974" s="309">
        <v>42644</v>
      </c>
      <c r="E974" s="308" t="s">
        <v>1753</v>
      </c>
      <c r="F974" s="308"/>
      <c r="G974" s="421" t="s">
        <v>1883</v>
      </c>
      <c r="H974" s="228">
        <v>45720</v>
      </c>
      <c r="I974" s="308">
        <v>21</v>
      </c>
      <c r="J974" s="308">
        <v>122</v>
      </c>
      <c r="K974" s="303" t="str" cm="1">
        <f t="array" ref="K974">LOOKUP(2,1/(J974&gt;=INDEX(IF(F974="x",CCTT!$F$3:$I$170,CCTT!$B$3:$E$170),MATCH(DATEDIF(D974,DATE(2024,7,11),"m"),CCTT!$A$3:$A$170,0),0)),CCTT!$F$2:$I$2)</f>
        <v>bt</v>
      </c>
      <c r="L974" s="304">
        <f t="shared" si="107"/>
        <v>14.109110454178984</v>
      </c>
      <c r="M974" s="303" t="str" cm="1">
        <f t="array" ref="M974">LOOKUP(2,1/(L974&gt;=INDEX(IF(F974="x",BMI!$G$3:$K$170,BMI!$B$3:$F$170),MATCH(DATEDIF(D974,DATE(2024,7,11),"m"),BMI!$A$3:$A$170,0),0)),BMI!$G$2:$K$2)</f>
        <v>bt</v>
      </c>
      <c r="N974" s="299" t="s">
        <v>3379</v>
      </c>
      <c r="O974" s="299">
        <v>82</v>
      </c>
      <c r="P974" s="106" t="s">
        <v>3380</v>
      </c>
      <c r="Q974" s="103" t="s">
        <v>5</v>
      </c>
      <c r="R974" s="103" t="s">
        <v>5</v>
      </c>
      <c r="S974" s="299" t="s">
        <v>5</v>
      </c>
      <c r="T974" s="103" t="s">
        <v>5</v>
      </c>
      <c r="U974" s="305" t="str">
        <f t="shared" si="108"/>
        <v>bt; bt; bt; bt</v>
      </c>
      <c r="V974" s="306" t="s">
        <v>5</v>
      </c>
      <c r="W974" s="307" t="str">
        <f t="shared" si="109"/>
        <v>I</v>
      </c>
      <c r="X974" s="308"/>
    </row>
    <row r="975" spans="1:24" x14ac:dyDescent="0.25">
      <c r="A975" s="103">
        <f t="shared" si="110"/>
        <v>966</v>
      </c>
      <c r="B975" s="300" t="s">
        <v>2744</v>
      </c>
      <c r="C975" s="301" t="s">
        <v>1364</v>
      </c>
      <c r="D975" s="309">
        <v>41286</v>
      </c>
      <c r="E975" s="308"/>
      <c r="F975" s="308" t="s">
        <v>1753</v>
      </c>
      <c r="G975" s="421" t="s">
        <v>1883</v>
      </c>
      <c r="H975" s="228">
        <v>45720</v>
      </c>
      <c r="I975" s="308">
        <v>44</v>
      </c>
      <c r="J975" s="308">
        <v>152</v>
      </c>
      <c r="K975" s="303" t="str" cm="1">
        <f t="array" ref="K975">LOOKUP(2,1/(J975&gt;=INDEX(IF(F975="x",CCTT!$F$3:$I$170,CCTT!$B$3:$E$170),MATCH(DATEDIF(D975,DATE(2024,7,11),"m"),CCTT!$A$3:$A$170,0),0)),CCTT!$F$2:$I$2)</f>
        <v>bt</v>
      </c>
      <c r="L975" s="304">
        <f t="shared" si="107"/>
        <v>19.044321329639889</v>
      </c>
      <c r="M975" s="303" t="str" cm="1">
        <f t="array" ref="M975">LOOKUP(2,1/(L975&gt;=INDEX(IF(F975="x",BMI!$G$3:$K$170,BMI!$B$3:$F$170),MATCH(DATEDIF(D975,DATE(2024,7,11),"m"),BMI!$A$3:$A$170,0),0)),BMI!$G$2:$K$2)</f>
        <v>bt</v>
      </c>
      <c r="N975" s="299" t="s">
        <v>3386</v>
      </c>
      <c r="O975" s="299">
        <v>89</v>
      </c>
      <c r="P975" s="106" t="s">
        <v>3380</v>
      </c>
      <c r="Q975" s="103" t="s">
        <v>5</v>
      </c>
      <c r="R975" s="103" t="s">
        <v>5</v>
      </c>
      <c r="S975" s="299" t="s">
        <v>1370</v>
      </c>
      <c r="T975" s="103" t="s">
        <v>5</v>
      </c>
      <c r="U975" s="305" t="str">
        <f t="shared" si="108"/>
        <v>bt; bt; Đa sâu răng; bt</v>
      </c>
      <c r="V975" s="112" t="s">
        <v>1370</v>
      </c>
      <c r="W975" s="307" t="str">
        <f t="shared" si="109"/>
        <v>II</v>
      </c>
      <c r="X975" s="308"/>
    </row>
    <row r="976" spans="1:24" x14ac:dyDescent="0.25">
      <c r="A976" s="103">
        <f t="shared" si="110"/>
        <v>967</v>
      </c>
      <c r="B976" s="300" t="s">
        <v>2745</v>
      </c>
      <c r="C976" s="301" t="s">
        <v>1316</v>
      </c>
      <c r="D976" s="309">
        <v>42645</v>
      </c>
      <c r="E976" s="308"/>
      <c r="F976" s="308" t="s">
        <v>1753</v>
      </c>
      <c r="G976" s="421" t="s">
        <v>1883</v>
      </c>
      <c r="H976" s="228">
        <v>45720</v>
      </c>
      <c r="I976" s="308">
        <v>21</v>
      </c>
      <c r="J976" s="308">
        <v>128</v>
      </c>
      <c r="K976" s="303" t="str" cm="1">
        <f t="array" ref="K976">LOOKUP(2,1/(J976&gt;=INDEX(IF(F976="x",CCTT!$F$3:$I$170,CCTT!$B$3:$E$170),MATCH(DATEDIF(D976,DATE(2024,7,11),"m"),CCTT!$A$3:$A$170,0),0)),CCTT!$F$2:$I$2)</f>
        <v>bt</v>
      </c>
      <c r="L976" s="304">
        <f t="shared" si="107"/>
        <v>12.8173828125</v>
      </c>
      <c r="M976" s="303" t="str" cm="1">
        <f t="array" ref="M976">LOOKUP(2,1/(L976&gt;=INDEX(IF(F976="x",BMI!$G$3:$K$170,BMI!$B$3:$F$170),MATCH(DATEDIF(D976,DATE(2024,7,11),"m"),BMI!$A$3:$A$170,0),0)),BMI!$G$2:$K$2)</f>
        <v>bt</v>
      </c>
      <c r="N976" s="299" t="s">
        <v>3381</v>
      </c>
      <c r="O976" s="299">
        <v>87</v>
      </c>
      <c r="P976" s="302" t="s">
        <v>3411</v>
      </c>
      <c r="Q976" s="335" t="s">
        <v>1326</v>
      </c>
      <c r="R976" s="103" t="s">
        <v>5</v>
      </c>
      <c r="S976" s="299" t="s">
        <v>5</v>
      </c>
      <c r="T976" s="103" t="s">
        <v>5</v>
      </c>
      <c r="U976" s="305" t="str">
        <f t="shared" si="108"/>
        <v>2 mắt giảm thị lực; bt; bt; bt</v>
      </c>
      <c r="V976" s="112" t="s">
        <v>1326</v>
      </c>
      <c r="W976" s="307" t="str">
        <f t="shared" si="109"/>
        <v>II</v>
      </c>
      <c r="X976" s="308"/>
    </row>
    <row r="977" spans="1:24" x14ac:dyDescent="0.25">
      <c r="A977" s="103">
        <f t="shared" si="110"/>
        <v>968</v>
      </c>
      <c r="B977" s="300" t="s">
        <v>2746</v>
      </c>
      <c r="C977" s="301" t="s">
        <v>1332</v>
      </c>
      <c r="D977" s="309">
        <v>42504</v>
      </c>
      <c r="E977" s="308" t="s">
        <v>1753</v>
      </c>
      <c r="F977" s="308"/>
      <c r="G977" s="421" t="s">
        <v>1883</v>
      </c>
      <c r="H977" s="228">
        <v>45720</v>
      </c>
      <c r="I977" s="308">
        <v>22</v>
      </c>
      <c r="J977" s="308">
        <v>123</v>
      </c>
      <c r="K977" s="303" t="str" cm="1">
        <f t="array" ref="K977">LOOKUP(2,1/(J977&gt;=INDEX(IF(F977="x",CCTT!$F$3:$I$170,CCTT!$B$3:$E$170),MATCH(DATEDIF(D977,DATE(2024,7,11),"m"),CCTT!$A$3:$A$170,0),0)),CCTT!$F$2:$I$2)</f>
        <v>bt</v>
      </c>
      <c r="L977" s="304">
        <f t="shared" si="107"/>
        <v>14.541608830722454</v>
      </c>
      <c r="M977" s="303" t="str" cm="1">
        <f t="array" ref="M977">LOOKUP(2,1/(L977&gt;=INDEX(IF(F977="x",BMI!$G$3:$K$170,BMI!$B$3:$F$170),MATCH(DATEDIF(D977,DATE(2024,7,11),"m"),BMI!$A$3:$A$170,0),0)),BMI!$G$2:$K$2)</f>
        <v>bt</v>
      </c>
      <c r="N977" s="299" t="s">
        <v>3381</v>
      </c>
      <c r="O977" s="299">
        <v>86</v>
      </c>
      <c r="P977" s="302" t="s">
        <v>3382</v>
      </c>
      <c r="Q977" s="103" t="s">
        <v>1269</v>
      </c>
      <c r="R977" s="103" t="s">
        <v>5</v>
      </c>
      <c r="S977" s="299" t="s">
        <v>5</v>
      </c>
      <c r="T977" s="103" t="s">
        <v>5</v>
      </c>
      <c r="U977" s="305" t="str">
        <f t="shared" si="108"/>
        <v>Cận thị; bt; bt; bt</v>
      </c>
      <c r="V977" s="306" t="s">
        <v>1269</v>
      </c>
      <c r="W977" s="307" t="str">
        <f t="shared" si="109"/>
        <v>II</v>
      </c>
      <c r="X977" s="308"/>
    </row>
    <row r="978" spans="1:24" x14ac:dyDescent="0.25">
      <c r="A978" s="103">
        <f t="shared" si="110"/>
        <v>969</v>
      </c>
      <c r="B978" s="300" t="s">
        <v>1739</v>
      </c>
      <c r="C978" s="301" t="s">
        <v>1333</v>
      </c>
      <c r="D978" s="309">
        <v>42526</v>
      </c>
      <c r="E978" s="308" t="s">
        <v>1753</v>
      </c>
      <c r="F978" s="308"/>
      <c r="G978" s="421" t="s">
        <v>1883</v>
      </c>
      <c r="H978" s="228">
        <v>45720</v>
      </c>
      <c r="I978" s="308">
        <v>32</v>
      </c>
      <c r="J978" s="308">
        <v>129</v>
      </c>
      <c r="K978" s="303" t="str" cm="1">
        <f t="array" ref="K978">LOOKUP(2,1/(J978&gt;=INDEX(IF(F978="x",CCTT!$F$3:$I$170,CCTT!$B$3:$E$170),MATCH(DATEDIF(D978,DATE(2024,7,11),"m"),CCTT!$A$3:$A$170,0),0)),CCTT!$F$2:$I$2)</f>
        <v>bt</v>
      </c>
      <c r="L978" s="304">
        <f t="shared" si="107"/>
        <v>19.229613604951624</v>
      </c>
      <c r="M978" s="303" t="str" cm="1">
        <f t="array" ref="M978">LOOKUP(2,1/(L978&gt;=INDEX(IF(F978="x",BMI!$G$3:$K$170,BMI!$B$3:$F$170),MATCH(DATEDIF(D978,DATE(2024,7,11),"m"),BMI!$A$3:$A$170,0),0)),BMI!$G$2:$K$2)</f>
        <v>TC</v>
      </c>
      <c r="N978" s="299" t="s">
        <v>3386</v>
      </c>
      <c r="O978" s="299">
        <v>88</v>
      </c>
      <c r="P978" s="302" t="s">
        <v>3382</v>
      </c>
      <c r="Q978" s="103" t="s">
        <v>1269</v>
      </c>
      <c r="R978" s="103" t="s">
        <v>5</v>
      </c>
      <c r="S978" s="299" t="s">
        <v>5</v>
      </c>
      <c r="T978" s="103" t="s">
        <v>5</v>
      </c>
      <c r="U978" s="305" t="str">
        <f t="shared" si="108"/>
        <v>Cận thị; bt; bt; bt</v>
      </c>
      <c r="V978" s="306" t="s">
        <v>1269</v>
      </c>
      <c r="W978" s="307" t="str">
        <f t="shared" si="109"/>
        <v>II</v>
      </c>
      <c r="X978" s="308"/>
    </row>
    <row r="979" spans="1:24" x14ac:dyDescent="0.25">
      <c r="A979" s="103">
        <f t="shared" si="110"/>
        <v>970</v>
      </c>
      <c r="B979" s="300" t="s">
        <v>2747</v>
      </c>
      <c r="C979" s="301" t="s">
        <v>1294</v>
      </c>
      <c r="D979" s="309">
        <v>42587</v>
      </c>
      <c r="E979" s="308"/>
      <c r="F979" s="308" t="s">
        <v>1753</v>
      </c>
      <c r="G979" s="421" t="s">
        <v>1883</v>
      </c>
      <c r="H979" s="228">
        <v>45720</v>
      </c>
      <c r="I979" s="308">
        <v>32</v>
      </c>
      <c r="J979" s="308">
        <v>125</v>
      </c>
      <c r="K979" s="303" t="str" cm="1">
        <f t="array" ref="K979">LOOKUP(2,1/(J979&gt;=INDEX(IF(F979="x",CCTT!$F$3:$I$170,CCTT!$B$3:$E$170),MATCH(DATEDIF(D979,DATE(2024,7,11),"m"),CCTT!$A$3:$A$170,0),0)),CCTT!$F$2:$I$2)</f>
        <v>bt</v>
      </c>
      <c r="L979" s="304">
        <f t="shared" si="107"/>
        <v>20.48</v>
      </c>
      <c r="M979" s="303" t="str" cm="1">
        <f t="array" ref="M979">LOOKUP(2,1/(L979&gt;=INDEX(IF(F979="x",BMI!$G$3:$K$170,BMI!$B$3:$F$170),MATCH(DATEDIF(D979,DATE(2024,7,11),"m"),BMI!$A$3:$A$170,0),0)),BMI!$G$2:$K$2)</f>
        <v>TC</v>
      </c>
      <c r="N979" s="299" t="s">
        <v>3381</v>
      </c>
      <c r="O979" s="299">
        <v>82</v>
      </c>
      <c r="P979" s="106" t="s">
        <v>3380</v>
      </c>
      <c r="Q979" s="103" t="s">
        <v>5</v>
      </c>
      <c r="R979" s="103" t="s">
        <v>5</v>
      </c>
      <c r="S979" s="299" t="s">
        <v>5</v>
      </c>
      <c r="T979" s="103" t="s">
        <v>5</v>
      </c>
      <c r="U979" s="305" t="str">
        <f t="shared" si="108"/>
        <v>bt; bt; bt; bt</v>
      </c>
      <c r="V979" s="306" t="s">
        <v>5</v>
      </c>
      <c r="W979" s="307" t="str">
        <f t="shared" si="109"/>
        <v>II</v>
      </c>
      <c r="X979" s="308"/>
    </row>
    <row r="980" spans="1:24" x14ac:dyDescent="0.25">
      <c r="A980" s="103">
        <f t="shared" si="110"/>
        <v>971</v>
      </c>
      <c r="B980" s="300" t="s">
        <v>2748</v>
      </c>
      <c r="C980" s="301" t="s">
        <v>1296</v>
      </c>
      <c r="D980" s="309">
        <v>42212</v>
      </c>
      <c r="E980" s="308" t="s">
        <v>1753</v>
      </c>
      <c r="F980" s="308"/>
      <c r="G980" s="421" t="s">
        <v>1883</v>
      </c>
      <c r="H980" s="228">
        <v>45720</v>
      </c>
      <c r="I980" s="308">
        <v>41</v>
      </c>
      <c r="J980" s="308">
        <v>135</v>
      </c>
      <c r="K980" s="303" t="str" cm="1">
        <f t="array" ref="K980">LOOKUP(2,1/(J980&gt;=INDEX(IF(F980="x",CCTT!$F$3:$I$170,CCTT!$B$3:$E$170),MATCH(DATEDIF(D980,DATE(2024,7,11),"m"),CCTT!$A$3:$A$170,0),0)),CCTT!$F$2:$I$2)</f>
        <v>bt</v>
      </c>
      <c r="L980" s="304">
        <f t="shared" si="107"/>
        <v>22.496570644718791</v>
      </c>
      <c r="M980" s="303" t="str" cm="1">
        <f t="array" ref="M980">LOOKUP(2,1/(L980&gt;=INDEX(IF(F980="x",BMI!$G$3:$K$170,BMI!$B$3:$F$170),MATCH(DATEDIF(D980,DATE(2024,7,11),"m"),BMI!$A$3:$A$170,0),0)),BMI!$G$2:$K$2)</f>
        <v>BP</v>
      </c>
      <c r="N980" s="299" t="s">
        <v>3390</v>
      </c>
      <c r="O980" s="299">
        <v>87</v>
      </c>
      <c r="P980" s="302" t="s">
        <v>3388</v>
      </c>
      <c r="Q980" s="335" t="s">
        <v>1326</v>
      </c>
      <c r="R980" s="103" t="s">
        <v>5</v>
      </c>
      <c r="S980" s="299" t="s">
        <v>5</v>
      </c>
      <c r="T980" s="103" t="s">
        <v>5</v>
      </c>
      <c r="U980" s="305" t="str">
        <f t="shared" si="108"/>
        <v>2 mắt giảm thị lực; bt; bt; bt</v>
      </c>
      <c r="V980" s="112" t="s">
        <v>1326</v>
      </c>
      <c r="W980" s="307" t="str">
        <f t="shared" si="109"/>
        <v>III</v>
      </c>
      <c r="X980" s="308"/>
    </row>
    <row r="981" spans="1:24" x14ac:dyDescent="0.25">
      <c r="A981" s="103">
        <f t="shared" si="110"/>
        <v>972</v>
      </c>
      <c r="B981" s="300" t="s">
        <v>2749</v>
      </c>
      <c r="C981" s="301" t="s">
        <v>1318</v>
      </c>
      <c r="D981" s="309">
        <v>42680</v>
      </c>
      <c r="E981" s="308"/>
      <c r="F981" s="308" t="s">
        <v>1753</v>
      </c>
      <c r="G981" s="421" t="s">
        <v>1883</v>
      </c>
      <c r="H981" s="228">
        <v>45720</v>
      </c>
      <c r="I981" s="308">
        <v>20</v>
      </c>
      <c r="J981" s="308">
        <v>124</v>
      </c>
      <c r="K981" s="303" t="str" cm="1">
        <f t="array" ref="K981">LOOKUP(2,1/(J981&gt;=INDEX(IF(F981="x",CCTT!$F$3:$I$170,CCTT!$B$3:$E$170),MATCH(DATEDIF(D981,DATE(2024,7,11),"m"),CCTT!$A$3:$A$170,0),0)),CCTT!$F$2:$I$2)</f>
        <v>bt</v>
      </c>
      <c r="L981" s="304">
        <f t="shared" si="107"/>
        <v>13.007284079084288</v>
      </c>
      <c r="M981" s="303" t="str" cm="1">
        <f t="array" ref="M981">LOOKUP(2,1/(L981&gt;=INDEX(IF(F981="x",BMI!$G$3:$K$170,BMI!$B$3:$F$170),MATCH(DATEDIF(D981,DATE(2024,7,11),"m"),BMI!$A$3:$A$170,0),0)),BMI!$G$2:$K$2)</f>
        <v>bt</v>
      </c>
      <c r="N981" s="299" t="s">
        <v>3381</v>
      </c>
      <c r="O981" s="299" t="s">
        <v>3432</v>
      </c>
      <c r="P981" s="106" t="s">
        <v>3380</v>
      </c>
      <c r="Q981" s="103" t="s">
        <v>5</v>
      </c>
      <c r="R981" s="103" t="s">
        <v>5</v>
      </c>
      <c r="S981" s="299" t="s">
        <v>5</v>
      </c>
      <c r="T981" s="103" t="s">
        <v>5</v>
      </c>
      <c r="U981" s="305" t="str">
        <f>Q981&amp;"; "&amp;R981&amp;"; "&amp;S981&amp;"; "&amp;T981</f>
        <v>bt; bt; bt; bt</v>
      </c>
      <c r="V981" s="306" t="s">
        <v>5</v>
      </c>
      <c r="W981" s="307" t="str">
        <f t="shared" si="109"/>
        <v>I</v>
      </c>
      <c r="X981" s="308"/>
    </row>
    <row r="982" spans="1:24" x14ac:dyDescent="0.25">
      <c r="A982" s="103">
        <f t="shared" si="110"/>
        <v>973</v>
      </c>
      <c r="B982" s="300" t="s">
        <v>2750</v>
      </c>
      <c r="C982" s="301" t="s">
        <v>1334</v>
      </c>
      <c r="D982" s="309">
        <v>42570</v>
      </c>
      <c r="E982" s="308"/>
      <c r="F982" s="308" t="s">
        <v>1753</v>
      </c>
      <c r="G982" s="421" t="s">
        <v>1883</v>
      </c>
      <c r="H982" s="228">
        <v>45720</v>
      </c>
      <c r="I982" s="308">
        <v>39</v>
      </c>
      <c r="J982" s="308">
        <v>136</v>
      </c>
      <c r="K982" s="303" t="str" cm="1">
        <f t="array" ref="K982">LOOKUP(2,1/(J982&gt;=INDEX(IF(F982="x",CCTT!$F$3:$I$170,CCTT!$B$3:$E$170),MATCH(DATEDIF(D982,DATE(2024,7,11),"m"),CCTT!$A$3:$A$170,0),0)),CCTT!$F$2:$I$2)</f>
        <v>bt</v>
      </c>
      <c r="L982" s="304">
        <f t="shared" si="107"/>
        <v>21.085640138408305</v>
      </c>
      <c r="M982" s="303" t="str" cm="1">
        <f t="array" ref="M982">LOOKUP(2,1/(L982&gt;=INDEX(IF(F982="x",BMI!$G$3:$K$170,BMI!$B$3:$F$170),MATCH(DATEDIF(D982,DATE(2024,7,11),"m"),BMI!$A$3:$A$170,0),0)),BMI!$G$2:$K$2)</f>
        <v>BP</v>
      </c>
      <c r="N982" s="299" t="s">
        <v>3390</v>
      </c>
      <c r="O982" s="299">
        <v>87</v>
      </c>
      <c r="P982" s="106" t="s">
        <v>3380</v>
      </c>
      <c r="Q982" s="103" t="s">
        <v>5</v>
      </c>
      <c r="R982" s="103" t="s">
        <v>5</v>
      </c>
      <c r="S982" s="299" t="s">
        <v>5</v>
      </c>
      <c r="T982" s="103" t="s">
        <v>5</v>
      </c>
      <c r="U982" s="305" t="str">
        <f t="shared" si="108"/>
        <v>bt; bt; bt; bt</v>
      </c>
      <c r="V982" s="306" t="s">
        <v>5</v>
      </c>
      <c r="W982" s="307" t="str">
        <f t="shared" si="109"/>
        <v>III</v>
      </c>
      <c r="X982" s="308"/>
    </row>
    <row r="983" spans="1:24" x14ac:dyDescent="0.25">
      <c r="A983" s="103">
        <f t="shared" si="110"/>
        <v>974</v>
      </c>
      <c r="B983" s="300" t="s">
        <v>2751</v>
      </c>
      <c r="C983" s="301" t="s">
        <v>1364</v>
      </c>
      <c r="D983" s="309">
        <v>42485</v>
      </c>
      <c r="E983" s="308"/>
      <c r="F983" s="308" t="s">
        <v>1753</v>
      </c>
      <c r="G983" s="421" t="s">
        <v>1883</v>
      </c>
      <c r="H983" s="228">
        <v>45720</v>
      </c>
      <c r="I983" s="308">
        <v>36</v>
      </c>
      <c r="J983" s="308">
        <v>129</v>
      </c>
      <c r="K983" s="303" t="str" cm="1">
        <f t="array" ref="K983">LOOKUP(2,1/(J983&gt;=INDEX(IF(F983="x",CCTT!$F$3:$I$170,CCTT!$B$3:$E$170),MATCH(DATEDIF(D983,DATE(2024,7,11),"m"),CCTT!$A$3:$A$170,0),0)),CCTT!$F$2:$I$2)</f>
        <v>bt</v>
      </c>
      <c r="L983" s="304">
        <f t="shared" si="107"/>
        <v>21.63331530557058</v>
      </c>
      <c r="M983" s="303" t="str" cm="1">
        <f t="array" ref="M983">LOOKUP(2,1/(L983&gt;=INDEX(IF(F983="x",BMI!$G$3:$K$170,BMI!$B$3:$F$170),MATCH(DATEDIF(D983,DATE(2024,7,11),"m"),BMI!$A$3:$A$170,0),0)),BMI!$G$2:$K$2)</f>
        <v>BP</v>
      </c>
      <c r="N983" s="299" t="s">
        <v>3390</v>
      </c>
      <c r="O983" s="299">
        <v>87</v>
      </c>
      <c r="P983" s="106" t="s">
        <v>3380</v>
      </c>
      <c r="Q983" s="103" t="s">
        <v>5</v>
      </c>
      <c r="R983" s="103" t="s">
        <v>5</v>
      </c>
      <c r="S983" s="299" t="s">
        <v>1370</v>
      </c>
      <c r="T983" s="103" t="s">
        <v>5</v>
      </c>
      <c r="U983" s="305" t="str">
        <f t="shared" si="108"/>
        <v>bt; bt; Đa sâu răng; bt</v>
      </c>
      <c r="V983" s="112" t="s">
        <v>1370</v>
      </c>
      <c r="W983" s="307" t="str">
        <f t="shared" si="109"/>
        <v>III</v>
      </c>
      <c r="X983" s="308"/>
    </row>
    <row r="984" spans="1:24" x14ac:dyDescent="0.25">
      <c r="A984" s="103">
        <f t="shared" si="110"/>
        <v>975</v>
      </c>
      <c r="B984" s="300" t="s">
        <v>2752</v>
      </c>
      <c r="C984" s="301" t="s">
        <v>1388</v>
      </c>
      <c r="D984" s="309">
        <v>42599</v>
      </c>
      <c r="E984" s="308"/>
      <c r="F984" s="308" t="s">
        <v>1753</v>
      </c>
      <c r="G984" s="421" t="s">
        <v>1883</v>
      </c>
      <c r="H984" s="228">
        <v>45720</v>
      </c>
      <c r="I984" s="308">
        <v>29</v>
      </c>
      <c r="J984" s="308">
        <v>133</v>
      </c>
      <c r="K984" s="303" t="str" cm="1">
        <f t="array" ref="K984">LOOKUP(2,1/(J984&gt;=INDEX(IF(F984="x",CCTT!$F$3:$I$170,CCTT!$B$3:$E$170),MATCH(DATEDIF(D984,DATE(2024,7,11),"m"),CCTT!$A$3:$A$170,0),0)),CCTT!$F$2:$I$2)</f>
        <v>bt</v>
      </c>
      <c r="L984" s="304">
        <f t="shared" si="107"/>
        <v>16.394369382101871</v>
      </c>
      <c r="M984" s="303" t="str" cm="1">
        <f t="array" ref="M984">LOOKUP(2,1/(L984&gt;=INDEX(IF(F984="x",BMI!$G$3:$K$170,BMI!$B$3:$F$170),MATCH(DATEDIF(D984,DATE(2024,7,11),"m"),BMI!$A$3:$A$170,0),0)),BMI!$G$2:$K$2)</f>
        <v>bt</v>
      </c>
      <c r="N984" s="299" t="s">
        <v>3381</v>
      </c>
      <c r="O984" s="299">
        <v>86</v>
      </c>
      <c r="P984" s="106" t="s">
        <v>3380</v>
      </c>
      <c r="Q984" s="103" t="s">
        <v>5</v>
      </c>
      <c r="R984" s="103" t="s">
        <v>5</v>
      </c>
      <c r="S984" s="299" t="s">
        <v>5</v>
      </c>
      <c r="T984" s="103" t="s">
        <v>5</v>
      </c>
      <c r="U984" s="305" t="str">
        <f t="shared" si="108"/>
        <v>bt; bt; bt; bt</v>
      </c>
      <c r="V984" s="306" t="s">
        <v>5</v>
      </c>
      <c r="W984" s="307" t="str">
        <f t="shared" si="109"/>
        <v>I</v>
      </c>
      <c r="X984" s="308"/>
    </row>
    <row r="985" spans="1:24" x14ac:dyDescent="0.25">
      <c r="A985" s="103">
        <f t="shared" si="110"/>
        <v>976</v>
      </c>
      <c r="B985" s="300" t="s">
        <v>2753</v>
      </c>
      <c r="C985" s="301" t="s">
        <v>1388</v>
      </c>
      <c r="D985" s="309">
        <v>42704</v>
      </c>
      <c r="E985" s="308"/>
      <c r="F985" s="308" t="s">
        <v>1753</v>
      </c>
      <c r="G985" s="421" t="s">
        <v>1883</v>
      </c>
      <c r="H985" s="228">
        <v>45720</v>
      </c>
      <c r="I985" s="308">
        <v>19</v>
      </c>
      <c r="J985" s="308">
        <v>120</v>
      </c>
      <c r="K985" s="303" t="str" cm="1">
        <f t="array" ref="K985">LOOKUP(2,1/(J985&gt;=INDEX(IF(F985="x",CCTT!$F$3:$I$170,CCTT!$B$3:$E$170),MATCH(DATEDIF(D985,DATE(2024,7,11),"m"),CCTT!$A$3:$A$170,0),0)),CCTT!$F$2:$I$2)</f>
        <v>bt</v>
      </c>
      <c r="L985" s="304">
        <f t="shared" si="107"/>
        <v>13.194444444444445</v>
      </c>
      <c r="M985" s="303" t="str" cm="1">
        <f t="array" ref="M985">LOOKUP(2,1/(L985&gt;=INDEX(IF(F985="x",BMI!$G$3:$K$170,BMI!$B$3:$F$170),MATCH(DATEDIF(D985,DATE(2024,7,11),"m"),BMI!$A$3:$A$170,0),0)),BMI!$G$2:$K$2)</f>
        <v>bt</v>
      </c>
      <c r="N985" s="299" t="s">
        <v>3379</v>
      </c>
      <c r="O985" s="299">
        <v>81</v>
      </c>
      <c r="P985" s="106" t="s">
        <v>3380</v>
      </c>
      <c r="Q985" s="103" t="s">
        <v>5</v>
      </c>
      <c r="R985" s="103" t="s">
        <v>5</v>
      </c>
      <c r="S985" s="299" t="s">
        <v>1370</v>
      </c>
      <c r="T985" s="103" t="s">
        <v>5</v>
      </c>
      <c r="U985" s="305" t="str">
        <f t="shared" si="108"/>
        <v>bt; bt; Đa sâu răng; bt</v>
      </c>
      <c r="V985" s="112" t="s">
        <v>1370</v>
      </c>
      <c r="W985" s="307" t="str">
        <f t="shared" si="109"/>
        <v>II</v>
      </c>
      <c r="X985" s="308"/>
    </row>
    <row r="986" spans="1:24" x14ac:dyDescent="0.25">
      <c r="A986" s="103">
        <f t="shared" si="110"/>
        <v>977</v>
      </c>
      <c r="B986" s="300" t="s">
        <v>2754</v>
      </c>
      <c r="C986" s="301" t="s">
        <v>1304</v>
      </c>
      <c r="D986" s="309">
        <v>42685</v>
      </c>
      <c r="E986" s="308" t="s">
        <v>1753</v>
      </c>
      <c r="F986" s="308"/>
      <c r="G986" s="421" t="s">
        <v>1883</v>
      </c>
      <c r="H986" s="228">
        <v>45720</v>
      </c>
      <c r="I986" s="308">
        <v>31</v>
      </c>
      <c r="J986" s="308">
        <v>131</v>
      </c>
      <c r="K986" s="303" t="str" cm="1">
        <f t="array" ref="K986">LOOKUP(2,1/(J986&gt;=INDEX(IF(F986="x",CCTT!$F$3:$I$170,CCTT!$B$3:$E$170),MATCH(DATEDIF(D986,DATE(2024,7,11),"m"),CCTT!$A$3:$A$170,0),0)),CCTT!$F$2:$I$2)</f>
        <v>bt</v>
      </c>
      <c r="L986" s="304">
        <f t="shared" si="107"/>
        <v>18.064215372064567</v>
      </c>
      <c r="M986" s="303" t="str" cm="1">
        <f t="array" ref="M986">LOOKUP(2,1/(L986&gt;=INDEX(IF(F986="x",BMI!$G$3:$K$170,BMI!$B$3:$F$170),MATCH(DATEDIF(D986,DATE(2024,7,11),"m"),BMI!$A$3:$A$170,0),0)),BMI!$G$2:$K$2)</f>
        <v>TC</v>
      </c>
      <c r="N986" s="299" t="s">
        <v>3386</v>
      </c>
      <c r="O986" s="299">
        <v>86</v>
      </c>
      <c r="P986" s="106" t="s">
        <v>3380</v>
      </c>
      <c r="Q986" s="103" t="s">
        <v>5</v>
      </c>
      <c r="R986" s="103" t="s">
        <v>5</v>
      </c>
      <c r="S986" s="299" t="s">
        <v>1370</v>
      </c>
      <c r="T986" s="103" t="s">
        <v>5</v>
      </c>
      <c r="U986" s="305" t="str">
        <f t="shared" si="108"/>
        <v>bt; bt; Đa sâu răng; bt</v>
      </c>
      <c r="V986" s="112" t="s">
        <v>1370</v>
      </c>
      <c r="W986" s="307" t="str">
        <f t="shared" si="109"/>
        <v>II</v>
      </c>
      <c r="X986" s="308"/>
    </row>
    <row r="987" spans="1:24" x14ac:dyDescent="0.25">
      <c r="A987" s="103">
        <f t="shared" si="110"/>
        <v>978</v>
      </c>
      <c r="B987" s="300" t="s">
        <v>2755</v>
      </c>
      <c r="C987" s="301" t="s">
        <v>1464</v>
      </c>
      <c r="D987" s="309">
        <v>42631</v>
      </c>
      <c r="E987" s="308" t="s">
        <v>1753</v>
      </c>
      <c r="F987" s="308"/>
      <c r="G987" s="421" t="s">
        <v>1883</v>
      </c>
      <c r="H987" s="228">
        <v>45720</v>
      </c>
      <c r="I987" s="308">
        <v>22</v>
      </c>
      <c r="J987" s="308">
        <v>126</v>
      </c>
      <c r="K987" s="303" t="str" cm="1">
        <f t="array" ref="K987">LOOKUP(2,1/(J987&gt;=INDEX(IF(F987="x",CCTT!$F$3:$I$170,CCTT!$B$3:$E$170),MATCH(DATEDIF(D987,DATE(2024,7,11),"m"),CCTT!$A$3:$A$170,0),0)),CCTT!$F$2:$I$2)</f>
        <v>bt</v>
      </c>
      <c r="L987" s="304">
        <f t="shared" si="107"/>
        <v>13.85739480977576</v>
      </c>
      <c r="M987" s="303" t="str" cm="1">
        <f t="array" ref="M987">LOOKUP(2,1/(L987&gt;=INDEX(IF(F987="x",BMI!$G$3:$K$170,BMI!$B$3:$F$170),MATCH(DATEDIF(D987,DATE(2024,7,11),"m"),BMI!$A$3:$A$170,0),0)),BMI!$G$2:$K$2)</f>
        <v>bt</v>
      </c>
      <c r="N987" s="299" t="s">
        <v>3379</v>
      </c>
      <c r="O987" s="299">
        <v>84</v>
      </c>
      <c r="P987" s="106" t="s">
        <v>3380</v>
      </c>
      <c r="Q987" s="103" t="s">
        <v>5</v>
      </c>
      <c r="R987" s="103" t="s">
        <v>5</v>
      </c>
      <c r="S987" s="299" t="s">
        <v>5</v>
      </c>
      <c r="T987" s="103" t="s">
        <v>5</v>
      </c>
      <c r="U987" s="305" t="str">
        <f t="shared" si="108"/>
        <v>bt; bt; bt; bt</v>
      </c>
      <c r="V987" s="306" t="s">
        <v>5</v>
      </c>
      <c r="W987" s="307" t="str">
        <f t="shared" si="109"/>
        <v>I</v>
      </c>
      <c r="X987" s="308"/>
    </row>
    <row r="988" spans="1:24" x14ac:dyDescent="0.25">
      <c r="A988" s="103">
        <f t="shared" si="110"/>
        <v>979</v>
      </c>
      <c r="B988" s="300" t="s">
        <v>2604</v>
      </c>
      <c r="C988" s="301" t="s">
        <v>2756</v>
      </c>
      <c r="D988" s="309">
        <v>42359</v>
      </c>
      <c r="E988" s="308"/>
      <c r="F988" s="308" t="s">
        <v>1753</v>
      </c>
      <c r="G988" s="421" t="s">
        <v>1883</v>
      </c>
      <c r="H988" s="228">
        <v>45720</v>
      </c>
      <c r="I988" s="308">
        <v>23</v>
      </c>
      <c r="J988" s="308">
        <v>127</v>
      </c>
      <c r="K988" s="303" t="str" cm="1">
        <f t="array" ref="K988">LOOKUP(2,1/(J988&gt;=INDEX(IF(F988="x",CCTT!$F$3:$I$170,CCTT!$B$3:$E$170),MATCH(DATEDIF(D988,DATE(2024,7,11),"m"),CCTT!$A$3:$A$170,0),0)),CCTT!$F$2:$I$2)</f>
        <v>bt</v>
      </c>
      <c r="L988" s="304">
        <f t="shared" si="107"/>
        <v>14.260028520057041</v>
      </c>
      <c r="M988" s="303" t="str" cm="1">
        <f t="array" ref="M988">LOOKUP(2,1/(L988&gt;=INDEX(IF(F988="x",BMI!$G$3:$K$170,BMI!$B$3:$F$170),MATCH(DATEDIF(D988,DATE(2024,7,11),"m"),BMI!$A$3:$A$170,0),0)),BMI!$G$2:$K$2)</f>
        <v>bt</v>
      </c>
      <c r="N988" s="299" t="s">
        <v>3381</v>
      </c>
      <c r="O988" s="299">
        <v>88</v>
      </c>
      <c r="P988" s="106" t="s">
        <v>3380</v>
      </c>
      <c r="Q988" s="103" t="s">
        <v>5</v>
      </c>
      <c r="R988" s="103" t="s">
        <v>5</v>
      </c>
      <c r="S988" s="299" t="s">
        <v>1370</v>
      </c>
      <c r="T988" s="103" t="s">
        <v>5</v>
      </c>
      <c r="U988" s="305" t="str">
        <f t="shared" si="108"/>
        <v>bt; bt; Đa sâu răng; bt</v>
      </c>
      <c r="V988" s="112" t="s">
        <v>1370</v>
      </c>
      <c r="W988" s="307" t="str">
        <f t="shared" si="109"/>
        <v>II</v>
      </c>
      <c r="X988" s="308"/>
    </row>
    <row r="989" spans="1:24" x14ac:dyDescent="0.25">
      <c r="A989" s="103">
        <f t="shared" si="110"/>
        <v>980</v>
      </c>
      <c r="B989" s="300" t="s">
        <v>2757</v>
      </c>
      <c r="C989" s="301" t="s">
        <v>1261</v>
      </c>
      <c r="D989" s="309">
        <v>42681</v>
      </c>
      <c r="E989" s="308"/>
      <c r="F989" s="308" t="s">
        <v>1753</v>
      </c>
      <c r="G989" s="421" t="s">
        <v>1883</v>
      </c>
      <c r="H989" s="228">
        <v>45720</v>
      </c>
      <c r="I989" s="308">
        <v>24</v>
      </c>
      <c r="J989" s="308">
        <v>120</v>
      </c>
      <c r="K989" s="303" t="str" cm="1">
        <f t="array" ref="K989">LOOKUP(2,1/(J989&gt;=INDEX(IF(F989="x",CCTT!$F$3:$I$170,CCTT!$B$3:$E$170),MATCH(DATEDIF(D989,DATE(2024,7,11),"m"),CCTT!$A$3:$A$170,0),0)),CCTT!$F$2:$I$2)</f>
        <v>bt</v>
      </c>
      <c r="L989" s="304">
        <f t="shared" si="107"/>
        <v>16.666666666666668</v>
      </c>
      <c r="M989" s="303" t="str" cm="1">
        <f t="array" ref="M989">LOOKUP(2,1/(L989&gt;=INDEX(IF(F989="x",BMI!$G$3:$K$170,BMI!$B$3:$F$170),MATCH(DATEDIF(D989,DATE(2024,7,11),"m"),BMI!$A$3:$A$170,0),0)),BMI!$G$2:$K$2)</f>
        <v>bt</v>
      </c>
      <c r="N989" s="299" t="s">
        <v>3381</v>
      </c>
      <c r="O989" s="299">
        <v>82</v>
      </c>
      <c r="P989" s="106" t="s">
        <v>3380</v>
      </c>
      <c r="Q989" s="103" t="s">
        <v>5</v>
      </c>
      <c r="R989" s="103" t="s">
        <v>5</v>
      </c>
      <c r="S989" s="299" t="s">
        <v>5</v>
      </c>
      <c r="T989" s="103" t="s">
        <v>5</v>
      </c>
      <c r="U989" s="305" t="str">
        <f t="shared" si="108"/>
        <v>bt; bt; bt; bt</v>
      </c>
      <c r="V989" s="306" t="s">
        <v>5</v>
      </c>
      <c r="W989" s="307" t="str">
        <f t="shared" si="109"/>
        <v>I</v>
      </c>
      <c r="X989" s="308"/>
    </row>
    <row r="990" spans="1:24" x14ac:dyDescent="0.25">
      <c r="A990" s="103">
        <f t="shared" si="110"/>
        <v>981</v>
      </c>
      <c r="B990" s="300" t="s">
        <v>1503</v>
      </c>
      <c r="C990" s="301" t="s">
        <v>1268</v>
      </c>
      <c r="D990" s="309">
        <v>42373</v>
      </c>
      <c r="E990" s="308" t="s">
        <v>1753</v>
      </c>
      <c r="F990" s="308"/>
      <c r="G990" s="421" t="s">
        <v>1883</v>
      </c>
      <c r="H990" s="228">
        <v>45720</v>
      </c>
      <c r="I990" s="308">
        <v>29</v>
      </c>
      <c r="J990" s="308">
        <v>132</v>
      </c>
      <c r="K990" s="303" t="str" cm="1">
        <f t="array" ref="K990">LOOKUP(2,1/(J990&gt;=INDEX(IF(F990="x",CCTT!$F$3:$I$170,CCTT!$B$3:$E$170),MATCH(DATEDIF(D990,DATE(2024,7,11),"m"),CCTT!$A$3:$A$170,0),0)),CCTT!$F$2:$I$2)</f>
        <v>bt</v>
      </c>
      <c r="L990" s="304">
        <f t="shared" si="107"/>
        <v>16.643709825528006</v>
      </c>
      <c r="M990" s="303" t="str" cm="1">
        <f t="array" ref="M990">LOOKUP(2,1/(L990&gt;=INDEX(IF(F990="x",BMI!$G$3:$K$170,BMI!$B$3:$F$170),MATCH(DATEDIF(D990,DATE(2024,7,11),"m"),BMI!$A$3:$A$170,0),0)),BMI!$G$2:$K$2)</f>
        <v>bt</v>
      </c>
      <c r="N990" s="299" t="s">
        <v>3381</v>
      </c>
      <c r="O990" s="299">
        <v>82</v>
      </c>
      <c r="P990" s="302" t="s">
        <v>3382</v>
      </c>
      <c r="Q990" s="103" t="s">
        <v>1269</v>
      </c>
      <c r="R990" s="103" t="s">
        <v>5</v>
      </c>
      <c r="S990" s="299" t="s">
        <v>1370</v>
      </c>
      <c r="T990" s="103" t="s">
        <v>5</v>
      </c>
      <c r="U990" s="305" t="str">
        <f t="shared" si="108"/>
        <v>Cận thị; bt; Đa sâu răng; bt</v>
      </c>
      <c r="V990" s="306" t="s">
        <v>3383</v>
      </c>
      <c r="W990" s="307" t="str">
        <f t="shared" si="109"/>
        <v>II</v>
      </c>
      <c r="X990" s="308"/>
    </row>
    <row r="991" spans="1:24" x14ac:dyDescent="0.25">
      <c r="A991" s="103">
        <f t="shared" si="110"/>
        <v>982</v>
      </c>
      <c r="B991" s="300" t="s">
        <v>2122</v>
      </c>
      <c r="C991" s="301" t="s">
        <v>0</v>
      </c>
      <c r="D991" s="308"/>
      <c r="E991" s="308" t="s">
        <v>1753</v>
      </c>
      <c r="F991" s="308"/>
      <c r="G991" s="421" t="s">
        <v>1883</v>
      </c>
      <c r="H991" s="228">
        <v>45720</v>
      </c>
      <c r="I991" s="308">
        <v>35</v>
      </c>
      <c r="J991" s="308">
        <v>142</v>
      </c>
      <c r="K991" s="303" t="e" cm="1">
        <f t="array" ref="K991">LOOKUP(2,1/(J991&gt;=INDEX(IF(F991="x",CCTT!$F$3:$I$170,CCTT!$B$3:$E$170),MATCH(DATEDIF(D991,DATE(2024,7,11),"m"),CCTT!$A$3:$A$170,0),0)),CCTT!$F$2:$I$2)</f>
        <v>#N/A</v>
      </c>
      <c r="L991" s="304">
        <f t="shared" si="107"/>
        <v>17.357667129537791</v>
      </c>
      <c r="M991" s="303" t="e" cm="1">
        <f t="array" ref="M991">LOOKUP(2,1/(L991&gt;=INDEX(IF(F991="x",BMI!$G$3:$K$170,BMI!$B$3:$F$170),MATCH(DATEDIF(D991,DATE(2024,7,11),"m"),BMI!$A$3:$A$170,0),0)),BMI!$G$2:$K$2)</f>
        <v>#N/A</v>
      </c>
      <c r="N991" s="299" t="s">
        <v>3379</v>
      </c>
      <c r="O991" s="299">
        <v>86</v>
      </c>
      <c r="P991" s="302" t="s">
        <v>3382</v>
      </c>
      <c r="Q991" s="103" t="s">
        <v>1269</v>
      </c>
      <c r="R991" s="103" t="s">
        <v>5</v>
      </c>
      <c r="S991" s="299" t="s">
        <v>1370</v>
      </c>
      <c r="T991" s="103" t="s">
        <v>5</v>
      </c>
      <c r="U991" s="305" t="str">
        <f t="shared" si="108"/>
        <v>Cận thị; bt; Đa sâu răng; bt</v>
      </c>
      <c r="V991" s="306" t="s">
        <v>3383</v>
      </c>
      <c r="W991" s="307" t="e">
        <f t="shared" si="109"/>
        <v>#N/A</v>
      </c>
      <c r="X991" s="308"/>
    </row>
    <row r="992" spans="1:24" x14ac:dyDescent="0.25">
      <c r="A992" s="103">
        <f t="shared" si="110"/>
        <v>983</v>
      </c>
      <c r="B992" s="300" t="s">
        <v>2758</v>
      </c>
      <c r="C992" s="301" t="s">
        <v>1291</v>
      </c>
      <c r="D992" s="309">
        <v>42524</v>
      </c>
      <c r="E992" s="308" t="s">
        <v>1753</v>
      </c>
      <c r="F992" s="308"/>
      <c r="G992" s="421" t="s">
        <v>1883</v>
      </c>
      <c r="H992" s="228">
        <v>45720</v>
      </c>
      <c r="I992" s="308">
        <v>33</v>
      </c>
      <c r="J992" s="308">
        <v>131</v>
      </c>
      <c r="K992" s="303" t="str" cm="1">
        <f t="array" ref="K992">LOOKUP(2,1/(J992&gt;=INDEX(IF(F992="x",CCTT!$F$3:$I$170,CCTT!$B$3:$E$170),MATCH(DATEDIF(D992,DATE(2024,7,11),"m"),CCTT!$A$3:$A$170,0),0)),CCTT!$F$2:$I$2)</f>
        <v>bt</v>
      </c>
      <c r="L992" s="304">
        <f t="shared" si="107"/>
        <v>19.229648621875182</v>
      </c>
      <c r="M992" s="303" t="str" cm="1">
        <f t="array" ref="M992">LOOKUP(2,1/(L992&gt;=INDEX(IF(F992="x",BMI!$G$3:$K$170,BMI!$B$3:$F$170),MATCH(DATEDIF(D992,DATE(2024,7,11),"m"),BMI!$A$3:$A$170,0),0)),BMI!$G$2:$K$2)</f>
        <v>TC</v>
      </c>
      <c r="N992" s="299" t="s">
        <v>3384</v>
      </c>
      <c r="O992" s="299">
        <v>83</v>
      </c>
      <c r="P992" s="106" t="s">
        <v>3380</v>
      </c>
      <c r="Q992" s="103" t="s">
        <v>5</v>
      </c>
      <c r="R992" s="103" t="s">
        <v>5</v>
      </c>
      <c r="S992" s="299" t="s">
        <v>5</v>
      </c>
      <c r="T992" s="103" t="s">
        <v>5</v>
      </c>
      <c r="U992" s="305" t="str">
        <f t="shared" si="108"/>
        <v>bt; bt; bt; bt</v>
      </c>
      <c r="V992" s="306" t="s">
        <v>5</v>
      </c>
      <c r="W992" s="307" t="str">
        <f t="shared" si="109"/>
        <v>II</v>
      </c>
      <c r="X992" s="308"/>
    </row>
    <row r="993" spans="1:24" x14ac:dyDescent="0.25">
      <c r="A993" s="103">
        <f t="shared" si="110"/>
        <v>984</v>
      </c>
      <c r="B993" s="300" t="s">
        <v>2759</v>
      </c>
      <c r="C993" s="301" t="s">
        <v>1345</v>
      </c>
      <c r="D993" s="309">
        <v>42696</v>
      </c>
      <c r="E993" s="308" t="s">
        <v>1753</v>
      </c>
      <c r="F993" s="308"/>
      <c r="G993" s="421" t="s">
        <v>1883</v>
      </c>
      <c r="H993" s="228">
        <v>45720</v>
      </c>
      <c r="I993" s="308">
        <v>30</v>
      </c>
      <c r="J993" s="308">
        <v>131</v>
      </c>
      <c r="K993" s="303" t="str" cm="1">
        <f t="array" ref="K993">LOOKUP(2,1/(J993&gt;=INDEX(IF(F993="x",CCTT!$F$3:$I$170,CCTT!$B$3:$E$170),MATCH(DATEDIF(D993,DATE(2024,7,11),"m"),CCTT!$A$3:$A$170,0),0)),CCTT!$F$2:$I$2)</f>
        <v>bt</v>
      </c>
      <c r="L993" s="304">
        <f t="shared" si="107"/>
        <v>17.481498747159257</v>
      </c>
      <c r="M993" s="303" t="str" cm="1">
        <f t="array" ref="M993">LOOKUP(2,1/(L993&gt;=INDEX(IF(F993="x",BMI!$G$3:$K$170,BMI!$B$3:$F$170),MATCH(DATEDIF(D993,DATE(2024,7,11),"m"),BMI!$A$3:$A$170,0),0)),BMI!$G$2:$K$2)</f>
        <v>TC</v>
      </c>
      <c r="N993" s="299" t="s">
        <v>3379</v>
      </c>
      <c r="O993" s="299">
        <v>84</v>
      </c>
      <c r="P993" s="106" t="s">
        <v>3380</v>
      </c>
      <c r="Q993" s="103" t="s">
        <v>5</v>
      </c>
      <c r="R993" s="103" t="s">
        <v>5</v>
      </c>
      <c r="S993" s="299" t="s">
        <v>5</v>
      </c>
      <c r="T993" s="103" t="s">
        <v>5</v>
      </c>
      <c r="U993" s="305" t="str">
        <f t="shared" si="108"/>
        <v>bt; bt; bt; bt</v>
      </c>
      <c r="V993" s="306" t="s">
        <v>5</v>
      </c>
      <c r="W993" s="307" t="str">
        <f t="shared" si="109"/>
        <v>II</v>
      </c>
      <c r="X993" s="308"/>
    </row>
    <row r="994" spans="1:24" x14ac:dyDescent="0.25">
      <c r="A994" s="103">
        <f t="shared" si="110"/>
        <v>985</v>
      </c>
      <c r="B994" s="300" t="s">
        <v>1503</v>
      </c>
      <c r="C994" s="301" t="s">
        <v>1332</v>
      </c>
      <c r="D994" s="309">
        <v>42297</v>
      </c>
      <c r="E994" s="308" t="s">
        <v>1753</v>
      </c>
      <c r="F994" s="308"/>
      <c r="G994" s="421" t="s">
        <v>1883</v>
      </c>
      <c r="H994" s="228">
        <v>45720</v>
      </c>
      <c r="I994" s="308">
        <v>35</v>
      </c>
      <c r="J994" s="308">
        <v>133</v>
      </c>
      <c r="K994" s="303" t="str" cm="1">
        <f t="array" ref="K994">LOOKUP(2,1/(J994&gt;=INDEX(IF(F994="x",CCTT!$F$3:$I$170,CCTT!$B$3:$E$170),MATCH(DATEDIF(D994,DATE(2024,7,11),"m"),CCTT!$A$3:$A$170,0),0)),CCTT!$F$2:$I$2)</f>
        <v>bt</v>
      </c>
      <c r="L994" s="304">
        <f t="shared" si="107"/>
        <v>19.786307874950534</v>
      </c>
      <c r="M994" s="303" t="str" cm="1">
        <f t="array" ref="M994">LOOKUP(2,1/(L994&gt;=INDEX(IF(F994="x",BMI!$G$3:$K$170,BMI!$B$3:$F$170),MATCH(DATEDIF(D994,DATE(2024,7,11),"m"),BMI!$A$3:$A$170,0),0)),BMI!$G$2:$K$2)</f>
        <v>TC</v>
      </c>
      <c r="N994" s="299" t="s">
        <v>3386</v>
      </c>
      <c r="O994" s="299">
        <v>83</v>
      </c>
      <c r="P994" s="106" t="s">
        <v>3380</v>
      </c>
      <c r="Q994" s="103" t="s">
        <v>5</v>
      </c>
      <c r="R994" s="103" t="s">
        <v>5</v>
      </c>
      <c r="S994" s="299" t="s">
        <v>5</v>
      </c>
      <c r="T994" s="103" t="s">
        <v>5</v>
      </c>
      <c r="U994" s="305" t="str">
        <f t="shared" si="108"/>
        <v>bt; bt; bt; bt</v>
      </c>
      <c r="V994" s="306" t="s">
        <v>5</v>
      </c>
      <c r="W994" s="307" t="str">
        <f t="shared" si="109"/>
        <v>II</v>
      </c>
      <c r="X994" s="308"/>
    </row>
    <row r="995" spans="1:24" x14ac:dyDescent="0.25">
      <c r="A995" s="103">
        <f t="shared" si="110"/>
        <v>986</v>
      </c>
      <c r="B995" s="300" t="s">
        <v>2760</v>
      </c>
      <c r="C995" s="301" t="s">
        <v>1295</v>
      </c>
      <c r="D995" s="308"/>
      <c r="E995" s="308"/>
      <c r="F995" s="308" t="s">
        <v>1753</v>
      </c>
      <c r="G995" s="421" t="s">
        <v>1883</v>
      </c>
      <c r="H995" s="228">
        <v>45720</v>
      </c>
      <c r="I995" s="308">
        <v>19</v>
      </c>
      <c r="J995" s="308">
        <v>120</v>
      </c>
      <c r="K995" s="303" t="e" cm="1">
        <f t="array" ref="K995">LOOKUP(2,1/(J995&gt;=INDEX(IF(F995="x",CCTT!$F$3:$I$170,CCTT!$B$3:$E$170),MATCH(DATEDIF(D995,DATE(2024,7,11),"m"),CCTT!$A$3:$A$170,0),0)),CCTT!$F$2:$I$2)</f>
        <v>#N/A</v>
      </c>
      <c r="L995" s="304">
        <f t="shared" si="107"/>
        <v>13.194444444444445</v>
      </c>
      <c r="M995" s="303" t="e" cm="1">
        <f t="array" ref="M995">LOOKUP(2,1/(L995&gt;=INDEX(IF(F995="x",BMI!$G$3:$K$170,BMI!$B$3:$F$170),MATCH(DATEDIF(D995,DATE(2024,7,11),"m"),BMI!$A$3:$A$170,0),0)),BMI!$G$2:$K$2)</f>
        <v>#N/A</v>
      </c>
      <c r="N995" s="299" t="s">
        <v>3384</v>
      </c>
      <c r="O995" s="299">
        <v>80</v>
      </c>
      <c r="P995" s="302" t="s">
        <v>3382</v>
      </c>
      <c r="Q995" s="103" t="s">
        <v>1269</v>
      </c>
      <c r="R995" s="103" t="s">
        <v>5</v>
      </c>
      <c r="S995" s="299" t="s">
        <v>1370</v>
      </c>
      <c r="T995" s="103" t="s">
        <v>5</v>
      </c>
      <c r="U995" s="305" t="str">
        <f t="shared" si="108"/>
        <v>Cận thị; bt; Đa sâu răng; bt</v>
      </c>
      <c r="V995" s="306" t="s">
        <v>3383</v>
      </c>
      <c r="W995" s="307" t="e">
        <f t="shared" si="109"/>
        <v>#N/A</v>
      </c>
      <c r="X995" s="308"/>
    </row>
    <row r="996" spans="1:24" x14ac:dyDescent="0.25">
      <c r="A996" s="103">
        <f t="shared" si="110"/>
        <v>987</v>
      </c>
      <c r="B996" s="300" t="s">
        <v>2761</v>
      </c>
      <c r="C996" s="301" t="s">
        <v>1319</v>
      </c>
      <c r="D996" s="309">
        <v>42387</v>
      </c>
      <c r="E996" s="308"/>
      <c r="F996" s="308" t="s">
        <v>1753</v>
      </c>
      <c r="G996" s="421" t="s">
        <v>1883</v>
      </c>
      <c r="H996" s="228">
        <v>45720</v>
      </c>
      <c r="I996" s="308">
        <v>42</v>
      </c>
      <c r="J996" s="308">
        <v>144</v>
      </c>
      <c r="K996" s="303" t="str" cm="1">
        <f t="array" ref="K996">LOOKUP(2,1/(J996&gt;=INDEX(IF(F996="x",CCTT!$F$3:$I$170,CCTT!$B$3:$E$170),MATCH(DATEDIF(D996,DATE(2024,7,11),"m"),CCTT!$A$3:$A$170,0),0)),CCTT!$F$2:$I$2)</f>
        <v>CHT</v>
      </c>
      <c r="L996" s="304">
        <f t="shared" si="107"/>
        <v>20.25462962962963</v>
      </c>
      <c r="M996" s="303" t="str" cm="1">
        <f t="array" ref="M996">LOOKUP(2,1/(L996&gt;=INDEX(IF(F996="x",BMI!$G$3:$K$170,BMI!$B$3:$F$170),MATCH(DATEDIF(D996,DATE(2024,7,11),"m"),BMI!$A$3:$A$170,0),0)),BMI!$G$2:$K$2)</f>
        <v>TC</v>
      </c>
      <c r="N996" s="299" t="s">
        <v>293</v>
      </c>
      <c r="O996" s="299">
        <v>86</v>
      </c>
      <c r="P996" s="106" t="s">
        <v>3380</v>
      </c>
      <c r="Q996" s="103" t="s">
        <v>5</v>
      </c>
      <c r="R996" s="103" t="s">
        <v>5</v>
      </c>
      <c r="S996" s="299" t="s">
        <v>5</v>
      </c>
      <c r="T996" s="103" t="s">
        <v>5</v>
      </c>
      <c r="U996" s="305" t="str">
        <f t="shared" si="108"/>
        <v>bt; bt; bt; bt</v>
      </c>
      <c r="V996" s="306" t="s">
        <v>5</v>
      </c>
      <c r="W996" s="307" t="str">
        <f t="shared" si="109"/>
        <v>II</v>
      </c>
      <c r="X996" s="308"/>
    </row>
    <row r="997" spans="1:24" x14ac:dyDescent="0.25">
      <c r="A997" s="103">
        <f t="shared" si="110"/>
        <v>988</v>
      </c>
      <c r="B997" s="300" t="s">
        <v>2762</v>
      </c>
      <c r="C997" s="301" t="s">
        <v>1301</v>
      </c>
      <c r="D997" s="309">
        <v>42559</v>
      </c>
      <c r="E997" s="308"/>
      <c r="F997" s="308" t="s">
        <v>1753</v>
      </c>
      <c r="G997" s="421" t="s">
        <v>1883</v>
      </c>
      <c r="H997" s="228">
        <v>45720</v>
      </c>
      <c r="I997" s="308">
        <v>51</v>
      </c>
      <c r="J997" s="308">
        <v>136</v>
      </c>
      <c r="K997" s="303" t="str" cm="1">
        <f t="array" ref="K997">LOOKUP(2,1/(J997&gt;=INDEX(IF(F997="x",CCTT!$F$3:$I$170,CCTT!$B$3:$E$170),MATCH(DATEDIF(D997,DATE(2024,7,11),"m"),CCTT!$A$3:$A$170,0),0)),CCTT!$F$2:$I$2)</f>
        <v>bt</v>
      </c>
      <c r="L997" s="304">
        <f t="shared" si="107"/>
        <v>27.573529411764707</v>
      </c>
      <c r="M997" s="303" t="str" cm="1">
        <f t="array" ref="M997">LOOKUP(2,1/(L997&gt;=INDEX(IF(F997="x",BMI!$G$3:$K$170,BMI!$B$3:$F$170),MATCH(DATEDIF(D997,DATE(2024,7,11),"m"),BMI!$A$3:$A$170,0),0)),BMI!$G$2:$K$2)</f>
        <v>BP</v>
      </c>
      <c r="N997" s="299" t="s">
        <v>66</v>
      </c>
      <c r="O997" s="299">
        <v>86</v>
      </c>
      <c r="P997" s="106" t="s">
        <v>3380</v>
      </c>
      <c r="Q997" s="103" t="s">
        <v>5</v>
      </c>
      <c r="R997" s="103" t="s">
        <v>5</v>
      </c>
      <c r="S997" s="299" t="s">
        <v>5</v>
      </c>
      <c r="T997" s="103" t="s">
        <v>5</v>
      </c>
      <c r="U997" s="305" t="str">
        <f t="shared" si="108"/>
        <v>bt; bt; bt; bt</v>
      </c>
      <c r="V997" s="306" t="s">
        <v>5</v>
      </c>
      <c r="W997" s="307" t="str">
        <f t="shared" si="109"/>
        <v>III</v>
      </c>
      <c r="X997" s="308"/>
    </row>
    <row r="998" spans="1:24" x14ac:dyDescent="0.25">
      <c r="A998" s="103">
        <f t="shared" si="110"/>
        <v>989</v>
      </c>
      <c r="B998" s="300" t="s">
        <v>2102</v>
      </c>
      <c r="C998" s="301" t="s">
        <v>1383</v>
      </c>
      <c r="D998" s="309">
        <v>42629</v>
      </c>
      <c r="E998" s="308"/>
      <c r="F998" s="308" t="s">
        <v>1753</v>
      </c>
      <c r="G998" s="421" t="s">
        <v>1883</v>
      </c>
      <c r="H998" s="228">
        <v>45720</v>
      </c>
      <c r="I998" s="308">
        <v>20</v>
      </c>
      <c r="J998" s="308">
        <v>121</v>
      </c>
      <c r="K998" s="303" t="str" cm="1">
        <f t="array" ref="K998">LOOKUP(2,1/(J998&gt;=INDEX(IF(F998="x",CCTT!$F$3:$I$170,CCTT!$B$3:$E$170),MATCH(DATEDIF(D998,DATE(2024,7,11),"m"),CCTT!$A$3:$A$170,0),0)),CCTT!$F$2:$I$2)</f>
        <v>bt</v>
      </c>
      <c r="L998" s="304">
        <f t="shared" si="107"/>
        <v>13.660269107301415</v>
      </c>
      <c r="M998" s="303" t="str" cm="1">
        <f t="array" ref="M998">LOOKUP(2,1/(L998&gt;=INDEX(IF(F998="x",BMI!$G$3:$K$170,BMI!$B$3:$F$170),MATCH(DATEDIF(D998,DATE(2024,7,11),"m"),BMI!$A$3:$A$170,0),0)),BMI!$G$2:$K$2)</f>
        <v>bt</v>
      </c>
      <c r="N998" s="299" t="s">
        <v>3381</v>
      </c>
      <c r="O998" s="299">
        <v>82</v>
      </c>
      <c r="P998" s="106" t="s">
        <v>3380</v>
      </c>
      <c r="Q998" s="103" t="s">
        <v>5</v>
      </c>
      <c r="R998" s="103" t="s">
        <v>5</v>
      </c>
      <c r="S998" s="299" t="s">
        <v>5</v>
      </c>
      <c r="T998" s="103" t="s">
        <v>5</v>
      </c>
      <c r="U998" s="305" t="str">
        <f t="shared" si="108"/>
        <v>bt; bt; bt; bt</v>
      </c>
      <c r="V998" s="306" t="s">
        <v>5</v>
      </c>
      <c r="W998" s="307" t="str">
        <f t="shared" si="109"/>
        <v>I</v>
      </c>
      <c r="X998" s="308"/>
    </row>
    <row r="999" spans="1:24" x14ac:dyDescent="0.25">
      <c r="A999" s="103">
        <f t="shared" si="110"/>
        <v>990</v>
      </c>
      <c r="B999" s="300" t="s">
        <v>549</v>
      </c>
      <c r="C999" s="301" t="s">
        <v>1324</v>
      </c>
      <c r="D999" s="309">
        <v>42607</v>
      </c>
      <c r="E999" s="308" t="s">
        <v>1753</v>
      </c>
      <c r="F999" s="308"/>
      <c r="G999" s="421" t="s">
        <v>1883</v>
      </c>
      <c r="H999" s="228">
        <v>45720</v>
      </c>
      <c r="I999" s="308">
        <v>28</v>
      </c>
      <c r="J999" s="308">
        <v>129</v>
      </c>
      <c r="K999" s="303" t="str" cm="1">
        <f t="array" ref="K999">LOOKUP(2,1/(J999&gt;=INDEX(IF(F999="x",CCTT!$F$3:$I$170,CCTT!$B$3:$E$170),MATCH(DATEDIF(D999,DATE(2024,7,11),"m"),CCTT!$A$3:$A$170,0),0)),CCTT!$F$2:$I$2)</f>
        <v>bt</v>
      </c>
      <c r="L999" s="304">
        <f t="shared" si="107"/>
        <v>16.825911904332674</v>
      </c>
      <c r="M999" s="303" t="str" cm="1">
        <f t="array" ref="M999">LOOKUP(2,1/(L999&gt;=INDEX(IF(F999="x",BMI!$G$3:$K$170,BMI!$B$3:$F$170),MATCH(DATEDIF(D999,DATE(2024,7,11),"m"),BMI!$A$3:$A$170,0),0)),BMI!$G$2:$K$2)</f>
        <v>bt</v>
      </c>
      <c r="N999" s="299" t="s">
        <v>3381</v>
      </c>
      <c r="O999" s="299">
        <v>81</v>
      </c>
      <c r="P999" s="106" t="s">
        <v>3380</v>
      </c>
      <c r="Q999" s="103" t="s">
        <v>5</v>
      </c>
      <c r="R999" s="103" t="s">
        <v>5</v>
      </c>
      <c r="S999" s="299" t="s">
        <v>5</v>
      </c>
      <c r="T999" s="103" t="s">
        <v>5</v>
      </c>
      <c r="U999" s="305" t="str">
        <f t="shared" si="108"/>
        <v>bt; bt; bt; bt</v>
      </c>
      <c r="V999" s="306" t="s">
        <v>5</v>
      </c>
      <c r="W999" s="307" t="str">
        <f t="shared" si="109"/>
        <v>I</v>
      </c>
      <c r="X999" s="308"/>
    </row>
    <row r="1000" spans="1:24" x14ac:dyDescent="0.25">
      <c r="A1000" s="103">
        <f t="shared" si="110"/>
        <v>991</v>
      </c>
      <c r="B1000" s="300" t="s">
        <v>2763</v>
      </c>
      <c r="C1000" s="301" t="s">
        <v>1956</v>
      </c>
      <c r="D1000" s="308"/>
      <c r="E1000" s="308" t="s">
        <v>1753</v>
      </c>
      <c r="F1000" s="308"/>
      <c r="G1000" s="421" t="s">
        <v>1883</v>
      </c>
      <c r="H1000" s="228">
        <v>45720</v>
      </c>
      <c r="I1000" s="308">
        <v>30</v>
      </c>
      <c r="J1000" s="308">
        <v>135</v>
      </c>
      <c r="K1000" s="303" t="e" cm="1">
        <f t="array" ref="K1000">LOOKUP(2,1/(J1000&gt;=INDEX(IF(F1000="x",CCTT!$F$3:$I$170,CCTT!$B$3:$E$170),MATCH(DATEDIF(D1000,DATE(2024,7,11),"m"),CCTT!$A$3:$A$170,0),0)),CCTT!$F$2:$I$2)</f>
        <v>#N/A</v>
      </c>
      <c r="L1000" s="304">
        <f t="shared" si="107"/>
        <v>16.460905349794238</v>
      </c>
      <c r="M1000" s="303" t="e" cm="1">
        <f t="array" ref="M1000">LOOKUP(2,1/(L1000&gt;=INDEX(IF(F1000="x",BMI!$G$3:$K$170,BMI!$B$3:$F$170),MATCH(DATEDIF(D1000,DATE(2024,7,11),"m"),BMI!$A$3:$A$170,0),0)),BMI!$G$2:$K$2)</f>
        <v>#N/A</v>
      </c>
      <c r="N1000" s="299" t="s">
        <v>3384</v>
      </c>
      <c r="O1000" s="299">
        <v>83</v>
      </c>
      <c r="P1000" s="302" t="s">
        <v>3391</v>
      </c>
      <c r="Q1000" s="335" t="s">
        <v>1326</v>
      </c>
      <c r="R1000" s="103" t="s">
        <v>5</v>
      </c>
      <c r="S1000" s="299" t="s">
        <v>5</v>
      </c>
      <c r="T1000" s="103" t="s">
        <v>5</v>
      </c>
      <c r="U1000" s="305" t="str">
        <f t="shared" si="108"/>
        <v>2 mắt giảm thị lực; bt; bt; bt</v>
      </c>
      <c r="V1000" s="112" t="s">
        <v>1326</v>
      </c>
      <c r="W1000" s="307" t="e">
        <f t="shared" si="109"/>
        <v>#N/A</v>
      </c>
      <c r="X1000" s="308"/>
    </row>
    <row r="1001" spans="1:24" x14ac:dyDescent="0.25">
      <c r="A1001" s="103">
        <f t="shared" si="110"/>
        <v>992</v>
      </c>
      <c r="B1001" s="300" t="s">
        <v>2764</v>
      </c>
      <c r="C1001" s="301" t="s">
        <v>1364</v>
      </c>
      <c r="D1001" s="308"/>
      <c r="E1001" s="308"/>
      <c r="F1001" s="308" t="s">
        <v>1753</v>
      </c>
      <c r="G1001" s="421" t="s">
        <v>1883</v>
      </c>
      <c r="H1001" s="228">
        <v>45720</v>
      </c>
      <c r="I1001" s="308">
        <v>19</v>
      </c>
      <c r="J1001" s="308">
        <v>126</v>
      </c>
      <c r="K1001" s="303" t="e" cm="1">
        <f t="array" ref="K1001">LOOKUP(2,1/(J1001&gt;=INDEX(IF(F1001="x",CCTT!$F$3:$I$170,CCTT!$B$3:$E$170),MATCH(DATEDIF(D1001,DATE(2024,7,11),"m"),CCTT!$A$3:$A$170,0),0)),CCTT!$F$2:$I$2)</f>
        <v>#N/A</v>
      </c>
      <c r="L1001" s="304">
        <f t="shared" si="107"/>
        <v>11.967750062988157</v>
      </c>
      <c r="M1001" s="303" t="e" cm="1">
        <f t="array" ref="M1001">LOOKUP(2,1/(L1001&gt;=INDEX(IF(F1001="x",BMI!$G$3:$K$170,BMI!$B$3:$F$170),MATCH(DATEDIF(D1001,DATE(2024,7,11),"m"),BMI!$A$3:$A$170,0),0)),BMI!$G$2:$K$2)</f>
        <v>#N/A</v>
      </c>
      <c r="N1001" s="299" t="s">
        <v>3381</v>
      </c>
      <c r="O1001" s="299">
        <v>83</v>
      </c>
      <c r="P1001" s="106" t="s">
        <v>3380</v>
      </c>
      <c r="Q1001" s="103" t="s">
        <v>5</v>
      </c>
      <c r="R1001" s="103" t="s">
        <v>5</v>
      </c>
      <c r="S1001" s="299" t="s">
        <v>1370</v>
      </c>
      <c r="T1001" s="103" t="s">
        <v>5</v>
      </c>
      <c r="U1001" s="305" t="str">
        <f t="shared" si="108"/>
        <v>bt; bt; Đa sâu răng; bt</v>
      </c>
      <c r="V1001" s="112" t="s">
        <v>1370</v>
      </c>
      <c r="W1001" s="307" t="e">
        <f t="shared" si="109"/>
        <v>#N/A</v>
      </c>
      <c r="X1001" s="308"/>
    </row>
    <row r="1002" spans="1:24" x14ac:dyDescent="0.25">
      <c r="A1002" s="103">
        <f t="shared" si="110"/>
        <v>993</v>
      </c>
      <c r="B1002" s="300" t="s">
        <v>2765</v>
      </c>
      <c r="C1002" s="301" t="s">
        <v>1320</v>
      </c>
      <c r="D1002" s="309">
        <v>42595</v>
      </c>
      <c r="E1002" s="308" t="s">
        <v>1753</v>
      </c>
      <c r="F1002" s="308"/>
      <c r="G1002" s="421" t="s">
        <v>1883</v>
      </c>
      <c r="H1002" s="228">
        <v>45720</v>
      </c>
      <c r="I1002" s="308">
        <v>32</v>
      </c>
      <c r="J1002" s="308">
        <v>135</v>
      </c>
      <c r="K1002" s="303" t="str" cm="1">
        <f t="array" ref="K1002">LOOKUP(2,1/(J1002&gt;=INDEX(IF(F1002="x",CCTT!$F$3:$I$170,CCTT!$B$3:$E$170),MATCH(DATEDIF(D1002,DATE(2024,7,11),"m"),CCTT!$A$3:$A$170,0),0)),CCTT!$F$2:$I$2)</f>
        <v>bt</v>
      </c>
      <c r="L1002" s="304">
        <f t="shared" si="107"/>
        <v>17.558299039780522</v>
      </c>
      <c r="M1002" s="303" t="str" cm="1">
        <f t="array" ref="M1002">LOOKUP(2,1/(L1002&gt;=INDEX(IF(F1002="x",BMI!$G$3:$K$170,BMI!$B$3:$F$170),MATCH(DATEDIF(D1002,DATE(2024,7,11),"m"),BMI!$A$3:$A$170,0),0)),BMI!$G$2:$K$2)</f>
        <v>TC</v>
      </c>
      <c r="N1002" s="299" t="s">
        <v>3379</v>
      </c>
      <c r="O1002" s="299">
        <v>83</v>
      </c>
      <c r="P1002" s="106" t="s">
        <v>3380</v>
      </c>
      <c r="Q1002" s="103" t="s">
        <v>5</v>
      </c>
      <c r="R1002" s="103" t="s">
        <v>5</v>
      </c>
      <c r="S1002" s="299" t="s">
        <v>5</v>
      </c>
      <c r="T1002" s="103" t="s">
        <v>5</v>
      </c>
      <c r="U1002" s="305" t="str">
        <f t="shared" si="108"/>
        <v>bt; bt; bt; bt</v>
      </c>
      <c r="V1002" s="306" t="s">
        <v>5</v>
      </c>
      <c r="W1002" s="307" t="str">
        <f t="shared" si="109"/>
        <v>II</v>
      </c>
      <c r="X1002" s="308"/>
    </row>
    <row r="1003" spans="1:24" x14ac:dyDescent="0.25">
      <c r="A1003" s="103">
        <f t="shared" si="110"/>
        <v>994</v>
      </c>
      <c r="B1003" s="300" t="s">
        <v>2766</v>
      </c>
      <c r="C1003" s="301" t="s">
        <v>1262</v>
      </c>
      <c r="D1003" s="309">
        <v>42429</v>
      </c>
      <c r="E1003" s="308"/>
      <c r="F1003" s="308" t="s">
        <v>1753</v>
      </c>
      <c r="G1003" s="421" t="s">
        <v>2131</v>
      </c>
      <c r="H1003" s="228">
        <v>45720</v>
      </c>
      <c r="I1003" s="308">
        <v>28</v>
      </c>
      <c r="J1003" s="308">
        <v>122</v>
      </c>
      <c r="K1003" s="303" t="str" cm="1">
        <f t="array" ref="K1003">LOOKUP(2,1/(J1003&gt;=INDEX(IF(F1003="x",CCTT!$F$3:$I$170,CCTT!$B$3:$E$170),MATCH(DATEDIF(D1003,DATE(2024,7,11),"m"),CCTT!$A$3:$A$170,0),0)),CCTT!$F$2:$I$2)</f>
        <v>bt</v>
      </c>
      <c r="L1003" s="304">
        <f t="shared" si="107"/>
        <v>18.812147272238647</v>
      </c>
      <c r="M1003" s="303" t="str" cm="1">
        <f t="array" ref="M1003">LOOKUP(2,1/(L1003&gt;=INDEX(IF(F1003="x",BMI!$G$3:$K$170,BMI!$B$3:$F$170),MATCH(DATEDIF(D1003,DATE(2024,7,11),"m"),BMI!$A$3:$A$170,0),0)),BMI!$G$2:$K$2)</f>
        <v>TC</v>
      </c>
      <c r="N1003" s="299" t="s">
        <v>3379</v>
      </c>
      <c r="O1003" s="299">
        <v>87</v>
      </c>
      <c r="P1003" s="106" t="s">
        <v>3380</v>
      </c>
      <c r="Q1003" s="103" t="s">
        <v>5</v>
      </c>
      <c r="R1003" s="103" t="s">
        <v>5</v>
      </c>
      <c r="S1003" s="299" t="s">
        <v>1370</v>
      </c>
      <c r="T1003" s="103" t="s">
        <v>5</v>
      </c>
      <c r="U1003" s="305" t="str">
        <f t="shared" si="108"/>
        <v>bt; bt; Đa sâu răng; bt</v>
      </c>
      <c r="V1003" s="112" t="s">
        <v>1370</v>
      </c>
      <c r="W1003" s="307" t="str">
        <f t="shared" si="109"/>
        <v>II</v>
      </c>
      <c r="X1003" s="308"/>
    </row>
    <row r="1004" spans="1:24" x14ac:dyDescent="0.25">
      <c r="A1004" s="103">
        <f t="shared" si="110"/>
        <v>995</v>
      </c>
      <c r="B1004" s="300" t="s">
        <v>1735</v>
      </c>
      <c r="C1004" s="301" t="s">
        <v>1262</v>
      </c>
      <c r="D1004" s="309">
        <v>42596</v>
      </c>
      <c r="E1004" s="308" t="s">
        <v>1753</v>
      </c>
      <c r="F1004" s="308"/>
      <c r="G1004" s="421" t="s">
        <v>2131</v>
      </c>
      <c r="H1004" s="228">
        <v>45720</v>
      </c>
      <c r="I1004" s="308">
        <v>42</v>
      </c>
      <c r="J1004" s="308">
        <v>135</v>
      </c>
      <c r="K1004" s="303" t="str" cm="1">
        <f t="array" ref="K1004">LOOKUP(2,1/(J1004&gt;=INDEX(IF(F1004="x",CCTT!$F$3:$I$170,CCTT!$B$3:$E$170),MATCH(DATEDIF(D1004,DATE(2024,7,11),"m"),CCTT!$A$3:$A$170,0),0)),CCTT!$F$2:$I$2)</f>
        <v>bt</v>
      </c>
      <c r="L1004" s="304">
        <f t="shared" si="107"/>
        <v>23.045267489711936</v>
      </c>
      <c r="M1004" s="303" t="str" cm="1">
        <f t="array" ref="M1004">LOOKUP(2,1/(L1004&gt;=INDEX(IF(F1004="x",BMI!$G$3:$K$170,BMI!$B$3:$F$170),MATCH(DATEDIF(D1004,DATE(2024,7,11),"m"),BMI!$A$3:$A$170,0),0)),BMI!$G$2:$K$2)</f>
        <v>BP</v>
      </c>
      <c r="N1004" s="299" t="s">
        <v>3403</v>
      </c>
      <c r="O1004" s="299">
        <v>86</v>
      </c>
      <c r="P1004" s="106" t="s">
        <v>3380</v>
      </c>
      <c r="Q1004" s="103" t="s">
        <v>5</v>
      </c>
      <c r="R1004" s="103" t="s">
        <v>5</v>
      </c>
      <c r="S1004" s="299" t="s">
        <v>1370</v>
      </c>
      <c r="T1004" s="103" t="s">
        <v>5</v>
      </c>
      <c r="U1004" s="305" t="str">
        <f t="shared" si="108"/>
        <v>bt; bt; Đa sâu răng; bt</v>
      </c>
      <c r="V1004" s="112" t="s">
        <v>1370</v>
      </c>
      <c r="W1004" s="307" t="str">
        <f t="shared" si="109"/>
        <v>III</v>
      </c>
      <c r="X1004" s="308"/>
    </row>
    <row r="1005" spans="1:24" x14ac:dyDescent="0.25">
      <c r="A1005" s="103">
        <f t="shared" si="110"/>
        <v>996</v>
      </c>
      <c r="B1005" s="300" t="s">
        <v>2767</v>
      </c>
      <c r="C1005" s="301" t="s">
        <v>1699</v>
      </c>
      <c r="D1005" s="309">
        <v>42492</v>
      </c>
      <c r="E1005" s="308"/>
      <c r="F1005" s="308" t="s">
        <v>1753</v>
      </c>
      <c r="G1005" s="421" t="s">
        <v>2131</v>
      </c>
      <c r="H1005" s="228">
        <v>45720</v>
      </c>
      <c r="I1005" s="308">
        <v>35</v>
      </c>
      <c r="J1005" s="308">
        <v>131</v>
      </c>
      <c r="K1005" s="303" t="str" cm="1">
        <f t="array" ref="K1005">LOOKUP(2,1/(J1005&gt;=INDEX(IF(F1005="x",CCTT!$F$3:$I$170,CCTT!$B$3:$E$170),MATCH(DATEDIF(D1005,DATE(2024,7,11),"m"),CCTT!$A$3:$A$170,0),0)),CCTT!$F$2:$I$2)</f>
        <v>bt</v>
      </c>
      <c r="L1005" s="304">
        <f t="shared" si="107"/>
        <v>20.3950818716858</v>
      </c>
      <c r="M1005" s="303" t="str" cm="1">
        <f t="array" ref="M1005">LOOKUP(2,1/(L1005&gt;=INDEX(IF(F1005="x",BMI!$G$3:$K$170,BMI!$B$3:$F$170),MATCH(DATEDIF(D1005,DATE(2024,7,11),"m"),BMI!$A$3:$A$170,0),0)),BMI!$G$2:$K$2)</f>
        <v>TC</v>
      </c>
      <c r="N1005" s="299" t="s">
        <v>3379</v>
      </c>
      <c r="O1005" s="299">
        <v>89</v>
      </c>
      <c r="P1005" s="302" t="s">
        <v>3382</v>
      </c>
      <c r="Q1005" s="335" t="s">
        <v>1267</v>
      </c>
      <c r="R1005" s="103" t="s">
        <v>5</v>
      </c>
      <c r="S1005" s="299" t="s">
        <v>5</v>
      </c>
      <c r="T1005" s="103" t="s">
        <v>5</v>
      </c>
      <c r="U1005" s="305" t="str">
        <f t="shared" si="108"/>
        <v>Loạn thị; bt; bt; bt</v>
      </c>
      <c r="V1005" s="306" t="s">
        <v>1267</v>
      </c>
      <c r="W1005" s="307" t="str">
        <f t="shared" si="109"/>
        <v>II</v>
      </c>
      <c r="X1005" s="308"/>
    </row>
    <row r="1006" spans="1:24" x14ac:dyDescent="0.25">
      <c r="A1006" s="103">
        <f t="shared" si="110"/>
        <v>997</v>
      </c>
      <c r="B1006" s="300" t="s">
        <v>2768</v>
      </c>
      <c r="C1006" s="301" t="s">
        <v>1264</v>
      </c>
      <c r="D1006" s="309">
        <v>42538</v>
      </c>
      <c r="E1006" s="308" t="s">
        <v>1753</v>
      </c>
      <c r="F1006" s="308"/>
      <c r="G1006" s="421" t="s">
        <v>2131</v>
      </c>
      <c r="H1006" s="228">
        <v>45720</v>
      </c>
      <c r="I1006" s="308">
        <v>28</v>
      </c>
      <c r="J1006" s="308">
        <v>129</v>
      </c>
      <c r="K1006" s="303" t="str" cm="1">
        <f t="array" ref="K1006">LOOKUP(2,1/(J1006&gt;=INDEX(IF(F1006="x",CCTT!$F$3:$I$170,CCTT!$B$3:$E$170),MATCH(DATEDIF(D1006,DATE(2024,7,11),"m"),CCTT!$A$3:$A$170,0),0)),CCTT!$F$2:$I$2)</f>
        <v>bt</v>
      </c>
      <c r="L1006" s="304">
        <f t="shared" si="107"/>
        <v>16.825911904332674</v>
      </c>
      <c r="M1006" s="303" t="str" cm="1">
        <f t="array" ref="M1006">LOOKUP(2,1/(L1006&gt;=INDEX(IF(F1006="x",BMI!$G$3:$K$170,BMI!$B$3:$F$170),MATCH(DATEDIF(D1006,DATE(2024,7,11),"m"),BMI!$A$3:$A$170,0),0)),BMI!$G$2:$K$2)</f>
        <v>bt</v>
      </c>
      <c r="N1006" s="299" t="s">
        <v>3381</v>
      </c>
      <c r="O1006" s="299">
        <v>83</v>
      </c>
      <c r="P1006" s="106" t="s">
        <v>3380</v>
      </c>
      <c r="Q1006" s="103" t="s">
        <v>5</v>
      </c>
      <c r="R1006" s="103" t="s">
        <v>5</v>
      </c>
      <c r="S1006" s="299" t="s">
        <v>1370</v>
      </c>
      <c r="T1006" s="103" t="s">
        <v>5</v>
      </c>
      <c r="U1006" s="305" t="str">
        <f t="shared" si="108"/>
        <v>bt; bt; Đa sâu răng; bt</v>
      </c>
      <c r="V1006" s="112" t="s">
        <v>1370</v>
      </c>
      <c r="W1006" s="307" t="str">
        <f t="shared" si="109"/>
        <v>II</v>
      </c>
      <c r="X1006" s="308"/>
    </row>
    <row r="1007" spans="1:24" x14ac:dyDescent="0.25">
      <c r="A1007" s="103">
        <f t="shared" si="110"/>
        <v>998</v>
      </c>
      <c r="B1007" s="300" t="s">
        <v>2769</v>
      </c>
      <c r="C1007" s="301" t="s">
        <v>1309</v>
      </c>
      <c r="D1007" s="309">
        <v>42325</v>
      </c>
      <c r="E1007" s="308"/>
      <c r="F1007" s="308" t="s">
        <v>1753</v>
      </c>
      <c r="G1007" s="421" t="s">
        <v>2131</v>
      </c>
      <c r="H1007" s="228">
        <v>45720</v>
      </c>
      <c r="I1007" s="308">
        <v>19</v>
      </c>
      <c r="J1007" s="308">
        <v>118</v>
      </c>
      <c r="K1007" s="303" t="str" cm="1">
        <f t="array" ref="K1007">LOOKUP(2,1/(J1007&gt;=INDEX(IF(F1007="x",CCTT!$F$3:$I$170,CCTT!$B$3:$E$170),MATCH(DATEDIF(D1007,DATE(2024,7,11),"m"),CCTT!$A$3:$A$170,0),0)),CCTT!$F$2:$I$2)</f>
        <v>bt</v>
      </c>
      <c r="L1007" s="304">
        <f t="shared" si="107"/>
        <v>13.645504165469692</v>
      </c>
      <c r="M1007" s="303" t="str" cm="1">
        <f t="array" ref="M1007">LOOKUP(2,1/(L1007&gt;=INDEX(IF(F1007="x",BMI!$G$3:$K$170,BMI!$B$3:$F$170),MATCH(DATEDIF(D1007,DATE(2024,7,11),"m"),BMI!$A$3:$A$170,0),0)),BMI!$G$2:$K$2)</f>
        <v>bt</v>
      </c>
      <c r="N1007" s="299" t="s">
        <v>3381</v>
      </c>
      <c r="O1007" s="299">
        <v>83</v>
      </c>
      <c r="P1007" s="106" t="s">
        <v>3380</v>
      </c>
      <c r="Q1007" s="103" t="s">
        <v>5</v>
      </c>
      <c r="R1007" s="103" t="s">
        <v>5</v>
      </c>
      <c r="S1007" s="299" t="s">
        <v>1370</v>
      </c>
      <c r="T1007" s="103" t="s">
        <v>5</v>
      </c>
      <c r="U1007" s="305" t="str">
        <f t="shared" si="108"/>
        <v>bt; bt; Đa sâu răng; bt</v>
      </c>
      <c r="V1007" s="112" t="s">
        <v>1370</v>
      </c>
      <c r="W1007" s="307" t="str">
        <f t="shared" si="109"/>
        <v>II</v>
      </c>
      <c r="X1007" s="308"/>
    </row>
    <row r="1008" spans="1:24" x14ac:dyDescent="0.25">
      <c r="A1008" s="103">
        <f t="shared" si="110"/>
        <v>999</v>
      </c>
      <c r="B1008" s="300" t="s">
        <v>2770</v>
      </c>
      <c r="C1008" s="301" t="s">
        <v>1373</v>
      </c>
      <c r="D1008" s="309">
        <v>42637</v>
      </c>
      <c r="E1008" s="308"/>
      <c r="F1008" s="308" t="s">
        <v>1753</v>
      </c>
      <c r="G1008" s="421" t="s">
        <v>2131</v>
      </c>
      <c r="H1008" s="228">
        <v>45720</v>
      </c>
      <c r="I1008" s="308">
        <v>18</v>
      </c>
      <c r="J1008" s="308">
        <v>123</v>
      </c>
      <c r="K1008" s="303" t="str" cm="1">
        <f t="array" ref="K1008">LOOKUP(2,1/(J1008&gt;=INDEX(IF(F1008="x",CCTT!$F$3:$I$170,CCTT!$B$3:$E$170),MATCH(DATEDIF(D1008,DATE(2024,7,11),"m"),CCTT!$A$3:$A$170,0),0)),CCTT!$F$2:$I$2)</f>
        <v>bt</v>
      </c>
      <c r="L1008" s="304">
        <f t="shared" si="107"/>
        <v>11.89767995240928</v>
      </c>
      <c r="M1008" s="303" t="str" cm="1">
        <f t="array" ref="M1008">LOOKUP(2,1/(L1008&gt;=INDEX(IF(F1008="x",BMI!$G$3:$K$170,BMI!$B$3:$F$170),MATCH(DATEDIF(D1008,DATE(2024,7,11),"m"),BMI!$A$3:$A$170,0),0)),BMI!$G$2:$K$2)</f>
        <v>SDDTGC</v>
      </c>
      <c r="N1008" s="299" t="s">
        <v>3381</v>
      </c>
      <c r="O1008" s="299">
        <v>83</v>
      </c>
      <c r="P1008" s="106" t="s">
        <v>3380</v>
      </c>
      <c r="Q1008" s="103" t="s">
        <v>5</v>
      </c>
      <c r="R1008" s="103" t="s">
        <v>5</v>
      </c>
      <c r="S1008" s="299" t="s">
        <v>5</v>
      </c>
      <c r="T1008" s="103" t="s">
        <v>5</v>
      </c>
      <c r="U1008" s="305" t="str">
        <f t="shared" si="108"/>
        <v>bt; bt; bt; bt</v>
      </c>
      <c r="V1008" s="306" t="s">
        <v>5</v>
      </c>
      <c r="W1008" s="307" t="str">
        <f t="shared" si="109"/>
        <v>II</v>
      </c>
      <c r="X1008" s="308"/>
    </row>
    <row r="1009" spans="1:24" x14ac:dyDescent="0.25">
      <c r="A1009" s="103">
        <f t="shared" si="110"/>
        <v>1000</v>
      </c>
      <c r="B1009" s="300" t="s">
        <v>2771</v>
      </c>
      <c r="C1009" s="301" t="s">
        <v>1268</v>
      </c>
      <c r="D1009" s="309">
        <v>42706</v>
      </c>
      <c r="E1009" s="308" t="s">
        <v>1753</v>
      </c>
      <c r="F1009" s="308"/>
      <c r="G1009" s="421" t="s">
        <v>2131</v>
      </c>
      <c r="H1009" s="228">
        <v>45720</v>
      </c>
      <c r="I1009" s="308">
        <v>21</v>
      </c>
      <c r="J1009" s="308">
        <v>120</v>
      </c>
      <c r="K1009" s="303" t="str" cm="1">
        <f t="array" ref="K1009">LOOKUP(2,1/(J1009&gt;=INDEX(IF(F1009="x",CCTT!$F$3:$I$170,CCTT!$B$3:$E$170),MATCH(DATEDIF(D1009,DATE(2024,7,11),"m"),CCTT!$A$3:$A$170,0),0)),CCTT!$F$2:$I$2)</f>
        <v>bt</v>
      </c>
      <c r="L1009" s="304">
        <f t="shared" si="107"/>
        <v>14.583333333333334</v>
      </c>
      <c r="M1009" s="303" t="str" cm="1">
        <f t="array" ref="M1009">LOOKUP(2,1/(L1009&gt;=INDEX(IF(F1009="x",BMI!$G$3:$K$170,BMI!$B$3:$F$170),MATCH(DATEDIF(D1009,DATE(2024,7,11),"m"),BMI!$A$3:$A$170,0),0)),BMI!$G$2:$K$2)</f>
        <v>bt</v>
      </c>
      <c r="N1009" s="299" t="s">
        <v>3381</v>
      </c>
      <c r="O1009" s="299">
        <v>78</v>
      </c>
      <c r="P1009" s="106" t="s">
        <v>3380</v>
      </c>
      <c r="Q1009" s="103" t="s">
        <v>5</v>
      </c>
      <c r="R1009" s="103" t="s">
        <v>5</v>
      </c>
      <c r="S1009" s="299" t="s">
        <v>1370</v>
      </c>
      <c r="T1009" s="103" t="s">
        <v>5</v>
      </c>
      <c r="U1009" s="305" t="str">
        <f t="shared" si="108"/>
        <v>bt; bt; Đa sâu răng; bt</v>
      </c>
      <c r="V1009" s="112" t="s">
        <v>1370</v>
      </c>
      <c r="W1009" s="307" t="str">
        <f t="shared" si="109"/>
        <v>II</v>
      </c>
      <c r="X1009" s="308"/>
    </row>
    <row r="1010" spans="1:24" ht="31.5" x14ac:dyDescent="0.25">
      <c r="A1010" s="103">
        <f t="shared" si="110"/>
        <v>1001</v>
      </c>
      <c r="B1010" s="300" t="s">
        <v>2399</v>
      </c>
      <c r="C1010" s="301" t="s">
        <v>1268</v>
      </c>
      <c r="D1010" s="309">
        <v>42544</v>
      </c>
      <c r="E1010" s="308" t="s">
        <v>1753</v>
      </c>
      <c r="F1010" s="308"/>
      <c r="G1010" s="421" t="s">
        <v>2131</v>
      </c>
      <c r="H1010" s="228">
        <v>45720</v>
      </c>
      <c r="I1010" s="308"/>
      <c r="J1010" s="308"/>
      <c r="K1010" s="303" t="str" cm="1">
        <f t="array" ref="K1010">LOOKUP(2,1/(J1010&gt;=INDEX(IF(F1010="x",CCTT!$F$3:$I$170,CCTT!$B$3:$E$170),MATCH(DATEDIF(D1010,DATE(2024,7,11),"m"),CCTT!$A$3:$A$170,0),0)),CCTT!$F$2:$I$2)</f>
        <v>SDDTTC
MĐN</v>
      </c>
      <c r="L1010" s="304" t="e">
        <f t="shared" si="107"/>
        <v>#DIV/0!</v>
      </c>
      <c r="M1010" s="303" t="e" cm="1">
        <f t="array" ref="M1010">LOOKUP(2,1/(L1010&gt;=INDEX(IF(F1010="x",BMI!$G$3:$K$170,BMI!$B$3:$F$170),MATCH(DATEDIF(D1010,DATE(2024,7,11),"m"),BMI!$A$3:$A$170,0),0)),BMI!$G$2:$K$2)</f>
        <v>#N/A</v>
      </c>
      <c r="N1010" s="299" t="s">
        <v>3381</v>
      </c>
      <c r="O1010" s="299">
        <v>80</v>
      </c>
      <c r="P1010" s="106" t="s">
        <v>3380</v>
      </c>
      <c r="Q1010" s="103" t="s">
        <v>5</v>
      </c>
      <c r="R1010" s="103" t="s">
        <v>5</v>
      </c>
      <c r="S1010" s="299" t="s">
        <v>5</v>
      </c>
      <c r="T1010" s="103" t="s">
        <v>5</v>
      </c>
      <c r="U1010" s="305" t="str">
        <f t="shared" si="108"/>
        <v>bt; bt; bt; bt</v>
      </c>
      <c r="V1010" s="306" t="s">
        <v>5</v>
      </c>
      <c r="W1010" s="307" t="e">
        <f t="shared" si="109"/>
        <v>#N/A</v>
      </c>
      <c r="X1010" s="308"/>
    </row>
    <row r="1011" spans="1:24" ht="31.5" x14ac:dyDescent="0.25">
      <c r="A1011" s="103">
        <f t="shared" si="110"/>
        <v>1002</v>
      </c>
      <c r="B1011" s="300" t="s">
        <v>2772</v>
      </c>
      <c r="C1011" s="301" t="s">
        <v>1956</v>
      </c>
      <c r="D1011" s="309">
        <v>42278</v>
      </c>
      <c r="E1011" s="308" t="s">
        <v>1753</v>
      </c>
      <c r="F1011" s="308"/>
      <c r="G1011" s="421" t="s">
        <v>2131</v>
      </c>
      <c r="H1011" s="228">
        <v>45720</v>
      </c>
      <c r="I1011" s="308">
        <v>18</v>
      </c>
      <c r="J1011" s="308">
        <v>112</v>
      </c>
      <c r="K1011" s="303" t="str" cm="1">
        <f t="array" ref="K1011">LOOKUP(2,1/(J1011&gt;=INDEX(IF(F1011="x",CCTT!$F$3:$I$170,CCTT!$B$3:$E$170),MATCH(DATEDIF(D1011,DATE(2024,7,11),"m"),CCTT!$A$3:$A$170,0),0)),CCTT!$F$2:$I$2)</f>
        <v>SDDTTC
MĐN</v>
      </c>
      <c r="L1011" s="304">
        <f t="shared" si="107"/>
        <v>14.349489795918368</v>
      </c>
      <c r="M1011" s="303" t="str" cm="1">
        <f t="array" ref="M1011">LOOKUP(2,1/(L1011&gt;=INDEX(IF(F1011="x",BMI!$G$3:$K$170,BMI!$B$3:$F$170),MATCH(DATEDIF(D1011,DATE(2024,7,11),"m"),BMI!$A$3:$A$170,0),0)),BMI!$G$2:$K$2)</f>
        <v>bt</v>
      </c>
      <c r="N1011" s="299" t="s">
        <v>3381</v>
      </c>
      <c r="O1011" s="299">
        <v>87</v>
      </c>
      <c r="P1011" s="106" t="s">
        <v>3380</v>
      </c>
      <c r="Q1011" s="103" t="s">
        <v>5</v>
      </c>
      <c r="R1011" s="103" t="s">
        <v>5</v>
      </c>
      <c r="S1011" s="299" t="s">
        <v>1370</v>
      </c>
      <c r="T1011" s="103" t="s">
        <v>5</v>
      </c>
      <c r="U1011" s="305" t="str">
        <f t="shared" si="108"/>
        <v>bt; bt; Đa sâu răng; bt</v>
      </c>
      <c r="V1011" s="112" t="s">
        <v>1370</v>
      </c>
      <c r="W1011" s="307" t="str">
        <f t="shared" si="109"/>
        <v>III</v>
      </c>
      <c r="X1011" s="308"/>
    </row>
    <row r="1012" spans="1:24" ht="31.5" x14ac:dyDescent="0.25">
      <c r="A1012" s="103">
        <f t="shared" si="110"/>
        <v>1003</v>
      </c>
      <c r="B1012" s="300" t="s">
        <v>1467</v>
      </c>
      <c r="C1012" s="301" t="s">
        <v>2773</v>
      </c>
      <c r="D1012" s="309">
        <v>42465</v>
      </c>
      <c r="E1012" s="308" t="s">
        <v>1753</v>
      </c>
      <c r="F1012" s="308"/>
      <c r="G1012" s="421" t="s">
        <v>2131</v>
      </c>
      <c r="H1012" s="228">
        <v>45720</v>
      </c>
      <c r="I1012" s="308"/>
      <c r="J1012" s="308"/>
      <c r="K1012" s="303" t="str" cm="1">
        <f t="array" ref="K1012">LOOKUP(2,1/(J1012&gt;=INDEX(IF(F1012="x",CCTT!$F$3:$I$170,CCTT!$B$3:$E$170),MATCH(DATEDIF(D1012,DATE(2024,7,11),"m"),CCTT!$A$3:$A$170,0),0)),CCTT!$F$2:$I$2)</f>
        <v>SDDTTC
MĐN</v>
      </c>
      <c r="L1012" s="304" t="e">
        <f t="shared" si="107"/>
        <v>#DIV/0!</v>
      </c>
      <c r="M1012" s="303" t="e" cm="1">
        <f t="array" ref="M1012">LOOKUP(2,1/(L1012&gt;=INDEX(IF(F1012="x",BMI!$G$3:$K$170,BMI!$B$3:$F$170),MATCH(DATEDIF(D1012,DATE(2024,7,11),"m"),BMI!$A$3:$A$170,0),0)),BMI!$G$2:$K$2)</f>
        <v>#N/A</v>
      </c>
      <c r="N1012" s="299" t="s">
        <v>61</v>
      </c>
      <c r="O1012" s="299">
        <v>84</v>
      </c>
      <c r="P1012" s="106" t="s">
        <v>3380</v>
      </c>
      <c r="Q1012" s="103" t="s">
        <v>5</v>
      </c>
      <c r="R1012" s="103" t="s">
        <v>5</v>
      </c>
      <c r="S1012" s="299" t="s">
        <v>1370</v>
      </c>
      <c r="T1012" s="103" t="s">
        <v>5</v>
      </c>
      <c r="U1012" s="305" t="str">
        <f t="shared" si="108"/>
        <v>bt; bt; Đa sâu răng; bt</v>
      </c>
      <c r="V1012" s="112" t="s">
        <v>1370</v>
      </c>
      <c r="W1012" s="307" t="e">
        <f t="shared" si="109"/>
        <v>#N/A</v>
      </c>
      <c r="X1012" s="308"/>
    </row>
    <row r="1013" spans="1:24" x14ac:dyDescent="0.25">
      <c r="A1013" s="103">
        <f t="shared" si="110"/>
        <v>1004</v>
      </c>
      <c r="B1013" s="300" t="s">
        <v>2774</v>
      </c>
      <c r="C1013" s="301" t="s">
        <v>1266</v>
      </c>
      <c r="D1013" s="309">
        <v>42441</v>
      </c>
      <c r="E1013" s="308"/>
      <c r="F1013" s="308" t="s">
        <v>1753</v>
      </c>
      <c r="G1013" s="421" t="s">
        <v>2131</v>
      </c>
      <c r="H1013" s="228">
        <v>45720</v>
      </c>
      <c r="I1013" s="308">
        <v>43</v>
      </c>
      <c r="J1013" s="308">
        <v>142</v>
      </c>
      <c r="K1013" s="303" t="str" cm="1">
        <f t="array" ref="K1013">LOOKUP(2,1/(J1013&gt;=INDEX(IF(F1013="x",CCTT!$F$3:$I$170,CCTT!$B$3:$E$170),MATCH(DATEDIF(D1013,DATE(2024,7,11),"m"),CCTT!$A$3:$A$170,0),0)),CCTT!$F$2:$I$2)</f>
        <v>CHT</v>
      </c>
      <c r="L1013" s="304">
        <f t="shared" si="107"/>
        <v>21.325133902003572</v>
      </c>
      <c r="M1013" s="303" t="str" cm="1">
        <f t="array" ref="M1013">LOOKUP(2,1/(L1013&gt;=INDEX(IF(F1013="x",BMI!$G$3:$K$170,BMI!$B$3:$F$170),MATCH(DATEDIF(D1013,DATE(2024,7,11),"m"),BMI!$A$3:$A$170,0),0)),BMI!$G$2:$K$2)</f>
        <v>BP</v>
      </c>
      <c r="N1013" s="299" t="s">
        <v>66</v>
      </c>
      <c r="O1013" s="299">
        <v>86</v>
      </c>
      <c r="P1013" s="302" t="s">
        <v>3382</v>
      </c>
      <c r="Q1013" s="335" t="s">
        <v>1267</v>
      </c>
      <c r="R1013" s="103" t="s">
        <v>5</v>
      </c>
      <c r="S1013" s="299" t="s">
        <v>5</v>
      </c>
      <c r="T1013" s="103" t="s">
        <v>5</v>
      </c>
      <c r="U1013" s="305" t="str">
        <f t="shared" si="108"/>
        <v>Loạn thị; bt; bt; bt</v>
      </c>
      <c r="V1013" s="306" t="s">
        <v>1267</v>
      </c>
      <c r="W1013" s="307" t="str">
        <f t="shared" si="109"/>
        <v>III</v>
      </c>
      <c r="X1013" s="308"/>
    </row>
    <row r="1014" spans="1:24" x14ac:dyDescent="0.25">
      <c r="A1014" s="103">
        <f t="shared" si="110"/>
        <v>1005</v>
      </c>
      <c r="B1014" s="300" t="s">
        <v>2775</v>
      </c>
      <c r="C1014" s="301" t="s">
        <v>2776</v>
      </c>
      <c r="D1014" s="309">
        <v>42494</v>
      </c>
      <c r="E1014" s="308"/>
      <c r="F1014" s="308" t="s">
        <v>1753</v>
      </c>
      <c r="G1014" s="421" t="s">
        <v>2131</v>
      </c>
      <c r="H1014" s="228">
        <v>45720</v>
      </c>
      <c r="I1014" s="308">
        <v>36</v>
      </c>
      <c r="J1014" s="308">
        <v>133</v>
      </c>
      <c r="K1014" s="303" t="str" cm="1">
        <f t="array" ref="K1014">LOOKUP(2,1/(J1014&gt;=INDEX(IF(F1014="x",CCTT!$F$3:$I$170,CCTT!$B$3:$E$170),MATCH(DATEDIF(D1014,DATE(2024,7,11),"m"),CCTT!$A$3:$A$170,0),0)),CCTT!$F$2:$I$2)</f>
        <v>bt</v>
      </c>
      <c r="L1014" s="304">
        <f t="shared" si="107"/>
        <v>20.351630957091981</v>
      </c>
      <c r="M1014" s="303" t="str" cm="1">
        <f t="array" ref="M1014">LOOKUP(2,1/(L1014&gt;=INDEX(IF(F1014="x",BMI!$G$3:$K$170,BMI!$B$3:$F$170),MATCH(DATEDIF(D1014,DATE(2024,7,11),"m"),BMI!$A$3:$A$170,0),0)),BMI!$G$2:$K$2)</f>
        <v>TC</v>
      </c>
      <c r="N1014" s="299" t="s">
        <v>3390</v>
      </c>
      <c r="O1014" s="299">
        <v>87</v>
      </c>
      <c r="P1014" s="106" t="s">
        <v>3380</v>
      </c>
      <c r="Q1014" s="103" t="s">
        <v>5</v>
      </c>
      <c r="R1014" s="103" t="s">
        <v>5</v>
      </c>
      <c r="S1014" s="299" t="s">
        <v>5</v>
      </c>
      <c r="T1014" s="103" t="s">
        <v>5</v>
      </c>
      <c r="U1014" s="305" t="str">
        <f t="shared" si="108"/>
        <v>bt; bt; bt; bt</v>
      </c>
      <c r="V1014" s="306" t="s">
        <v>5</v>
      </c>
      <c r="W1014" s="307" t="str">
        <f t="shared" si="109"/>
        <v>II</v>
      </c>
      <c r="X1014" s="308"/>
    </row>
    <row r="1015" spans="1:24" x14ac:dyDescent="0.25">
      <c r="A1015" s="103">
        <f t="shared" si="110"/>
        <v>1006</v>
      </c>
      <c r="B1015" s="300" t="s">
        <v>2545</v>
      </c>
      <c r="C1015" s="301" t="s">
        <v>2777</v>
      </c>
      <c r="D1015" s="309">
        <v>42455</v>
      </c>
      <c r="E1015" s="308" t="s">
        <v>1753</v>
      </c>
      <c r="F1015" s="308"/>
      <c r="G1015" s="421" t="s">
        <v>2131</v>
      </c>
      <c r="H1015" s="228">
        <v>45720</v>
      </c>
      <c r="I1015" s="308">
        <v>45</v>
      </c>
      <c r="J1015" s="308">
        <v>135</v>
      </c>
      <c r="K1015" s="303" t="str" cm="1">
        <f t="array" ref="K1015">LOOKUP(2,1/(J1015&gt;=INDEX(IF(F1015="x",CCTT!$F$3:$I$170,CCTT!$B$3:$E$170),MATCH(DATEDIF(D1015,DATE(2024,7,11),"m"),CCTT!$A$3:$A$170,0),0)),CCTT!$F$2:$I$2)</f>
        <v>bt</v>
      </c>
      <c r="L1015" s="304">
        <f t="shared" si="107"/>
        <v>24.691358024691358</v>
      </c>
      <c r="M1015" s="303" t="str" cm="1">
        <f t="array" ref="M1015">LOOKUP(2,1/(L1015&gt;=INDEX(IF(F1015="x",BMI!$G$3:$K$170,BMI!$B$3:$F$170),MATCH(DATEDIF(D1015,DATE(2024,7,11),"m"),BMI!$A$3:$A$170,0),0)),BMI!$G$2:$K$2)</f>
        <v>BP</v>
      </c>
      <c r="N1015" s="299" t="s">
        <v>3379</v>
      </c>
      <c r="O1015" s="299">
        <v>87</v>
      </c>
      <c r="P1015" s="106" t="s">
        <v>3380</v>
      </c>
      <c r="Q1015" s="103" t="s">
        <v>5</v>
      </c>
      <c r="R1015" s="103" t="s">
        <v>5</v>
      </c>
      <c r="S1015" s="299" t="s">
        <v>5</v>
      </c>
      <c r="T1015" s="103" t="s">
        <v>5</v>
      </c>
      <c r="U1015" s="305" t="str">
        <f t="shared" si="108"/>
        <v>bt; bt; bt; bt</v>
      </c>
      <c r="V1015" s="306" t="s">
        <v>5</v>
      </c>
      <c r="W1015" s="307" t="str">
        <f t="shared" si="109"/>
        <v>III</v>
      </c>
      <c r="X1015" s="308"/>
    </row>
    <row r="1016" spans="1:24" x14ac:dyDescent="0.25">
      <c r="A1016" s="103">
        <f t="shared" si="110"/>
        <v>1007</v>
      </c>
      <c r="B1016" s="300" t="s">
        <v>2778</v>
      </c>
      <c r="C1016" s="301" t="s">
        <v>2779</v>
      </c>
      <c r="D1016" s="309">
        <v>42605</v>
      </c>
      <c r="E1016" s="308" t="s">
        <v>1753</v>
      </c>
      <c r="F1016" s="308"/>
      <c r="G1016" s="421" t="s">
        <v>2131</v>
      </c>
      <c r="H1016" s="228">
        <v>45720</v>
      </c>
      <c r="I1016" s="308">
        <v>31</v>
      </c>
      <c r="J1016" s="308">
        <v>136</v>
      </c>
      <c r="K1016" s="303" t="str" cm="1">
        <f t="array" ref="K1016">LOOKUP(2,1/(J1016&gt;=INDEX(IF(F1016="x",CCTT!$F$3:$I$170,CCTT!$B$3:$E$170),MATCH(DATEDIF(D1016,DATE(2024,7,11),"m"),CCTT!$A$3:$A$170,0),0)),CCTT!$F$2:$I$2)</f>
        <v>bt</v>
      </c>
      <c r="L1016" s="304">
        <f t="shared" si="107"/>
        <v>16.760380622837371</v>
      </c>
      <c r="M1016" s="303" t="str" cm="1">
        <f t="array" ref="M1016">LOOKUP(2,1/(L1016&gt;=INDEX(IF(F1016="x",BMI!$G$3:$K$170,BMI!$B$3:$F$170),MATCH(DATEDIF(D1016,DATE(2024,7,11),"m"),BMI!$A$3:$A$170,0),0)),BMI!$G$2:$K$2)</f>
        <v>bt</v>
      </c>
      <c r="N1016" s="299" t="s">
        <v>3379</v>
      </c>
      <c r="O1016" s="299">
        <v>83</v>
      </c>
      <c r="P1016" s="106" t="s">
        <v>3380</v>
      </c>
      <c r="Q1016" s="103" t="s">
        <v>5</v>
      </c>
      <c r="R1016" s="103" t="s">
        <v>5</v>
      </c>
      <c r="S1016" s="299" t="s">
        <v>5</v>
      </c>
      <c r="T1016" s="103" t="s">
        <v>5</v>
      </c>
      <c r="U1016" s="305" t="str">
        <f t="shared" si="108"/>
        <v>bt; bt; bt; bt</v>
      </c>
      <c r="V1016" s="306" t="s">
        <v>5</v>
      </c>
      <c r="W1016" s="307" t="str">
        <f t="shared" si="109"/>
        <v>I</v>
      </c>
      <c r="X1016" s="308"/>
    </row>
    <row r="1017" spans="1:24" x14ac:dyDescent="0.25">
      <c r="A1017" s="103">
        <f t="shared" si="110"/>
        <v>1008</v>
      </c>
      <c r="B1017" s="300" t="s">
        <v>1674</v>
      </c>
      <c r="C1017" s="301" t="s">
        <v>2780</v>
      </c>
      <c r="D1017" s="309">
        <v>42701</v>
      </c>
      <c r="E1017" s="308" t="s">
        <v>1753</v>
      </c>
      <c r="F1017" s="308"/>
      <c r="G1017" s="421" t="s">
        <v>2131</v>
      </c>
      <c r="H1017" s="228">
        <v>45720</v>
      </c>
      <c r="I1017" s="308">
        <v>35</v>
      </c>
      <c r="J1017" s="308">
        <v>134</v>
      </c>
      <c r="K1017" s="303" t="str" cm="1">
        <f t="array" ref="K1017">LOOKUP(2,1/(J1017&gt;=INDEX(IF(F1017="x",CCTT!$F$3:$I$170,CCTT!$B$3:$E$170),MATCH(DATEDIF(D1017,DATE(2024,7,11),"m"),CCTT!$A$3:$A$170,0),0)),CCTT!$F$2:$I$2)</f>
        <v>bt</v>
      </c>
      <c r="L1017" s="304">
        <f t="shared" si="107"/>
        <v>19.492091779906438</v>
      </c>
      <c r="M1017" s="303" t="str" cm="1">
        <f t="array" ref="M1017">LOOKUP(2,1/(L1017&gt;=INDEX(IF(F1017="x",BMI!$G$3:$K$170,BMI!$B$3:$F$170),MATCH(DATEDIF(D1017,DATE(2024,7,11),"m"),BMI!$A$3:$A$170,0),0)),BMI!$G$2:$K$2)</f>
        <v>BP</v>
      </c>
      <c r="N1017" s="299" t="s">
        <v>3390</v>
      </c>
      <c r="O1017" s="299">
        <v>79</v>
      </c>
      <c r="P1017" s="302" t="s">
        <v>3411</v>
      </c>
      <c r="Q1017" s="335" t="s">
        <v>1326</v>
      </c>
      <c r="R1017" s="103" t="s">
        <v>5</v>
      </c>
      <c r="S1017" s="299" t="s">
        <v>5</v>
      </c>
      <c r="T1017" s="103" t="s">
        <v>5</v>
      </c>
      <c r="U1017" s="305" t="str">
        <f t="shared" si="108"/>
        <v>2 mắt giảm thị lực; bt; bt; bt</v>
      </c>
      <c r="V1017" s="112" t="s">
        <v>1326</v>
      </c>
      <c r="W1017" s="307" t="str">
        <f t="shared" si="109"/>
        <v>III</v>
      </c>
      <c r="X1017" s="308"/>
    </row>
    <row r="1018" spans="1:24" x14ac:dyDescent="0.25">
      <c r="A1018" s="103">
        <f t="shared" si="110"/>
        <v>1009</v>
      </c>
      <c r="B1018" s="300" t="s">
        <v>1365</v>
      </c>
      <c r="C1018" s="301" t="s">
        <v>1470</v>
      </c>
      <c r="D1018" s="309">
        <v>42600</v>
      </c>
      <c r="E1018" s="308" t="s">
        <v>1753</v>
      </c>
      <c r="F1018" s="308"/>
      <c r="G1018" s="421" t="s">
        <v>2131</v>
      </c>
      <c r="H1018" s="228">
        <v>45720</v>
      </c>
      <c r="I1018" s="308">
        <v>29</v>
      </c>
      <c r="J1018" s="308">
        <v>122</v>
      </c>
      <c r="K1018" s="303" t="str" cm="1">
        <f t="array" ref="K1018">LOOKUP(2,1/(J1018&gt;=INDEX(IF(F1018="x",CCTT!$F$3:$I$170,CCTT!$B$3:$E$170),MATCH(DATEDIF(D1018,DATE(2024,7,11),"m"),CCTT!$A$3:$A$170,0),0)),CCTT!$F$2:$I$2)</f>
        <v>bt</v>
      </c>
      <c r="L1018" s="304">
        <f t="shared" si="107"/>
        <v>19.484009674818598</v>
      </c>
      <c r="M1018" s="303" t="str" cm="1">
        <f t="array" ref="M1018">LOOKUP(2,1/(L1018&gt;=INDEX(IF(F1018="x",BMI!$G$3:$K$170,BMI!$B$3:$F$170),MATCH(DATEDIF(D1018,DATE(2024,7,11),"m"),BMI!$A$3:$A$170,0),0)),BMI!$G$2:$K$2)</f>
        <v>TC</v>
      </c>
      <c r="N1018" s="299" t="s">
        <v>3379</v>
      </c>
      <c r="O1018" s="299">
        <v>80</v>
      </c>
      <c r="P1018" s="106" t="s">
        <v>3380</v>
      </c>
      <c r="Q1018" s="103" t="s">
        <v>5</v>
      </c>
      <c r="R1018" s="103" t="s">
        <v>5</v>
      </c>
      <c r="S1018" s="299" t="s">
        <v>1370</v>
      </c>
      <c r="T1018" s="103" t="s">
        <v>5</v>
      </c>
      <c r="U1018" s="305" t="str">
        <f t="shared" si="108"/>
        <v>bt; bt; Đa sâu răng; bt</v>
      </c>
      <c r="V1018" s="112" t="s">
        <v>1370</v>
      </c>
      <c r="W1018" s="307" t="str">
        <f t="shared" si="109"/>
        <v>II</v>
      </c>
      <c r="X1018" s="308"/>
    </row>
    <row r="1019" spans="1:24" x14ac:dyDescent="0.25">
      <c r="A1019" s="103">
        <f t="shared" si="110"/>
        <v>1010</v>
      </c>
      <c r="B1019" s="300" t="s">
        <v>2781</v>
      </c>
      <c r="C1019" s="301" t="s">
        <v>1281</v>
      </c>
      <c r="D1019" s="309">
        <v>42641</v>
      </c>
      <c r="E1019" s="308" t="s">
        <v>1753</v>
      </c>
      <c r="F1019" s="308"/>
      <c r="G1019" s="421" t="s">
        <v>2131</v>
      </c>
      <c r="H1019" s="228">
        <v>45720</v>
      </c>
      <c r="I1019" s="308">
        <v>28</v>
      </c>
      <c r="J1019" s="308">
        <v>123</v>
      </c>
      <c r="K1019" s="303" t="str" cm="1">
        <f t="array" ref="K1019">LOOKUP(2,1/(J1019&gt;=INDEX(IF(F1019="x",CCTT!$F$3:$I$170,CCTT!$B$3:$E$170),MATCH(DATEDIF(D1019,DATE(2024,7,11),"m"),CCTT!$A$3:$A$170,0),0)),CCTT!$F$2:$I$2)</f>
        <v>bt</v>
      </c>
      <c r="L1019" s="304">
        <f t="shared" si="107"/>
        <v>18.507502148192213</v>
      </c>
      <c r="M1019" s="303" t="str" cm="1">
        <f t="array" ref="M1019">LOOKUP(2,1/(L1019&gt;=INDEX(IF(F1019="x",BMI!$G$3:$K$170,BMI!$B$3:$F$170),MATCH(DATEDIF(D1019,DATE(2024,7,11),"m"),BMI!$A$3:$A$170,0),0)),BMI!$G$2:$K$2)</f>
        <v>TC</v>
      </c>
      <c r="N1019" s="299" t="s">
        <v>3381</v>
      </c>
      <c r="O1019" s="299">
        <v>89</v>
      </c>
      <c r="P1019" s="106" t="s">
        <v>3380</v>
      </c>
      <c r="Q1019" s="103" t="s">
        <v>5</v>
      </c>
      <c r="R1019" s="103" t="s">
        <v>5</v>
      </c>
      <c r="S1019" s="299" t="s">
        <v>5</v>
      </c>
      <c r="T1019" s="103" t="s">
        <v>5</v>
      </c>
      <c r="U1019" s="305" t="str">
        <f t="shared" si="108"/>
        <v>bt; bt; bt; bt</v>
      </c>
      <c r="V1019" s="306" t="s">
        <v>5</v>
      </c>
      <c r="W1019" s="307" t="str">
        <f t="shared" si="109"/>
        <v>II</v>
      </c>
      <c r="X1019" s="308"/>
    </row>
    <row r="1020" spans="1:24" x14ac:dyDescent="0.25">
      <c r="A1020" s="103">
        <f t="shared" si="110"/>
        <v>1011</v>
      </c>
      <c r="B1020" s="300" t="s">
        <v>2782</v>
      </c>
      <c r="C1020" s="301" t="s">
        <v>1361</v>
      </c>
      <c r="D1020" s="309">
        <v>42444</v>
      </c>
      <c r="E1020" s="308"/>
      <c r="F1020" s="308" t="s">
        <v>1753</v>
      </c>
      <c r="G1020" s="421" t="s">
        <v>2131</v>
      </c>
      <c r="H1020" s="228">
        <v>45720</v>
      </c>
      <c r="I1020" s="308">
        <v>28</v>
      </c>
      <c r="J1020" s="308">
        <v>126</v>
      </c>
      <c r="K1020" s="303" t="str" cm="1">
        <f t="array" ref="K1020">LOOKUP(2,1/(J1020&gt;=INDEX(IF(F1020="x",CCTT!$F$3:$I$170,CCTT!$B$3:$E$170),MATCH(DATEDIF(D1020,DATE(2024,7,11),"m"),CCTT!$A$3:$A$170,0),0)),CCTT!$F$2:$I$2)</f>
        <v>bt</v>
      </c>
      <c r="L1020" s="304">
        <f t="shared" si="107"/>
        <v>17.636684303350968</v>
      </c>
      <c r="M1020" s="303" t="str" cm="1">
        <f t="array" ref="M1020">LOOKUP(2,1/(L1020&gt;=INDEX(IF(F1020="x",BMI!$G$3:$K$170,BMI!$B$3:$F$170),MATCH(DATEDIF(D1020,DATE(2024,7,11),"m"),BMI!$A$3:$A$170,0),0)),BMI!$G$2:$K$2)</f>
        <v>bt</v>
      </c>
      <c r="N1020" s="299" t="s">
        <v>3381</v>
      </c>
      <c r="O1020" s="299">
        <v>83</v>
      </c>
      <c r="P1020" s="106" t="s">
        <v>3380</v>
      </c>
      <c r="Q1020" s="103" t="s">
        <v>5</v>
      </c>
      <c r="R1020" s="103" t="s">
        <v>5</v>
      </c>
      <c r="S1020" s="299" t="s">
        <v>1370</v>
      </c>
      <c r="T1020" s="103" t="s">
        <v>5</v>
      </c>
      <c r="U1020" s="305" t="str">
        <f t="shared" si="108"/>
        <v>bt; bt; Đa sâu răng; bt</v>
      </c>
      <c r="V1020" s="112" t="s">
        <v>1370</v>
      </c>
      <c r="W1020" s="307" t="str">
        <f t="shared" si="109"/>
        <v>II</v>
      </c>
      <c r="X1020" s="308"/>
    </row>
    <row r="1021" spans="1:24" x14ac:dyDescent="0.25">
      <c r="A1021" s="103">
        <f t="shared" si="110"/>
        <v>1012</v>
      </c>
      <c r="B1021" s="300" t="s">
        <v>1912</v>
      </c>
      <c r="C1021" s="301" t="s">
        <v>1314</v>
      </c>
      <c r="D1021" s="309">
        <v>42514</v>
      </c>
      <c r="E1021" s="308" t="s">
        <v>1753</v>
      </c>
      <c r="F1021" s="308"/>
      <c r="G1021" s="421" t="s">
        <v>2131</v>
      </c>
      <c r="H1021" s="228">
        <v>45720</v>
      </c>
      <c r="I1021" s="308">
        <v>26</v>
      </c>
      <c r="J1021" s="308">
        <v>122</v>
      </c>
      <c r="K1021" s="303" t="str" cm="1">
        <f t="array" ref="K1021">LOOKUP(2,1/(J1021&gt;=INDEX(IF(F1021="x",CCTT!$F$3:$I$170,CCTT!$B$3:$E$170),MATCH(DATEDIF(D1021,DATE(2024,7,11),"m"),CCTT!$A$3:$A$170,0),0)),CCTT!$F$2:$I$2)</f>
        <v>bt</v>
      </c>
      <c r="L1021" s="304">
        <f t="shared" ref="L1021:L1082" si="111">(I1021/J1021^2)*10^4</f>
        <v>17.468422467078742</v>
      </c>
      <c r="M1021" s="303" t="str" cm="1">
        <f t="array" ref="M1021">LOOKUP(2,1/(L1021&gt;=INDEX(IF(F1021="x",BMI!$G$3:$K$170,BMI!$B$3:$F$170),MATCH(DATEDIF(D1021,DATE(2024,7,11),"m"),BMI!$A$3:$A$170,0),0)),BMI!$G$2:$K$2)</f>
        <v>bt</v>
      </c>
      <c r="N1021" s="299" t="s">
        <v>3384</v>
      </c>
      <c r="O1021" s="299">
        <v>87</v>
      </c>
      <c r="P1021" s="106" t="s">
        <v>3380</v>
      </c>
      <c r="Q1021" s="103" t="s">
        <v>5</v>
      </c>
      <c r="R1021" s="103" t="s">
        <v>5</v>
      </c>
      <c r="S1021" s="299" t="s">
        <v>1370</v>
      </c>
      <c r="T1021" s="103" t="s">
        <v>5</v>
      </c>
      <c r="U1021" s="305" t="str">
        <f t="shared" ref="U1021:U1082" si="112">Q1021&amp;"; "&amp;R1021&amp;"; "&amp;S1021&amp;"; "&amp;T1021</f>
        <v>bt; bt; Đa sâu răng; bt</v>
      </c>
      <c r="V1021" s="112" t="s">
        <v>1370</v>
      </c>
      <c r="W1021" s="307" t="str">
        <f t="shared" ref="W1021:W1082" si="113">ROMAN(MAX(IF(OR(K1021=$Z$8,M1021=$AD$8,M1021=$AH$8),3,IF(OR(K1021=$AA$8,M1021=$AE$8,M1021=$AG$8),2,1)),IF(V1021="bt",1,2)),0)</f>
        <v>II</v>
      </c>
      <c r="X1021" s="308"/>
    </row>
    <row r="1022" spans="1:24" x14ac:dyDescent="0.25">
      <c r="A1022" s="103">
        <f t="shared" si="110"/>
        <v>1013</v>
      </c>
      <c r="B1022" s="300" t="s">
        <v>2783</v>
      </c>
      <c r="C1022" s="301" t="s">
        <v>1331</v>
      </c>
      <c r="D1022" s="309">
        <v>42595</v>
      </c>
      <c r="E1022" s="308"/>
      <c r="F1022" s="308" t="s">
        <v>1753</v>
      </c>
      <c r="G1022" s="421" t="s">
        <v>2131</v>
      </c>
      <c r="H1022" s="228">
        <v>45720</v>
      </c>
      <c r="I1022" s="308">
        <v>19</v>
      </c>
      <c r="J1022" s="308">
        <v>120</v>
      </c>
      <c r="K1022" s="303" t="str" cm="1">
        <f t="array" ref="K1022">LOOKUP(2,1/(J1022&gt;=INDEX(IF(F1022="x",CCTT!$F$3:$I$170,CCTT!$B$3:$E$170),MATCH(DATEDIF(D1022,DATE(2024,7,11),"m"),CCTT!$A$3:$A$170,0),0)),CCTT!$F$2:$I$2)</f>
        <v>bt</v>
      </c>
      <c r="L1022" s="304">
        <f t="shared" si="111"/>
        <v>13.194444444444445</v>
      </c>
      <c r="M1022" s="303" t="str" cm="1">
        <f t="array" ref="M1022">LOOKUP(2,1/(L1022&gt;=INDEX(IF(F1022="x",BMI!$G$3:$K$170,BMI!$B$3:$F$170),MATCH(DATEDIF(D1022,DATE(2024,7,11),"m"),BMI!$A$3:$A$170,0),0)),BMI!$G$2:$K$2)</f>
        <v>bt</v>
      </c>
      <c r="N1022" s="299" t="s">
        <v>3381</v>
      </c>
      <c r="O1022" s="299">
        <v>83</v>
      </c>
      <c r="P1022" s="106" t="s">
        <v>3380</v>
      </c>
      <c r="Q1022" s="103" t="s">
        <v>5</v>
      </c>
      <c r="R1022" s="103" t="s">
        <v>5</v>
      </c>
      <c r="S1022" s="299" t="s">
        <v>5</v>
      </c>
      <c r="T1022" s="103" t="s">
        <v>5</v>
      </c>
      <c r="U1022" s="305" t="str">
        <f t="shared" si="112"/>
        <v>bt; bt; bt; bt</v>
      </c>
      <c r="V1022" s="306" t="s">
        <v>5</v>
      </c>
      <c r="W1022" s="307" t="str">
        <f t="shared" si="113"/>
        <v>I</v>
      </c>
      <c r="X1022" s="308"/>
    </row>
    <row r="1023" spans="1:24" x14ac:dyDescent="0.25">
      <c r="A1023" s="103">
        <f t="shared" si="110"/>
        <v>1014</v>
      </c>
      <c r="B1023" s="300" t="s">
        <v>2784</v>
      </c>
      <c r="C1023" s="301" t="s">
        <v>1287</v>
      </c>
      <c r="D1023" s="309">
        <v>42487</v>
      </c>
      <c r="E1023" s="308" t="s">
        <v>1753</v>
      </c>
      <c r="F1023" s="308"/>
      <c r="G1023" s="421" t="s">
        <v>2131</v>
      </c>
      <c r="H1023" s="228">
        <v>45720</v>
      </c>
      <c r="I1023" s="308">
        <v>46</v>
      </c>
      <c r="J1023" s="308">
        <v>131</v>
      </c>
      <c r="K1023" s="303" t="str" cm="1">
        <f t="array" ref="K1023">LOOKUP(2,1/(J1023&gt;=INDEX(IF(F1023="x",CCTT!$F$3:$I$170,CCTT!$B$3:$E$170),MATCH(DATEDIF(D1023,DATE(2024,7,11),"m"),CCTT!$A$3:$A$170,0),0)),CCTT!$F$2:$I$2)</f>
        <v>bt</v>
      </c>
      <c r="L1023" s="304">
        <f t="shared" si="111"/>
        <v>26.804964745644195</v>
      </c>
      <c r="M1023" s="303" t="str" cm="1">
        <f t="array" ref="M1023">LOOKUP(2,1/(L1023&gt;=INDEX(IF(F1023="x",BMI!$G$3:$K$170,BMI!$B$3:$F$170),MATCH(DATEDIF(D1023,DATE(2024,7,11),"m"),BMI!$A$3:$A$170,0),0)),BMI!$G$2:$K$2)</f>
        <v>BP</v>
      </c>
      <c r="N1023" s="299" t="s">
        <v>3390</v>
      </c>
      <c r="O1023" s="299">
        <v>83</v>
      </c>
      <c r="P1023" s="106" t="s">
        <v>3380</v>
      </c>
      <c r="Q1023" s="103" t="s">
        <v>5</v>
      </c>
      <c r="R1023" s="103" t="s">
        <v>5</v>
      </c>
      <c r="S1023" s="299" t="s">
        <v>5</v>
      </c>
      <c r="T1023" s="103" t="s">
        <v>5</v>
      </c>
      <c r="U1023" s="305" t="str">
        <f t="shared" si="112"/>
        <v>bt; bt; bt; bt</v>
      </c>
      <c r="V1023" s="306" t="s">
        <v>5</v>
      </c>
      <c r="W1023" s="307" t="str">
        <f t="shared" si="113"/>
        <v>III</v>
      </c>
      <c r="X1023" s="308"/>
    </row>
    <row r="1024" spans="1:24" x14ac:dyDescent="0.25">
      <c r="A1024" s="103">
        <f t="shared" si="110"/>
        <v>1015</v>
      </c>
      <c r="B1024" s="300" t="s">
        <v>2785</v>
      </c>
      <c r="C1024" s="301" t="s">
        <v>0</v>
      </c>
      <c r="D1024" s="309">
        <v>42486</v>
      </c>
      <c r="E1024" s="308" t="s">
        <v>1753</v>
      </c>
      <c r="F1024" s="308"/>
      <c r="G1024" s="421" t="s">
        <v>2131</v>
      </c>
      <c r="H1024" s="228">
        <v>45720</v>
      </c>
      <c r="I1024" s="308">
        <v>37</v>
      </c>
      <c r="J1024" s="308">
        <v>128</v>
      </c>
      <c r="K1024" s="303" t="str" cm="1">
        <f t="array" ref="K1024">LOOKUP(2,1/(J1024&gt;=INDEX(IF(F1024="x",CCTT!$F$3:$I$170,CCTT!$B$3:$E$170),MATCH(DATEDIF(D1024,DATE(2024,7,11),"m"),CCTT!$A$3:$A$170,0),0)),CCTT!$F$2:$I$2)</f>
        <v>bt</v>
      </c>
      <c r="L1024" s="304">
        <f t="shared" si="111"/>
        <v>22.5830078125</v>
      </c>
      <c r="M1024" s="303" t="str" cm="1">
        <f t="array" ref="M1024">LOOKUP(2,1/(L1024&gt;=INDEX(IF(F1024="x",BMI!$G$3:$K$170,BMI!$B$3:$F$170),MATCH(DATEDIF(D1024,DATE(2024,7,11),"m"),BMI!$A$3:$A$170,0),0)),BMI!$G$2:$K$2)</f>
        <v>BP</v>
      </c>
      <c r="N1024" s="299" t="s">
        <v>3390</v>
      </c>
      <c r="O1024" s="299">
        <v>88</v>
      </c>
      <c r="P1024" s="106" t="s">
        <v>3380</v>
      </c>
      <c r="Q1024" s="103" t="s">
        <v>5</v>
      </c>
      <c r="R1024" s="103" t="s">
        <v>5</v>
      </c>
      <c r="S1024" s="299" t="s">
        <v>5</v>
      </c>
      <c r="T1024" s="103" t="s">
        <v>5</v>
      </c>
      <c r="U1024" s="305" t="str">
        <f t="shared" si="112"/>
        <v>bt; bt; bt; bt</v>
      </c>
      <c r="V1024" s="306" t="s">
        <v>5</v>
      </c>
      <c r="W1024" s="307" t="str">
        <f t="shared" si="113"/>
        <v>III</v>
      </c>
      <c r="X1024" s="308"/>
    </row>
    <row r="1025" spans="1:24" x14ac:dyDescent="0.25">
      <c r="A1025" s="103">
        <f t="shared" si="110"/>
        <v>1016</v>
      </c>
      <c r="B1025" s="300" t="s">
        <v>2786</v>
      </c>
      <c r="C1025" s="301" t="s">
        <v>1289</v>
      </c>
      <c r="D1025" s="309">
        <v>42694</v>
      </c>
      <c r="E1025" s="308"/>
      <c r="F1025" s="308" t="s">
        <v>1753</v>
      </c>
      <c r="G1025" s="421" t="s">
        <v>2131</v>
      </c>
      <c r="H1025" s="228">
        <v>45720</v>
      </c>
      <c r="I1025" s="308">
        <v>21</v>
      </c>
      <c r="J1025" s="308">
        <v>126</v>
      </c>
      <c r="K1025" s="303" t="str" cm="1">
        <f t="array" ref="K1025">LOOKUP(2,1/(J1025&gt;=INDEX(IF(F1025="x",CCTT!$F$3:$I$170,CCTT!$B$3:$E$170),MATCH(DATEDIF(D1025,DATE(2024,7,11),"m"),CCTT!$A$3:$A$170,0),0)),CCTT!$F$2:$I$2)</f>
        <v>bt</v>
      </c>
      <c r="L1025" s="304">
        <f t="shared" si="111"/>
        <v>13.227513227513226</v>
      </c>
      <c r="M1025" s="303" t="str" cm="1">
        <f t="array" ref="M1025">LOOKUP(2,1/(L1025&gt;=INDEX(IF(F1025="x",BMI!$G$3:$K$170,BMI!$B$3:$F$170),MATCH(DATEDIF(D1025,DATE(2024,7,11),"m"),BMI!$A$3:$A$170,0),0)),BMI!$G$2:$K$2)</f>
        <v>bt</v>
      </c>
      <c r="N1025" s="299" t="s">
        <v>3381</v>
      </c>
      <c r="O1025" s="299">
        <v>83</v>
      </c>
      <c r="P1025" s="106" t="s">
        <v>3380</v>
      </c>
      <c r="Q1025" s="103" t="s">
        <v>5</v>
      </c>
      <c r="R1025" s="103" t="s">
        <v>5</v>
      </c>
      <c r="S1025" s="299" t="s">
        <v>5</v>
      </c>
      <c r="T1025" s="103" t="s">
        <v>5</v>
      </c>
      <c r="U1025" s="305" t="str">
        <f t="shared" si="112"/>
        <v>bt; bt; bt; bt</v>
      </c>
      <c r="V1025" s="306" t="s">
        <v>5</v>
      </c>
      <c r="W1025" s="307" t="str">
        <f t="shared" si="113"/>
        <v>I</v>
      </c>
      <c r="X1025" s="308"/>
    </row>
    <row r="1026" spans="1:24" x14ac:dyDescent="0.25">
      <c r="A1026" s="103">
        <f t="shared" si="110"/>
        <v>1017</v>
      </c>
      <c r="B1026" s="300" t="s">
        <v>2787</v>
      </c>
      <c r="C1026" s="301" t="s">
        <v>1289</v>
      </c>
      <c r="D1026" s="309">
        <v>42592</v>
      </c>
      <c r="E1026" s="308"/>
      <c r="F1026" s="308" t="s">
        <v>1753</v>
      </c>
      <c r="G1026" s="421" t="s">
        <v>2131</v>
      </c>
      <c r="H1026" s="228">
        <v>45720</v>
      </c>
      <c r="I1026" s="308">
        <v>32</v>
      </c>
      <c r="J1026" s="308">
        <v>125</v>
      </c>
      <c r="K1026" s="303" t="str" cm="1">
        <f t="array" ref="K1026">LOOKUP(2,1/(J1026&gt;=INDEX(IF(F1026="x",CCTT!$F$3:$I$170,CCTT!$B$3:$E$170),MATCH(DATEDIF(D1026,DATE(2024,7,11),"m"),CCTT!$A$3:$A$170,0),0)),CCTT!$F$2:$I$2)</f>
        <v>bt</v>
      </c>
      <c r="L1026" s="304">
        <f t="shared" si="111"/>
        <v>20.48</v>
      </c>
      <c r="M1026" s="303" t="str" cm="1">
        <f t="array" ref="M1026">LOOKUP(2,1/(L1026&gt;=INDEX(IF(F1026="x",BMI!$G$3:$K$170,BMI!$B$3:$F$170),MATCH(DATEDIF(D1026,DATE(2024,7,11),"m"),BMI!$A$3:$A$170,0),0)),BMI!$G$2:$K$2)</f>
        <v>TC</v>
      </c>
      <c r="N1026" s="299" t="s">
        <v>3379</v>
      </c>
      <c r="O1026" s="299">
        <v>87</v>
      </c>
      <c r="P1026" s="106" t="s">
        <v>3380</v>
      </c>
      <c r="Q1026" s="103" t="s">
        <v>5</v>
      </c>
      <c r="R1026" s="103" t="s">
        <v>5</v>
      </c>
      <c r="S1026" s="299" t="s">
        <v>1370</v>
      </c>
      <c r="T1026" s="103" t="s">
        <v>5</v>
      </c>
      <c r="U1026" s="305" t="str">
        <f t="shared" si="112"/>
        <v>bt; bt; Đa sâu răng; bt</v>
      </c>
      <c r="V1026" s="112" t="s">
        <v>1370</v>
      </c>
      <c r="W1026" s="307" t="str">
        <f t="shared" si="113"/>
        <v>II</v>
      </c>
      <c r="X1026" s="308"/>
    </row>
    <row r="1027" spans="1:24" x14ac:dyDescent="0.25">
      <c r="A1027" s="103">
        <f t="shared" si="110"/>
        <v>1018</v>
      </c>
      <c r="B1027" s="300" t="s">
        <v>2788</v>
      </c>
      <c r="C1027" s="301" t="s">
        <v>1291</v>
      </c>
      <c r="D1027" s="309">
        <v>42618</v>
      </c>
      <c r="E1027" s="308"/>
      <c r="F1027" s="308" t="s">
        <v>1753</v>
      </c>
      <c r="G1027" s="421" t="s">
        <v>2131</v>
      </c>
      <c r="H1027" s="228">
        <v>45720</v>
      </c>
      <c r="I1027" s="308">
        <v>22</v>
      </c>
      <c r="J1027" s="308">
        <v>119</v>
      </c>
      <c r="K1027" s="303" t="str" cm="1">
        <f t="array" ref="K1027">LOOKUP(2,1/(J1027&gt;=INDEX(IF(F1027="x",CCTT!$F$3:$I$170,CCTT!$B$3:$E$170),MATCH(DATEDIF(D1027,DATE(2024,7,11),"m"),CCTT!$A$3:$A$170,0),0)),CCTT!$F$2:$I$2)</f>
        <v>bt</v>
      </c>
      <c r="L1027" s="304">
        <f t="shared" si="111"/>
        <v>15.535626015111927</v>
      </c>
      <c r="M1027" s="303" t="str" cm="1">
        <f t="array" ref="M1027">LOOKUP(2,1/(L1027&gt;=INDEX(IF(F1027="x",BMI!$G$3:$K$170,BMI!$B$3:$F$170),MATCH(DATEDIF(D1027,DATE(2024,7,11),"m"),BMI!$A$3:$A$170,0),0)),BMI!$G$2:$K$2)</f>
        <v>bt</v>
      </c>
      <c r="N1027" s="299" t="s">
        <v>3381</v>
      </c>
      <c r="O1027" s="299">
        <v>83</v>
      </c>
      <c r="P1027" s="106" t="s">
        <v>3380</v>
      </c>
      <c r="Q1027" s="103" t="s">
        <v>5</v>
      </c>
      <c r="R1027" s="103" t="s">
        <v>5</v>
      </c>
      <c r="S1027" s="299" t="s">
        <v>1370</v>
      </c>
      <c r="T1027" s="103" t="s">
        <v>5</v>
      </c>
      <c r="U1027" s="305" t="str">
        <f t="shared" si="112"/>
        <v>bt; bt; Đa sâu răng; bt</v>
      </c>
      <c r="V1027" s="112" t="s">
        <v>1370</v>
      </c>
      <c r="W1027" s="307" t="str">
        <f t="shared" si="113"/>
        <v>II</v>
      </c>
      <c r="X1027" s="308"/>
    </row>
    <row r="1028" spans="1:24" x14ac:dyDescent="0.25">
      <c r="A1028" s="103">
        <f t="shared" si="110"/>
        <v>1019</v>
      </c>
      <c r="B1028" s="300" t="s">
        <v>2789</v>
      </c>
      <c r="C1028" s="301" t="s">
        <v>1291</v>
      </c>
      <c r="D1028" s="309">
        <v>42577</v>
      </c>
      <c r="E1028" s="308"/>
      <c r="F1028" s="308" t="s">
        <v>1753</v>
      </c>
      <c r="G1028" s="421" t="s">
        <v>2131</v>
      </c>
      <c r="H1028" s="228">
        <v>45720</v>
      </c>
      <c r="I1028" s="308">
        <v>29</v>
      </c>
      <c r="J1028" s="308">
        <v>124</v>
      </c>
      <c r="K1028" s="303" t="str" cm="1">
        <f t="array" ref="K1028">LOOKUP(2,1/(J1028&gt;=INDEX(IF(F1028="x",CCTT!$F$3:$I$170,CCTT!$B$3:$E$170),MATCH(DATEDIF(D1028,DATE(2024,7,11),"m"),CCTT!$A$3:$A$170,0),0)),CCTT!$F$2:$I$2)</f>
        <v>bt</v>
      </c>
      <c r="L1028" s="304">
        <f t="shared" si="111"/>
        <v>18.860561914672218</v>
      </c>
      <c r="M1028" s="303" t="str" cm="1">
        <f t="array" ref="M1028">LOOKUP(2,1/(L1028&gt;=INDEX(IF(F1028="x",BMI!$G$3:$K$170,BMI!$B$3:$F$170),MATCH(DATEDIF(D1028,DATE(2024,7,11),"m"),BMI!$A$3:$A$170,0),0)),BMI!$G$2:$K$2)</f>
        <v>TC</v>
      </c>
      <c r="N1028" s="299" t="s">
        <v>3381</v>
      </c>
      <c r="O1028" s="299">
        <v>82</v>
      </c>
      <c r="P1028" s="302" t="s">
        <v>3382</v>
      </c>
      <c r="Q1028" s="103" t="s">
        <v>1269</v>
      </c>
      <c r="R1028" s="103" t="s">
        <v>5</v>
      </c>
      <c r="S1028" s="299" t="s">
        <v>1370</v>
      </c>
      <c r="T1028" s="103" t="s">
        <v>5</v>
      </c>
      <c r="U1028" s="305" t="str">
        <f t="shared" si="112"/>
        <v>Cận thị; bt; Đa sâu răng; bt</v>
      </c>
      <c r="V1028" s="306" t="s">
        <v>3383</v>
      </c>
      <c r="W1028" s="307" t="str">
        <f t="shared" si="113"/>
        <v>II</v>
      </c>
      <c r="X1028" s="308"/>
    </row>
    <row r="1029" spans="1:24" x14ac:dyDescent="0.25">
      <c r="A1029" s="103">
        <f t="shared" si="110"/>
        <v>1020</v>
      </c>
      <c r="B1029" s="300" t="s">
        <v>2790</v>
      </c>
      <c r="C1029" s="301" t="s">
        <v>1316</v>
      </c>
      <c r="D1029" s="309">
        <v>42635</v>
      </c>
      <c r="E1029" s="308"/>
      <c r="F1029" s="308" t="s">
        <v>1753</v>
      </c>
      <c r="G1029" s="421" t="s">
        <v>2131</v>
      </c>
      <c r="H1029" s="228">
        <v>45720</v>
      </c>
      <c r="I1029" s="308">
        <v>25</v>
      </c>
      <c r="J1029" s="308">
        <v>123</v>
      </c>
      <c r="K1029" s="303" t="str" cm="1">
        <f t="array" ref="K1029">LOOKUP(2,1/(J1029&gt;=INDEX(IF(F1029="x",CCTT!$F$3:$I$170,CCTT!$B$3:$E$170),MATCH(DATEDIF(D1029,DATE(2024,7,11),"m"),CCTT!$A$3:$A$170,0),0)),CCTT!$F$2:$I$2)</f>
        <v>bt</v>
      </c>
      <c r="L1029" s="304">
        <f t="shared" si="111"/>
        <v>16.524555489457335</v>
      </c>
      <c r="M1029" s="303" t="str" cm="1">
        <f t="array" ref="M1029">LOOKUP(2,1/(L1029&gt;=INDEX(IF(F1029="x",BMI!$G$3:$K$170,BMI!$B$3:$F$170),MATCH(DATEDIF(D1029,DATE(2024,7,11),"m"),BMI!$A$3:$A$170,0),0)),BMI!$G$2:$K$2)</f>
        <v>bt</v>
      </c>
      <c r="N1029" s="299" t="s">
        <v>3381</v>
      </c>
      <c r="O1029" s="299">
        <v>83</v>
      </c>
      <c r="P1029" s="106" t="s">
        <v>3380</v>
      </c>
      <c r="Q1029" s="103" t="s">
        <v>5</v>
      </c>
      <c r="R1029" s="103" t="s">
        <v>5</v>
      </c>
      <c r="S1029" s="299" t="s">
        <v>5</v>
      </c>
      <c r="T1029" s="103" t="s">
        <v>5</v>
      </c>
      <c r="U1029" s="305" t="str">
        <f t="shared" si="112"/>
        <v>bt; bt; bt; bt</v>
      </c>
      <c r="V1029" s="306" t="s">
        <v>5</v>
      </c>
      <c r="W1029" s="307" t="str">
        <f t="shared" si="113"/>
        <v>I</v>
      </c>
      <c r="X1029" s="308"/>
    </row>
    <row r="1030" spans="1:24" ht="31.5" x14ac:dyDescent="0.25">
      <c r="A1030" s="103">
        <f t="shared" si="110"/>
        <v>1021</v>
      </c>
      <c r="B1030" s="300" t="s">
        <v>2791</v>
      </c>
      <c r="C1030" s="301" t="s">
        <v>1316</v>
      </c>
      <c r="D1030" s="309">
        <v>42567</v>
      </c>
      <c r="E1030" s="308"/>
      <c r="F1030" s="308" t="s">
        <v>1753</v>
      </c>
      <c r="G1030" s="421" t="s">
        <v>2131</v>
      </c>
      <c r="H1030" s="228">
        <v>45720</v>
      </c>
      <c r="I1030" s="308">
        <v>17</v>
      </c>
      <c r="J1030" s="308">
        <v>120</v>
      </c>
      <c r="K1030" s="303" t="str" cm="1">
        <f t="array" ref="K1030">LOOKUP(2,1/(J1030&gt;=INDEX(IF(F1030="x",CCTT!$F$3:$I$170,CCTT!$B$3:$E$170),MATCH(DATEDIF(D1030,DATE(2024,7,11),"m"),CCTT!$A$3:$A$170,0),0)),CCTT!$F$2:$I$2)</f>
        <v>bt</v>
      </c>
      <c r="L1030" s="304">
        <f t="shared" si="111"/>
        <v>11.805555555555555</v>
      </c>
      <c r="M1030" s="303" t="str" cm="1">
        <f t="array" ref="M1030">LOOKUP(2,1/(L1030&gt;=INDEX(IF(F1030="x",BMI!$G$3:$K$170,BMI!$B$3:$F$170),MATCH(DATEDIF(D1030,DATE(2024,7,11),"m"),BMI!$A$3:$A$170,0),0)),BMI!$G$2:$K$2)</f>
        <v>SDDTGC
MĐN</v>
      </c>
      <c r="N1030" s="299" t="s">
        <v>3381</v>
      </c>
      <c r="O1030" s="299">
        <v>82</v>
      </c>
      <c r="P1030" s="106" t="s">
        <v>3380</v>
      </c>
      <c r="Q1030" s="103" t="s">
        <v>5</v>
      </c>
      <c r="R1030" s="103" t="s">
        <v>5</v>
      </c>
      <c r="S1030" s="299" t="s">
        <v>1370</v>
      </c>
      <c r="T1030" s="103" t="s">
        <v>5</v>
      </c>
      <c r="U1030" s="305" t="str">
        <f t="shared" si="112"/>
        <v>bt; bt; Đa sâu răng; bt</v>
      </c>
      <c r="V1030" s="112" t="s">
        <v>1370</v>
      </c>
      <c r="W1030" s="307" t="str">
        <f t="shared" si="113"/>
        <v>III</v>
      </c>
      <c r="X1030" s="308"/>
    </row>
    <row r="1031" spans="1:24" x14ac:dyDescent="0.25">
      <c r="A1031" s="103">
        <f t="shared" si="110"/>
        <v>1022</v>
      </c>
      <c r="B1031" s="300" t="s">
        <v>1664</v>
      </c>
      <c r="C1031" s="301" t="s">
        <v>1332</v>
      </c>
      <c r="D1031" s="309">
        <v>42673</v>
      </c>
      <c r="E1031" s="308" t="s">
        <v>1753</v>
      </c>
      <c r="F1031" s="308"/>
      <c r="G1031" s="421" t="s">
        <v>2131</v>
      </c>
      <c r="H1031" s="228">
        <v>45720</v>
      </c>
      <c r="I1031" s="308">
        <v>36</v>
      </c>
      <c r="J1031" s="308">
        <v>130</v>
      </c>
      <c r="K1031" s="303" t="str" cm="1">
        <f t="array" ref="K1031">LOOKUP(2,1/(J1031&gt;=INDEX(IF(F1031="x",CCTT!$F$3:$I$170,CCTT!$B$3:$E$170),MATCH(DATEDIF(D1031,DATE(2024,7,11),"m"),CCTT!$A$3:$A$170,0),0)),CCTT!$F$2:$I$2)</f>
        <v>bt</v>
      </c>
      <c r="L1031" s="304">
        <f t="shared" si="111"/>
        <v>21.301775147928993</v>
      </c>
      <c r="M1031" s="303" t="str" cm="1">
        <f t="array" ref="M1031">LOOKUP(2,1/(L1031&gt;=INDEX(IF(F1031="x",BMI!$G$3:$K$170,BMI!$B$3:$F$170),MATCH(DATEDIF(D1031,DATE(2024,7,11),"m"),BMI!$A$3:$A$170,0),0)),BMI!$G$2:$K$2)</f>
        <v>BP</v>
      </c>
      <c r="N1031" s="299" t="s">
        <v>3390</v>
      </c>
      <c r="O1031" s="299">
        <v>87</v>
      </c>
      <c r="P1031" s="106" t="s">
        <v>3380</v>
      </c>
      <c r="Q1031" s="103" t="s">
        <v>5</v>
      </c>
      <c r="R1031" s="299" t="s">
        <v>1532</v>
      </c>
      <c r="S1031" s="299" t="s">
        <v>1370</v>
      </c>
      <c r="T1031" s="103" t="s">
        <v>5</v>
      </c>
      <c r="U1031" s="305" t="str">
        <f t="shared" si="112"/>
        <v>bt; Viêm mũi họng; Đa sâu răng; bt</v>
      </c>
      <c r="V1031" s="112" t="s">
        <v>3425</v>
      </c>
      <c r="W1031" s="307" t="str">
        <f t="shared" si="113"/>
        <v>III</v>
      </c>
      <c r="X1031" s="308"/>
    </row>
    <row r="1032" spans="1:24" x14ac:dyDescent="0.25">
      <c r="A1032" s="103">
        <f t="shared" si="110"/>
        <v>1023</v>
      </c>
      <c r="B1032" s="300" t="s">
        <v>2792</v>
      </c>
      <c r="C1032" s="301" t="s">
        <v>1294</v>
      </c>
      <c r="D1032" s="309">
        <v>42331</v>
      </c>
      <c r="E1032" s="308" t="s">
        <v>1753</v>
      </c>
      <c r="F1032" s="308"/>
      <c r="G1032" s="421" t="s">
        <v>2131</v>
      </c>
      <c r="H1032" s="228">
        <v>45720</v>
      </c>
      <c r="I1032" s="308">
        <v>36</v>
      </c>
      <c r="J1032" s="308">
        <v>134</v>
      </c>
      <c r="K1032" s="303" t="str" cm="1">
        <f t="array" ref="K1032">LOOKUP(2,1/(J1032&gt;=INDEX(IF(F1032="x",CCTT!$F$3:$I$170,CCTT!$B$3:$E$170),MATCH(DATEDIF(D1032,DATE(2024,7,11),"m"),CCTT!$A$3:$A$170,0),0)),CCTT!$F$2:$I$2)</f>
        <v>bt</v>
      </c>
      <c r="L1032" s="304">
        <f t="shared" si="111"/>
        <v>20.049008687903765</v>
      </c>
      <c r="M1032" s="303" t="str" cm="1">
        <f t="array" ref="M1032">LOOKUP(2,1/(L1032&gt;=INDEX(IF(F1032="x",BMI!$G$3:$K$170,BMI!$B$3:$F$170),MATCH(DATEDIF(D1032,DATE(2024,7,11),"m"),BMI!$A$3:$A$170,0),0)),BMI!$G$2:$K$2)</f>
        <v>TC</v>
      </c>
      <c r="N1032" s="299" t="s">
        <v>3379</v>
      </c>
      <c r="O1032" s="299">
        <v>836</v>
      </c>
      <c r="P1032" s="106" t="s">
        <v>3380</v>
      </c>
      <c r="Q1032" s="103" t="s">
        <v>5</v>
      </c>
      <c r="R1032" s="103" t="s">
        <v>5</v>
      </c>
      <c r="S1032" s="299" t="s">
        <v>1370</v>
      </c>
      <c r="T1032" s="103" t="s">
        <v>5</v>
      </c>
      <c r="U1032" s="305" t="str">
        <f t="shared" si="112"/>
        <v>bt; bt; Đa sâu răng; bt</v>
      </c>
      <c r="V1032" s="112" t="s">
        <v>1370</v>
      </c>
      <c r="W1032" s="307" t="str">
        <f t="shared" si="113"/>
        <v>II</v>
      </c>
      <c r="X1032" s="308"/>
    </row>
    <row r="1033" spans="1:24" x14ac:dyDescent="0.25">
      <c r="A1033" s="103">
        <f t="shared" si="110"/>
        <v>1024</v>
      </c>
      <c r="B1033" s="300" t="s">
        <v>1840</v>
      </c>
      <c r="C1033" s="301" t="s">
        <v>1295</v>
      </c>
      <c r="D1033" s="309">
        <v>42472</v>
      </c>
      <c r="E1033" s="308" t="s">
        <v>1753</v>
      </c>
      <c r="F1033" s="308"/>
      <c r="G1033" s="421" t="s">
        <v>2131</v>
      </c>
      <c r="H1033" s="228">
        <v>45720</v>
      </c>
      <c r="I1033" s="308">
        <v>24</v>
      </c>
      <c r="J1033" s="308">
        <v>129</v>
      </c>
      <c r="K1033" s="303" t="str" cm="1">
        <f t="array" ref="K1033">LOOKUP(2,1/(J1033&gt;=INDEX(IF(F1033="x",CCTT!$F$3:$I$170,CCTT!$B$3:$E$170),MATCH(DATEDIF(D1033,DATE(2024,7,11),"m"),CCTT!$A$3:$A$170,0),0)),CCTT!$F$2:$I$2)</f>
        <v>bt</v>
      </c>
      <c r="L1033" s="304">
        <f t="shared" si="111"/>
        <v>14.422210203713719</v>
      </c>
      <c r="M1033" s="303" t="str" cm="1">
        <f t="array" ref="M1033">LOOKUP(2,1/(L1033&gt;=INDEX(IF(F1033="x",BMI!$G$3:$K$170,BMI!$B$3:$F$170),MATCH(DATEDIF(D1033,DATE(2024,7,11),"m"),BMI!$A$3:$A$170,0),0)),BMI!$G$2:$K$2)</f>
        <v>bt</v>
      </c>
      <c r="N1033" s="299" t="s">
        <v>3381</v>
      </c>
      <c r="O1033" s="299">
        <v>82</v>
      </c>
      <c r="P1033" s="106" t="s">
        <v>3380</v>
      </c>
      <c r="Q1033" s="103" t="s">
        <v>5</v>
      </c>
      <c r="R1033" s="103" t="s">
        <v>5</v>
      </c>
      <c r="S1033" s="299" t="s">
        <v>1370</v>
      </c>
      <c r="T1033" s="103" t="s">
        <v>5</v>
      </c>
      <c r="U1033" s="305" t="str">
        <f t="shared" si="112"/>
        <v>bt; bt; Đa sâu răng; bt</v>
      </c>
      <c r="V1033" s="112" t="s">
        <v>1370</v>
      </c>
      <c r="W1033" s="307" t="str">
        <f t="shared" si="113"/>
        <v>II</v>
      </c>
      <c r="X1033" s="308"/>
    </row>
    <row r="1034" spans="1:24" x14ac:dyDescent="0.25">
      <c r="A1034" s="103">
        <f t="shared" si="110"/>
        <v>1025</v>
      </c>
      <c r="B1034" s="300" t="s">
        <v>1573</v>
      </c>
      <c r="C1034" s="301" t="s">
        <v>2793</v>
      </c>
      <c r="D1034" s="309">
        <v>42378</v>
      </c>
      <c r="E1034" s="308" t="s">
        <v>1753</v>
      </c>
      <c r="F1034" s="308"/>
      <c r="G1034" s="421" t="s">
        <v>2131</v>
      </c>
      <c r="H1034" s="228">
        <v>45720</v>
      </c>
      <c r="I1034" s="308">
        <v>24</v>
      </c>
      <c r="J1034" s="308">
        <v>123</v>
      </c>
      <c r="K1034" s="303" t="str" cm="1">
        <f t="array" ref="K1034">LOOKUP(2,1/(J1034&gt;=INDEX(IF(F1034="x",CCTT!$F$3:$I$170,CCTT!$B$3:$E$170),MATCH(DATEDIF(D1034,DATE(2024,7,11),"m"),CCTT!$A$3:$A$170,0),0)),CCTT!$F$2:$I$2)</f>
        <v>bt</v>
      </c>
      <c r="L1034" s="304">
        <f t="shared" si="111"/>
        <v>15.863573269879041</v>
      </c>
      <c r="M1034" s="303" t="str" cm="1">
        <f t="array" ref="M1034">LOOKUP(2,1/(L1034&gt;=INDEX(IF(F1034="x",BMI!$G$3:$K$170,BMI!$B$3:$F$170),MATCH(DATEDIF(D1034,DATE(2024,7,11),"m"),BMI!$A$3:$A$170,0),0)),BMI!$G$2:$K$2)</f>
        <v>bt</v>
      </c>
      <c r="N1034" s="299" t="s">
        <v>3381</v>
      </c>
      <c r="O1034" s="299">
        <v>87</v>
      </c>
      <c r="P1034" s="106" t="s">
        <v>3380</v>
      </c>
      <c r="Q1034" s="103" t="s">
        <v>5</v>
      </c>
      <c r="R1034" s="103" t="s">
        <v>5</v>
      </c>
      <c r="S1034" s="299" t="s">
        <v>5</v>
      </c>
      <c r="T1034" s="103" t="s">
        <v>5</v>
      </c>
      <c r="U1034" s="305" t="str">
        <f t="shared" si="112"/>
        <v>bt; bt; bt; bt</v>
      </c>
      <c r="V1034" s="306" t="s">
        <v>5</v>
      </c>
      <c r="W1034" s="307" t="str">
        <f t="shared" si="113"/>
        <v>I</v>
      </c>
      <c r="X1034" s="308"/>
    </row>
    <row r="1035" spans="1:24" x14ac:dyDescent="0.25">
      <c r="A1035" s="103">
        <f t="shared" si="110"/>
        <v>1026</v>
      </c>
      <c r="B1035" s="300" t="s">
        <v>2794</v>
      </c>
      <c r="C1035" s="301" t="s">
        <v>1318</v>
      </c>
      <c r="D1035" s="309">
        <v>42612</v>
      </c>
      <c r="E1035" s="308"/>
      <c r="F1035" s="308" t="s">
        <v>1753</v>
      </c>
      <c r="G1035" s="421" t="s">
        <v>2131</v>
      </c>
      <c r="H1035" s="228">
        <v>45720</v>
      </c>
      <c r="I1035" s="308">
        <v>26</v>
      </c>
      <c r="J1035" s="308">
        <v>121</v>
      </c>
      <c r="K1035" s="303" t="str" cm="1">
        <f t="array" ref="K1035">LOOKUP(2,1/(J1035&gt;=INDEX(IF(F1035="x",CCTT!$F$3:$I$170,CCTT!$B$3:$E$170),MATCH(DATEDIF(D1035,DATE(2024,7,11),"m"),CCTT!$A$3:$A$170,0),0)),CCTT!$F$2:$I$2)</f>
        <v>bt</v>
      </c>
      <c r="L1035" s="304">
        <f t="shared" si="111"/>
        <v>17.758349839491839</v>
      </c>
      <c r="M1035" s="303" t="str" cm="1">
        <f t="array" ref="M1035">LOOKUP(2,1/(L1035&gt;=INDEX(IF(F1035="x",BMI!$G$3:$K$170,BMI!$B$3:$F$170),MATCH(DATEDIF(D1035,DATE(2024,7,11),"m"),BMI!$A$3:$A$170,0),0)),BMI!$G$2:$K$2)</f>
        <v>TC</v>
      </c>
      <c r="N1035" s="299" t="s">
        <v>3381</v>
      </c>
      <c r="O1035" s="299">
        <v>83</v>
      </c>
      <c r="P1035" s="106" t="s">
        <v>3380</v>
      </c>
      <c r="Q1035" s="103" t="s">
        <v>5</v>
      </c>
      <c r="R1035" s="103" t="s">
        <v>5</v>
      </c>
      <c r="S1035" s="299" t="s">
        <v>5</v>
      </c>
      <c r="T1035" s="103" t="s">
        <v>5</v>
      </c>
      <c r="U1035" s="305" t="str">
        <f t="shared" si="112"/>
        <v>bt; bt; bt; bt</v>
      </c>
      <c r="V1035" s="306" t="s">
        <v>5</v>
      </c>
      <c r="W1035" s="307" t="str">
        <f t="shared" si="113"/>
        <v>II</v>
      </c>
      <c r="X1035" s="308"/>
    </row>
    <row r="1036" spans="1:24" x14ac:dyDescent="0.25">
      <c r="A1036" s="103">
        <f t="shared" ref="A1036:A1099" si="114">A1035+1</f>
        <v>1027</v>
      </c>
      <c r="B1036" s="300" t="s">
        <v>2795</v>
      </c>
      <c r="C1036" s="301" t="s">
        <v>1318</v>
      </c>
      <c r="D1036" s="309">
        <v>42547</v>
      </c>
      <c r="E1036" s="308"/>
      <c r="F1036" s="308" t="s">
        <v>1753</v>
      </c>
      <c r="G1036" s="421" t="s">
        <v>2131</v>
      </c>
      <c r="H1036" s="228">
        <v>45720</v>
      </c>
      <c r="I1036" s="308">
        <v>34</v>
      </c>
      <c r="J1036" s="308">
        <v>132</v>
      </c>
      <c r="K1036" s="303" t="str" cm="1">
        <f t="array" ref="K1036">LOOKUP(2,1/(J1036&gt;=INDEX(IF(F1036="x",CCTT!$F$3:$I$170,CCTT!$B$3:$E$170),MATCH(DATEDIF(D1036,DATE(2024,7,11),"m"),CCTT!$A$3:$A$170,0),0)),CCTT!$F$2:$I$2)</f>
        <v>bt</v>
      </c>
      <c r="L1036" s="304">
        <f t="shared" si="111"/>
        <v>19.513314967860421</v>
      </c>
      <c r="M1036" s="303" t="str" cm="1">
        <f t="array" ref="M1036">LOOKUP(2,1/(L1036&gt;=INDEX(IF(F1036="x",BMI!$G$3:$K$170,BMI!$B$3:$F$170),MATCH(DATEDIF(D1036,DATE(2024,7,11),"m"),BMI!$A$3:$A$170,0),0)),BMI!$G$2:$K$2)</f>
        <v>TC</v>
      </c>
      <c r="N1036" s="299" t="s">
        <v>3381</v>
      </c>
      <c r="O1036" s="299">
        <v>82</v>
      </c>
      <c r="P1036" s="302" t="s">
        <v>3382</v>
      </c>
      <c r="Q1036" s="103" t="s">
        <v>1269</v>
      </c>
      <c r="R1036" s="103" t="s">
        <v>5</v>
      </c>
      <c r="S1036" s="299" t="s">
        <v>5</v>
      </c>
      <c r="T1036" s="103" t="s">
        <v>5</v>
      </c>
      <c r="U1036" s="305" t="str">
        <f t="shared" si="112"/>
        <v>Cận thị; bt; bt; bt</v>
      </c>
      <c r="V1036" s="306" t="s">
        <v>1269</v>
      </c>
      <c r="W1036" s="307" t="str">
        <f t="shared" si="113"/>
        <v>II</v>
      </c>
      <c r="X1036" s="308"/>
    </row>
    <row r="1037" spans="1:24" x14ac:dyDescent="0.25">
      <c r="A1037" s="103">
        <f t="shared" si="114"/>
        <v>1028</v>
      </c>
      <c r="B1037" s="300" t="s">
        <v>2796</v>
      </c>
      <c r="C1037" s="301" t="s">
        <v>1356</v>
      </c>
      <c r="D1037" s="309">
        <v>42700</v>
      </c>
      <c r="E1037" s="308" t="s">
        <v>1753</v>
      </c>
      <c r="F1037" s="308"/>
      <c r="G1037" s="421" t="s">
        <v>2131</v>
      </c>
      <c r="H1037" s="228">
        <v>45720</v>
      </c>
      <c r="I1037" s="308">
        <v>21</v>
      </c>
      <c r="J1037" s="308">
        <v>117</v>
      </c>
      <c r="K1037" s="303" t="str" cm="1">
        <f t="array" ref="K1037">LOOKUP(2,1/(J1037&gt;=INDEX(IF(F1037="x",CCTT!$F$3:$I$170,CCTT!$B$3:$E$170),MATCH(DATEDIF(D1037,DATE(2024,7,11),"m"),CCTT!$A$3:$A$170,0),0)),CCTT!$F$2:$I$2)</f>
        <v>bt</v>
      </c>
      <c r="L1037" s="304">
        <f t="shared" si="111"/>
        <v>15.340784571553803</v>
      </c>
      <c r="M1037" s="303" t="str" cm="1">
        <f t="array" ref="M1037">LOOKUP(2,1/(L1037&gt;=INDEX(IF(F1037="x",BMI!$G$3:$K$170,BMI!$B$3:$F$170),MATCH(DATEDIF(D1037,DATE(2024,7,11),"m"),BMI!$A$3:$A$170,0),0)),BMI!$G$2:$K$2)</f>
        <v>bt</v>
      </c>
      <c r="N1037" s="299" t="s">
        <v>3381</v>
      </c>
      <c r="O1037" s="299">
        <v>82</v>
      </c>
      <c r="P1037" s="106" t="s">
        <v>3380</v>
      </c>
      <c r="Q1037" s="103" t="s">
        <v>5</v>
      </c>
      <c r="R1037" s="103" t="s">
        <v>5</v>
      </c>
      <c r="S1037" s="299" t="s">
        <v>1370</v>
      </c>
      <c r="T1037" s="103" t="s">
        <v>5</v>
      </c>
      <c r="U1037" s="305" t="str">
        <f t="shared" si="112"/>
        <v>bt; bt; Đa sâu răng; bt</v>
      </c>
      <c r="V1037" s="112" t="s">
        <v>1370</v>
      </c>
      <c r="W1037" s="307" t="str">
        <f t="shared" si="113"/>
        <v>II</v>
      </c>
      <c r="X1037" s="308"/>
    </row>
    <row r="1038" spans="1:24" x14ac:dyDescent="0.25">
      <c r="A1038" s="103">
        <f t="shared" si="114"/>
        <v>1029</v>
      </c>
      <c r="B1038" s="300" t="s">
        <v>1311</v>
      </c>
      <c r="C1038" s="301" t="s">
        <v>2797</v>
      </c>
      <c r="D1038" s="309">
        <v>42431</v>
      </c>
      <c r="E1038" s="308" t="s">
        <v>1753</v>
      </c>
      <c r="F1038" s="308"/>
      <c r="G1038" s="421" t="s">
        <v>2131</v>
      </c>
      <c r="H1038" s="228">
        <v>45720</v>
      </c>
      <c r="I1038" s="308">
        <v>32</v>
      </c>
      <c r="J1038" s="308">
        <v>132</v>
      </c>
      <c r="K1038" s="303" t="str" cm="1">
        <f t="array" ref="K1038">LOOKUP(2,1/(J1038&gt;=INDEX(IF(F1038="x",CCTT!$F$3:$I$170,CCTT!$B$3:$E$170),MATCH(DATEDIF(D1038,DATE(2024,7,11),"m"),CCTT!$A$3:$A$170,0),0)),CCTT!$F$2:$I$2)</f>
        <v>bt</v>
      </c>
      <c r="L1038" s="304">
        <f t="shared" si="111"/>
        <v>18.365472910927455</v>
      </c>
      <c r="M1038" s="303" t="str" cm="1">
        <f t="array" ref="M1038">LOOKUP(2,1/(L1038&gt;=INDEX(IF(F1038="x",BMI!$G$3:$K$170,BMI!$B$3:$F$170),MATCH(DATEDIF(D1038,DATE(2024,7,11),"m"),BMI!$A$3:$A$170,0),0)),BMI!$G$2:$K$2)</f>
        <v>TC</v>
      </c>
      <c r="N1038" s="299" t="s">
        <v>3379</v>
      </c>
      <c r="O1038" s="299">
        <v>81</v>
      </c>
      <c r="P1038" s="106" t="s">
        <v>3380</v>
      </c>
      <c r="Q1038" s="103" t="s">
        <v>5</v>
      </c>
      <c r="R1038" s="103" t="s">
        <v>5</v>
      </c>
      <c r="S1038" s="299" t="s">
        <v>5</v>
      </c>
      <c r="T1038" s="103" t="s">
        <v>5</v>
      </c>
      <c r="U1038" s="305" t="str">
        <f t="shared" si="112"/>
        <v>bt; bt; bt; bt</v>
      </c>
      <c r="V1038" s="306" t="s">
        <v>5</v>
      </c>
      <c r="W1038" s="307" t="str">
        <f t="shared" si="113"/>
        <v>II</v>
      </c>
      <c r="X1038" s="308"/>
    </row>
    <row r="1039" spans="1:24" x14ac:dyDescent="0.25">
      <c r="A1039" s="103">
        <f t="shared" si="114"/>
        <v>1030</v>
      </c>
      <c r="B1039" s="300" t="s">
        <v>2698</v>
      </c>
      <c r="C1039" s="301" t="s">
        <v>1368</v>
      </c>
      <c r="D1039" s="309">
        <v>42428</v>
      </c>
      <c r="E1039" s="308"/>
      <c r="F1039" s="308" t="s">
        <v>1753</v>
      </c>
      <c r="G1039" s="421" t="s">
        <v>2131</v>
      </c>
      <c r="H1039" s="228">
        <v>45720</v>
      </c>
      <c r="I1039" s="308">
        <v>24</v>
      </c>
      <c r="J1039" s="308">
        <v>133</v>
      </c>
      <c r="K1039" s="303" t="str" cm="1">
        <f t="array" ref="K1039">LOOKUP(2,1/(J1039&gt;=INDEX(IF(F1039="x",CCTT!$F$3:$I$170,CCTT!$B$3:$E$170),MATCH(DATEDIF(D1039,DATE(2024,7,11),"m"),CCTT!$A$3:$A$170,0),0)),CCTT!$F$2:$I$2)</f>
        <v>bt</v>
      </c>
      <c r="L1039" s="304">
        <f t="shared" si="111"/>
        <v>13.567753971394652</v>
      </c>
      <c r="M1039" s="303" t="str" cm="1">
        <f t="array" ref="M1039">LOOKUP(2,1/(L1039&gt;=INDEX(IF(F1039="x",BMI!$G$3:$K$170,BMI!$B$3:$F$170),MATCH(DATEDIF(D1039,DATE(2024,7,11),"m"),BMI!$A$3:$A$170,0),0)),BMI!$G$2:$K$2)</f>
        <v>bt</v>
      </c>
      <c r="N1039" s="299" t="s">
        <v>3381</v>
      </c>
      <c r="O1039" s="299">
        <v>85</v>
      </c>
      <c r="P1039" s="106" t="s">
        <v>3380</v>
      </c>
      <c r="Q1039" s="103" t="s">
        <v>5</v>
      </c>
      <c r="R1039" s="103" t="s">
        <v>5</v>
      </c>
      <c r="S1039" s="299" t="s">
        <v>5</v>
      </c>
      <c r="T1039" s="103" t="s">
        <v>5</v>
      </c>
      <c r="U1039" s="305" t="str">
        <f t="shared" si="112"/>
        <v>bt; bt; bt; bt</v>
      </c>
      <c r="V1039" s="306" t="s">
        <v>5</v>
      </c>
      <c r="W1039" s="307" t="str">
        <f t="shared" si="113"/>
        <v>I</v>
      </c>
      <c r="X1039" s="308"/>
    </row>
    <row r="1040" spans="1:24" x14ac:dyDescent="0.25">
      <c r="A1040" s="103">
        <f t="shared" si="114"/>
        <v>1031</v>
      </c>
      <c r="B1040" s="300" t="s">
        <v>2798</v>
      </c>
      <c r="C1040" s="301" t="s">
        <v>2799</v>
      </c>
      <c r="D1040" s="309">
        <v>42066</v>
      </c>
      <c r="E1040" s="308" t="s">
        <v>1753</v>
      </c>
      <c r="F1040" s="308"/>
      <c r="G1040" s="421" t="s">
        <v>2131</v>
      </c>
      <c r="H1040" s="228">
        <v>45720</v>
      </c>
      <c r="I1040" s="308">
        <v>25</v>
      </c>
      <c r="J1040" s="308">
        <v>125</v>
      </c>
      <c r="K1040" s="303" t="str" cm="1">
        <f t="array" ref="K1040">LOOKUP(2,1/(J1040&gt;=INDEX(IF(F1040="x",CCTT!$F$3:$I$170,CCTT!$B$3:$E$170),MATCH(DATEDIF(D1040,DATE(2024,7,11),"m"),CCTT!$A$3:$A$170,0),0)),CCTT!$F$2:$I$2)</f>
        <v>bt</v>
      </c>
      <c r="L1040" s="304">
        <f t="shared" si="111"/>
        <v>16</v>
      </c>
      <c r="M1040" s="303" t="str" cm="1">
        <f t="array" ref="M1040">LOOKUP(2,1/(L1040&gt;=INDEX(IF(F1040="x",BMI!$G$3:$K$170,BMI!$B$3:$F$170),MATCH(DATEDIF(D1040,DATE(2024,7,11),"m"),BMI!$A$3:$A$170,0),0)),BMI!$G$2:$K$2)</f>
        <v>bt</v>
      </c>
      <c r="N1040" s="299" t="s">
        <v>3381</v>
      </c>
      <c r="O1040" s="299">
        <v>82</v>
      </c>
      <c r="P1040" s="106" t="s">
        <v>3380</v>
      </c>
      <c r="Q1040" s="103" t="s">
        <v>5</v>
      </c>
      <c r="R1040" s="103" t="s">
        <v>5</v>
      </c>
      <c r="S1040" s="299" t="s">
        <v>5</v>
      </c>
      <c r="T1040" s="103" t="s">
        <v>5</v>
      </c>
      <c r="U1040" s="305" t="str">
        <f t="shared" si="112"/>
        <v>bt; bt; bt; bt</v>
      </c>
      <c r="V1040" s="306" t="s">
        <v>5</v>
      </c>
      <c r="W1040" s="307" t="str">
        <f t="shared" si="113"/>
        <v>I</v>
      </c>
      <c r="X1040" s="308"/>
    </row>
    <row r="1041" spans="1:24" x14ac:dyDescent="0.25">
      <c r="A1041" s="103">
        <f t="shared" si="114"/>
        <v>1032</v>
      </c>
      <c r="B1041" s="300" t="s">
        <v>2800</v>
      </c>
      <c r="C1041" s="301" t="s">
        <v>1299</v>
      </c>
      <c r="D1041" s="309">
        <v>42643</v>
      </c>
      <c r="E1041" s="308" t="s">
        <v>1753</v>
      </c>
      <c r="F1041" s="308"/>
      <c r="G1041" s="421" t="s">
        <v>2131</v>
      </c>
      <c r="H1041" s="228">
        <v>45720</v>
      </c>
      <c r="I1041" s="308">
        <v>30</v>
      </c>
      <c r="J1041" s="308">
        <v>123</v>
      </c>
      <c r="K1041" s="303" t="str" cm="1">
        <f t="array" ref="K1041">LOOKUP(2,1/(J1041&gt;=INDEX(IF(F1041="x",CCTT!$F$3:$I$170,CCTT!$B$3:$E$170),MATCH(DATEDIF(D1041,DATE(2024,7,11),"m"),CCTT!$A$3:$A$170,0),0)),CCTT!$F$2:$I$2)</f>
        <v>bt</v>
      </c>
      <c r="L1041" s="304">
        <f t="shared" si="111"/>
        <v>19.829466587348801</v>
      </c>
      <c r="M1041" s="303" t="str" cm="1">
        <f t="array" ref="M1041">LOOKUP(2,1/(L1041&gt;=INDEX(IF(F1041="x",BMI!$G$3:$K$170,BMI!$B$3:$F$170),MATCH(DATEDIF(D1041,DATE(2024,7,11),"m"),BMI!$A$3:$A$170,0),0)),BMI!$G$2:$K$2)</f>
        <v>BP</v>
      </c>
      <c r="N1041" s="299" t="s">
        <v>3381</v>
      </c>
      <c r="O1041" s="299">
        <v>87</v>
      </c>
      <c r="P1041" s="302" t="s">
        <v>3388</v>
      </c>
      <c r="Q1041" s="335" t="s">
        <v>1326</v>
      </c>
      <c r="R1041" s="103" t="s">
        <v>5</v>
      </c>
      <c r="S1041" s="299" t="s">
        <v>5</v>
      </c>
      <c r="T1041" s="103" t="s">
        <v>5</v>
      </c>
      <c r="U1041" s="305" t="str">
        <f t="shared" si="112"/>
        <v>2 mắt giảm thị lực; bt; bt; bt</v>
      </c>
      <c r="V1041" s="112" t="s">
        <v>1326</v>
      </c>
      <c r="W1041" s="307" t="str">
        <f t="shared" si="113"/>
        <v>III</v>
      </c>
      <c r="X1041" s="308"/>
    </row>
    <row r="1042" spans="1:24" x14ac:dyDescent="0.25">
      <c r="A1042" s="103">
        <f t="shared" si="114"/>
        <v>1033</v>
      </c>
      <c r="B1042" s="300" t="s">
        <v>1670</v>
      </c>
      <c r="C1042" s="301" t="s">
        <v>1299</v>
      </c>
      <c r="D1042" s="309">
        <v>42529</v>
      </c>
      <c r="E1042" s="308" t="s">
        <v>1753</v>
      </c>
      <c r="F1042" s="308"/>
      <c r="G1042" s="421" t="s">
        <v>2131</v>
      </c>
      <c r="H1042" s="228">
        <v>45720</v>
      </c>
      <c r="I1042" s="308">
        <v>31</v>
      </c>
      <c r="J1042" s="308">
        <v>122</v>
      </c>
      <c r="K1042" s="303" t="str" cm="1">
        <f t="array" ref="K1042">LOOKUP(2,1/(J1042&gt;=INDEX(IF(F1042="x",CCTT!$F$3:$I$170,CCTT!$B$3:$E$170),MATCH(DATEDIF(D1042,DATE(2024,7,11),"m"),CCTT!$A$3:$A$170,0),0)),CCTT!$F$2:$I$2)</f>
        <v>bt</v>
      </c>
      <c r="L1042" s="304">
        <f t="shared" si="111"/>
        <v>20.827734479978503</v>
      </c>
      <c r="M1042" s="303" t="str" cm="1">
        <f t="array" ref="M1042">LOOKUP(2,1/(L1042&gt;=INDEX(IF(F1042="x",BMI!$G$3:$K$170,BMI!$B$3:$F$170),MATCH(DATEDIF(D1042,DATE(2024,7,11),"m"),BMI!$A$3:$A$170,0),0)),BMI!$G$2:$K$2)</f>
        <v>BP</v>
      </c>
      <c r="N1042" s="299" t="s">
        <v>3381</v>
      </c>
      <c r="O1042" s="299">
        <v>78</v>
      </c>
      <c r="P1042" s="106" t="s">
        <v>3380</v>
      </c>
      <c r="Q1042" s="103" t="s">
        <v>5</v>
      </c>
      <c r="R1042" s="103" t="s">
        <v>5</v>
      </c>
      <c r="S1042" s="299" t="s">
        <v>5</v>
      </c>
      <c r="T1042" s="103" t="s">
        <v>5</v>
      </c>
      <c r="U1042" s="305" t="str">
        <f t="shared" si="112"/>
        <v>bt; bt; bt; bt</v>
      </c>
      <c r="V1042" s="306" t="s">
        <v>5</v>
      </c>
      <c r="W1042" s="307" t="str">
        <f t="shared" si="113"/>
        <v>III</v>
      </c>
      <c r="X1042" s="308"/>
    </row>
    <row r="1043" spans="1:24" x14ac:dyDescent="0.25">
      <c r="A1043" s="103">
        <f t="shared" si="114"/>
        <v>1034</v>
      </c>
      <c r="B1043" s="300" t="s">
        <v>2801</v>
      </c>
      <c r="C1043" s="301" t="s">
        <v>1731</v>
      </c>
      <c r="D1043" s="309">
        <v>42425</v>
      </c>
      <c r="E1043" s="308"/>
      <c r="F1043" s="308" t="s">
        <v>1753</v>
      </c>
      <c r="G1043" s="421" t="s">
        <v>2131</v>
      </c>
      <c r="H1043" s="228">
        <v>45720</v>
      </c>
      <c r="I1043" s="308">
        <v>21</v>
      </c>
      <c r="J1043" s="308">
        <v>129</v>
      </c>
      <c r="K1043" s="303" t="str" cm="1">
        <f t="array" ref="K1043">LOOKUP(2,1/(J1043&gt;=INDEX(IF(F1043="x",CCTT!$F$3:$I$170,CCTT!$B$3:$E$170),MATCH(DATEDIF(D1043,DATE(2024,7,11),"m"),CCTT!$A$3:$A$170,0),0)),CCTT!$F$2:$I$2)</f>
        <v>bt</v>
      </c>
      <c r="L1043" s="304">
        <f t="shared" si="111"/>
        <v>12.619433928249505</v>
      </c>
      <c r="M1043" s="303" t="str" cm="1">
        <f t="array" ref="M1043">LOOKUP(2,1/(L1043&gt;=INDEX(IF(F1043="x",BMI!$G$3:$K$170,BMI!$B$3:$F$170),MATCH(DATEDIF(D1043,DATE(2024,7,11),"m"),BMI!$A$3:$A$170,0),0)),BMI!$G$2:$K$2)</f>
        <v>SDDTGC</v>
      </c>
      <c r="N1043" s="299" t="s">
        <v>3381</v>
      </c>
      <c r="O1043" s="299">
        <v>81</v>
      </c>
      <c r="P1043" s="106" t="s">
        <v>3380</v>
      </c>
      <c r="Q1043" s="103" t="s">
        <v>5</v>
      </c>
      <c r="R1043" s="103" t="s">
        <v>5</v>
      </c>
      <c r="S1043" s="299" t="s">
        <v>5</v>
      </c>
      <c r="T1043" s="103" t="s">
        <v>5</v>
      </c>
      <c r="U1043" s="305" t="str">
        <f t="shared" si="112"/>
        <v>bt; bt; bt; bt</v>
      </c>
      <c r="V1043" s="306" t="s">
        <v>5</v>
      </c>
      <c r="W1043" s="307" t="str">
        <f t="shared" si="113"/>
        <v>II</v>
      </c>
      <c r="X1043" s="308"/>
    </row>
    <row r="1044" spans="1:24" x14ac:dyDescent="0.25">
      <c r="A1044" s="103">
        <f t="shared" si="114"/>
        <v>1035</v>
      </c>
      <c r="B1044" s="300" t="s">
        <v>2802</v>
      </c>
      <c r="C1044" s="301" t="s">
        <v>1307</v>
      </c>
      <c r="D1044" s="309">
        <v>42550</v>
      </c>
      <c r="E1044" s="308"/>
      <c r="F1044" s="308" t="s">
        <v>1753</v>
      </c>
      <c r="G1044" s="421" t="s">
        <v>2131</v>
      </c>
      <c r="H1044" s="228">
        <v>45720</v>
      </c>
      <c r="I1044" s="308">
        <v>63</v>
      </c>
      <c r="J1044" s="308">
        <v>145</v>
      </c>
      <c r="K1044" s="303" t="str" cm="1">
        <f t="array" ref="K1044">LOOKUP(2,1/(J1044&gt;=INDEX(IF(F1044="x",CCTT!$F$3:$I$170,CCTT!$B$3:$E$170),MATCH(DATEDIF(D1044,DATE(2024,7,11),"m"),CCTT!$A$3:$A$170,0),0)),CCTT!$F$2:$I$2)</f>
        <v>CHT</v>
      </c>
      <c r="L1044" s="304">
        <f t="shared" si="111"/>
        <v>29.964328180737219</v>
      </c>
      <c r="M1044" s="303" t="str" cm="1">
        <f t="array" ref="M1044">LOOKUP(2,1/(L1044&gt;=INDEX(IF(F1044="x",BMI!$G$3:$K$170,BMI!$B$3:$F$170),MATCH(DATEDIF(D1044,DATE(2024,7,11),"m"),BMI!$A$3:$A$170,0),0)),BMI!$G$2:$K$2)</f>
        <v>BP</v>
      </c>
      <c r="N1044" s="299" t="s">
        <v>78</v>
      </c>
      <c r="O1044" s="299">
        <v>76</v>
      </c>
      <c r="P1044" s="302" t="s">
        <v>3382</v>
      </c>
      <c r="Q1044" s="103" t="s">
        <v>1269</v>
      </c>
      <c r="R1044" s="103" t="s">
        <v>5</v>
      </c>
      <c r="S1044" s="299" t="s">
        <v>5</v>
      </c>
      <c r="T1044" s="103" t="s">
        <v>5</v>
      </c>
      <c r="U1044" s="305" t="str">
        <f t="shared" si="112"/>
        <v>Cận thị; bt; bt; bt</v>
      </c>
      <c r="V1044" s="306" t="s">
        <v>1269</v>
      </c>
      <c r="W1044" s="307" t="str">
        <f t="shared" si="113"/>
        <v>III</v>
      </c>
      <c r="X1044" s="308"/>
    </row>
    <row r="1045" spans="1:24" x14ac:dyDescent="0.25">
      <c r="A1045" s="103">
        <f t="shared" si="114"/>
        <v>1036</v>
      </c>
      <c r="B1045" s="300" t="s">
        <v>2803</v>
      </c>
      <c r="C1045" s="301" t="s">
        <v>1307</v>
      </c>
      <c r="D1045" s="309">
        <v>42385</v>
      </c>
      <c r="E1045" s="308"/>
      <c r="F1045" s="308" t="s">
        <v>1753</v>
      </c>
      <c r="G1045" s="421" t="s">
        <v>2131</v>
      </c>
      <c r="H1045" s="228">
        <v>45720</v>
      </c>
      <c r="I1045" s="308">
        <v>32</v>
      </c>
      <c r="J1045" s="308">
        <v>136</v>
      </c>
      <c r="K1045" s="303" t="str" cm="1">
        <f t="array" ref="K1045">LOOKUP(2,1/(J1045&gt;=INDEX(IF(F1045="x",CCTT!$F$3:$I$170,CCTT!$B$3:$E$170),MATCH(DATEDIF(D1045,DATE(2024,7,11),"m"),CCTT!$A$3:$A$170,0),0)),CCTT!$F$2:$I$2)</f>
        <v>bt</v>
      </c>
      <c r="L1045" s="304">
        <f t="shared" si="111"/>
        <v>17.301038062283737</v>
      </c>
      <c r="M1045" s="303" t="str" cm="1">
        <f t="array" ref="M1045">LOOKUP(2,1/(L1045&gt;=INDEX(IF(F1045="x",BMI!$G$3:$K$170,BMI!$B$3:$F$170),MATCH(DATEDIF(D1045,DATE(2024,7,11),"m"),BMI!$A$3:$A$170,0),0)),BMI!$G$2:$K$2)</f>
        <v>bt</v>
      </c>
      <c r="N1045" s="299" t="s">
        <v>3386</v>
      </c>
      <c r="O1045" s="299">
        <v>88</v>
      </c>
      <c r="P1045" s="302" t="s">
        <v>3382</v>
      </c>
      <c r="Q1045" s="103" t="s">
        <v>1269</v>
      </c>
      <c r="R1045" s="103" t="s">
        <v>5</v>
      </c>
      <c r="S1045" s="299" t="s">
        <v>5</v>
      </c>
      <c r="T1045" s="103" t="s">
        <v>5</v>
      </c>
      <c r="U1045" s="305" t="str">
        <f t="shared" si="112"/>
        <v>Cận thị; bt; bt; bt</v>
      </c>
      <c r="V1045" s="306" t="s">
        <v>1269</v>
      </c>
      <c r="W1045" s="307" t="str">
        <f t="shared" si="113"/>
        <v>II</v>
      </c>
      <c r="X1045" s="308"/>
    </row>
    <row r="1046" spans="1:24" x14ac:dyDescent="0.25">
      <c r="A1046" s="103">
        <f t="shared" si="114"/>
        <v>1037</v>
      </c>
      <c r="B1046" s="300" t="s">
        <v>1509</v>
      </c>
      <c r="C1046" s="301" t="s">
        <v>1287</v>
      </c>
      <c r="D1046" s="308"/>
      <c r="E1046" s="308" t="s">
        <v>1753</v>
      </c>
      <c r="F1046" s="308"/>
      <c r="G1046" s="421" t="s">
        <v>2131</v>
      </c>
      <c r="H1046" s="228">
        <v>45720</v>
      </c>
      <c r="I1046" s="308">
        <v>25</v>
      </c>
      <c r="J1046" s="308">
        <v>132</v>
      </c>
      <c r="K1046" s="303" t="e" cm="1">
        <f t="array" ref="K1046">LOOKUP(2,1/(J1046&gt;=INDEX(IF(F1046="x",CCTT!$F$3:$I$170,CCTT!$B$3:$E$170),MATCH(DATEDIF(D1046,DATE(2024,7,11),"m"),CCTT!$A$3:$A$170,0),0)),CCTT!$F$2:$I$2)</f>
        <v>#N/A</v>
      </c>
      <c r="L1046" s="304">
        <f t="shared" si="111"/>
        <v>14.348025711662075</v>
      </c>
      <c r="M1046" s="303" t="e" cm="1">
        <f t="array" ref="M1046">LOOKUP(2,1/(L1046&gt;=INDEX(IF(F1046="x",BMI!$G$3:$K$170,BMI!$B$3:$F$170),MATCH(DATEDIF(D1046,DATE(2024,7,11),"m"),BMI!$A$3:$A$170,0),0)),BMI!$G$2:$K$2)</f>
        <v>#N/A</v>
      </c>
      <c r="N1046" s="299" t="s">
        <v>3381</v>
      </c>
      <c r="O1046" s="299">
        <v>80</v>
      </c>
      <c r="P1046" s="106" t="s">
        <v>3380</v>
      </c>
      <c r="Q1046" s="103" t="s">
        <v>5</v>
      </c>
      <c r="R1046" s="103" t="s">
        <v>5</v>
      </c>
      <c r="S1046" s="299" t="s">
        <v>5</v>
      </c>
      <c r="T1046" s="103" t="s">
        <v>5</v>
      </c>
      <c r="U1046" s="305" t="str">
        <f t="shared" si="112"/>
        <v>bt; bt; bt; bt</v>
      </c>
      <c r="V1046" s="306" t="s">
        <v>5</v>
      </c>
      <c r="W1046" s="307" t="e">
        <f t="shared" si="113"/>
        <v>#N/A</v>
      </c>
      <c r="X1046" s="308"/>
    </row>
    <row r="1047" spans="1:24" x14ac:dyDescent="0.25">
      <c r="A1047" s="103">
        <f t="shared" si="114"/>
        <v>1038</v>
      </c>
      <c r="B1047" s="300" t="s">
        <v>2804</v>
      </c>
      <c r="C1047" s="301" t="s">
        <v>2805</v>
      </c>
      <c r="D1047" s="309">
        <v>42611</v>
      </c>
      <c r="E1047" s="308" t="s">
        <v>1753</v>
      </c>
      <c r="F1047" s="308"/>
      <c r="G1047" s="421" t="s">
        <v>2131</v>
      </c>
      <c r="H1047" s="228">
        <v>45720</v>
      </c>
      <c r="I1047" s="308">
        <v>24</v>
      </c>
      <c r="J1047" s="308">
        <v>127</v>
      </c>
      <c r="K1047" s="303" t="str" cm="1">
        <f t="array" ref="K1047">LOOKUP(2,1/(J1047&gt;=INDEX(IF(F1047="x",CCTT!$F$3:$I$170,CCTT!$B$3:$E$170),MATCH(DATEDIF(D1047,DATE(2024,7,11),"m"),CCTT!$A$3:$A$170,0),0)),CCTT!$F$2:$I$2)</f>
        <v>bt</v>
      </c>
      <c r="L1047" s="304">
        <f t="shared" si="111"/>
        <v>14.88002976005952</v>
      </c>
      <c r="M1047" s="303" t="str" cm="1">
        <f t="array" ref="M1047">LOOKUP(2,1/(L1047&gt;=INDEX(IF(F1047="x",BMI!$G$3:$K$170,BMI!$B$3:$F$170),MATCH(DATEDIF(D1047,DATE(2024,7,11),"m"),BMI!$A$3:$A$170,0),0)),BMI!$G$2:$K$2)</f>
        <v>bt</v>
      </c>
      <c r="N1047" s="299" t="s">
        <v>3381</v>
      </c>
      <c r="O1047" s="299">
        <v>85</v>
      </c>
      <c r="P1047" s="106" t="s">
        <v>3380</v>
      </c>
      <c r="Q1047" s="103" t="s">
        <v>5</v>
      </c>
      <c r="R1047" s="103" t="s">
        <v>5</v>
      </c>
      <c r="S1047" s="299" t="s">
        <v>1370</v>
      </c>
      <c r="T1047" s="103" t="s">
        <v>5</v>
      </c>
      <c r="U1047" s="305" t="str">
        <f t="shared" si="112"/>
        <v>bt; bt; Đa sâu răng; bt</v>
      </c>
      <c r="V1047" s="112" t="s">
        <v>1370</v>
      </c>
      <c r="W1047" s="307" t="str">
        <f t="shared" si="113"/>
        <v>II</v>
      </c>
      <c r="X1047" s="308"/>
    </row>
    <row r="1048" spans="1:24" x14ac:dyDescent="0.25">
      <c r="A1048" s="103">
        <f t="shared" si="114"/>
        <v>1039</v>
      </c>
      <c r="B1048" s="300" t="s">
        <v>2425</v>
      </c>
      <c r="C1048" s="301" t="s">
        <v>1321</v>
      </c>
      <c r="D1048" s="308"/>
      <c r="E1048" s="308" t="s">
        <v>1753</v>
      </c>
      <c r="F1048" s="308"/>
      <c r="G1048" s="421" t="s">
        <v>2131</v>
      </c>
      <c r="H1048" s="228">
        <v>45720</v>
      </c>
      <c r="I1048" s="308">
        <v>32</v>
      </c>
      <c r="J1048" s="308">
        <v>132</v>
      </c>
      <c r="K1048" s="303" t="e" cm="1">
        <f t="array" ref="K1048">LOOKUP(2,1/(J1048&gt;=INDEX(IF(F1048="x",CCTT!$F$3:$I$170,CCTT!$B$3:$E$170),MATCH(DATEDIF(D1048,DATE(2024,7,11),"m"),CCTT!$A$3:$A$170,0),0)),CCTT!$F$2:$I$2)</f>
        <v>#N/A</v>
      </c>
      <c r="L1048" s="304">
        <f t="shared" si="111"/>
        <v>18.365472910927455</v>
      </c>
      <c r="M1048" s="303" t="e" cm="1">
        <f t="array" ref="M1048">LOOKUP(2,1/(L1048&gt;=INDEX(IF(F1048="x",BMI!$G$3:$K$170,BMI!$B$3:$F$170),MATCH(DATEDIF(D1048,DATE(2024,7,11),"m"),BMI!$A$3:$A$170,0),0)),BMI!$G$2:$K$2)</f>
        <v>#N/A</v>
      </c>
      <c r="N1048" s="299" t="s">
        <v>3384</v>
      </c>
      <c r="O1048" s="299">
        <v>87</v>
      </c>
      <c r="P1048" s="106" t="s">
        <v>3380</v>
      </c>
      <c r="Q1048" s="103" t="s">
        <v>5</v>
      </c>
      <c r="R1048" s="103" t="s">
        <v>5</v>
      </c>
      <c r="S1048" s="299" t="s">
        <v>1370</v>
      </c>
      <c r="T1048" s="103" t="s">
        <v>5</v>
      </c>
      <c r="U1048" s="305" t="str">
        <f t="shared" si="112"/>
        <v>bt; bt; Đa sâu răng; bt</v>
      </c>
      <c r="V1048" s="112" t="s">
        <v>1370</v>
      </c>
      <c r="W1048" s="307" t="e">
        <f t="shared" si="113"/>
        <v>#N/A</v>
      </c>
      <c r="X1048" s="308"/>
    </row>
    <row r="1049" spans="1:24" x14ac:dyDescent="0.25">
      <c r="A1049" s="103">
        <f t="shared" si="114"/>
        <v>1040</v>
      </c>
      <c r="B1049" s="300" t="s">
        <v>2118</v>
      </c>
      <c r="C1049" s="301" t="s">
        <v>1368</v>
      </c>
      <c r="D1049" s="309">
        <v>42408</v>
      </c>
      <c r="E1049" s="308"/>
      <c r="F1049" s="308" t="s">
        <v>1753</v>
      </c>
      <c r="G1049" s="421" t="s">
        <v>2131</v>
      </c>
      <c r="H1049" s="228">
        <v>45720</v>
      </c>
      <c r="I1049" s="308">
        <v>21</v>
      </c>
      <c r="J1049" s="308">
        <v>122</v>
      </c>
      <c r="K1049" s="303" t="str" cm="1">
        <f t="array" ref="K1049">LOOKUP(2,1/(J1049&gt;=INDEX(IF(F1049="x",CCTT!$F$3:$I$170,CCTT!$B$3:$E$170),MATCH(DATEDIF(D1049,DATE(2024,7,11),"m"),CCTT!$A$3:$A$170,0),0)),CCTT!$F$2:$I$2)</f>
        <v>bt</v>
      </c>
      <c r="L1049" s="304">
        <f t="shared" si="111"/>
        <v>14.109110454178984</v>
      </c>
      <c r="M1049" s="303" t="str" cm="1">
        <f t="array" ref="M1049">LOOKUP(2,1/(L1049&gt;=INDEX(IF(F1049="x",BMI!$G$3:$K$170,BMI!$B$3:$F$170),MATCH(DATEDIF(D1049,DATE(2024,7,11),"m"),BMI!$A$3:$A$170,0),0)),BMI!$G$2:$K$2)</f>
        <v>bt</v>
      </c>
      <c r="N1049" s="299" t="s">
        <v>3381</v>
      </c>
      <c r="O1049" s="299">
        <v>82</v>
      </c>
      <c r="P1049" s="106" t="s">
        <v>3380</v>
      </c>
      <c r="Q1049" s="103" t="s">
        <v>5</v>
      </c>
      <c r="R1049" s="103" t="s">
        <v>5</v>
      </c>
      <c r="S1049" s="299" t="s">
        <v>1370</v>
      </c>
      <c r="T1049" s="103" t="s">
        <v>5</v>
      </c>
      <c r="U1049" s="305" t="str">
        <f t="shared" si="112"/>
        <v>bt; bt; Đa sâu răng; bt</v>
      </c>
      <c r="V1049" s="112" t="s">
        <v>1370</v>
      </c>
      <c r="W1049" s="307" t="str">
        <f t="shared" si="113"/>
        <v>II</v>
      </c>
      <c r="X1049" s="308"/>
    </row>
    <row r="1050" spans="1:24" x14ac:dyDescent="0.25">
      <c r="A1050" s="103">
        <f t="shared" si="114"/>
        <v>1041</v>
      </c>
      <c r="B1050" s="300" t="s">
        <v>2806</v>
      </c>
      <c r="C1050" s="301" t="s">
        <v>1299</v>
      </c>
      <c r="D1050" s="309">
        <v>42713</v>
      </c>
      <c r="E1050" s="308" t="s">
        <v>1753</v>
      </c>
      <c r="F1050" s="308"/>
      <c r="G1050" s="421" t="s">
        <v>2131</v>
      </c>
      <c r="H1050" s="228">
        <v>45720</v>
      </c>
      <c r="I1050" s="308">
        <v>31</v>
      </c>
      <c r="J1050" s="308">
        <v>119</v>
      </c>
      <c r="K1050" s="303" t="str" cm="1">
        <f t="array" ref="K1050">LOOKUP(2,1/(J1050&gt;=INDEX(IF(F1050="x",CCTT!$F$3:$I$170,CCTT!$B$3:$E$170),MATCH(DATEDIF(D1050,DATE(2024,7,11),"m"),CCTT!$A$3:$A$170,0),0)),CCTT!$F$2:$I$2)</f>
        <v>bt</v>
      </c>
      <c r="L1050" s="304">
        <f t="shared" si="111"/>
        <v>21.891109384930441</v>
      </c>
      <c r="M1050" s="303" t="str" cm="1">
        <f t="array" ref="M1050">LOOKUP(2,1/(L1050&gt;=INDEX(IF(F1050="x",BMI!$G$3:$K$170,BMI!$B$3:$F$170),MATCH(DATEDIF(D1050,DATE(2024,7,11),"m"),BMI!$A$3:$A$170,0),0)),BMI!$G$2:$K$2)</f>
        <v>BP</v>
      </c>
      <c r="N1050" s="299" t="s">
        <v>3381</v>
      </c>
      <c r="O1050" s="299">
        <v>82</v>
      </c>
      <c r="P1050" s="106" t="s">
        <v>3380</v>
      </c>
      <c r="Q1050" s="103" t="s">
        <v>5</v>
      </c>
      <c r="R1050" s="103" t="s">
        <v>5</v>
      </c>
      <c r="S1050" s="299" t="s">
        <v>5</v>
      </c>
      <c r="T1050" s="103" t="s">
        <v>5</v>
      </c>
      <c r="U1050" s="305" t="str">
        <f t="shared" si="112"/>
        <v>bt; bt; bt; bt</v>
      </c>
      <c r="V1050" s="306" t="s">
        <v>5</v>
      </c>
      <c r="W1050" s="307" t="str">
        <f t="shared" si="113"/>
        <v>III</v>
      </c>
      <c r="X1050" s="308"/>
    </row>
    <row r="1051" spans="1:24" ht="31.5" x14ac:dyDescent="0.25">
      <c r="A1051" s="103">
        <f t="shared" si="114"/>
        <v>1042</v>
      </c>
      <c r="B1051" s="300" t="s">
        <v>2807</v>
      </c>
      <c r="C1051" s="301" t="s">
        <v>1334</v>
      </c>
      <c r="D1051" s="309">
        <v>42510</v>
      </c>
      <c r="E1051" s="308"/>
      <c r="F1051" s="308" t="s">
        <v>1753</v>
      </c>
      <c r="G1051" s="421" t="s">
        <v>2131</v>
      </c>
      <c r="H1051" s="228">
        <v>45720</v>
      </c>
      <c r="I1051" s="308">
        <v>33</v>
      </c>
      <c r="J1051" s="308">
        <v>132</v>
      </c>
      <c r="K1051" s="303" t="str" cm="1">
        <f t="array" ref="K1051">LOOKUP(2,1/(J1051&gt;=INDEX(IF(F1051="x",CCTT!$F$3:$I$170,CCTT!$B$3:$E$170),MATCH(DATEDIF(D1051,DATE(2024,7,11),"m"),CCTT!$A$3:$A$170,0),0)),CCTT!$F$2:$I$2)</f>
        <v>bt</v>
      </c>
      <c r="L1051" s="304">
        <f t="shared" si="111"/>
        <v>18.939393939393941</v>
      </c>
      <c r="M1051" s="303" t="str" cm="1">
        <f t="array" ref="M1051">LOOKUP(2,1/(L1051&gt;=INDEX(IF(F1051="x",BMI!$G$3:$K$170,BMI!$B$3:$F$170),MATCH(DATEDIF(D1051,DATE(2024,7,11),"m"),BMI!$A$3:$A$170,0),0)),BMI!$G$2:$K$2)</f>
        <v>TC</v>
      </c>
      <c r="N1051" s="299" t="s">
        <v>3379</v>
      </c>
      <c r="O1051" s="299">
        <v>83</v>
      </c>
      <c r="P1051" s="302" t="s">
        <v>3419</v>
      </c>
      <c r="Q1051" s="335" t="s">
        <v>1326</v>
      </c>
      <c r="R1051" s="103" t="s">
        <v>5</v>
      </c>
      <c r="S1051" s="299" t="s">
        <v>1370</v>
      </c>
      <c r="T1051" s="103" t="s">
        <v>5</v>
      </c>
      <c r="U1051" s="305" t="str">
        <f t="shared" si="112"/>
        <v>2 mắt giảm thị lực; bt; Đa sâu răng; bt</v>
      </c>
      <c r="V1051" s="112" t="s">
        <v>3389</v>
      </c>
      <c r="W1051" s="307" t="str">
        <f t="shared" si="113"/>
        <v>II</v>
      </c>
      <c r="X1051" s="308"/>
    </row>
    <row r="1052" spans="1:24" x14ac:dyDescent="0.25">
      <c r="A1052" s="103">
        <f t="shared" si="114"/>
        <v>1043</v>
      </c>
      <c r="B1052" s="300" t="s">
        <v>2808</v>
      </c>
      <c r="C1052" s="301" t="s">
        <v>1304</v>
      </c>
      <c r="D1052" s="309">
        <v>42491</v>
      </c>
      <c r="E1052" s="308" t="s">
        <v>1753</v>
      </c>
      <c r="F1052" s="308"/>
      <c r="G1052" s="421" t="s">
        <v>2131</v>
      </c>
      <c r="H1052" s="228">
        <v>45720</v>
      </c>
      <c r="I1052" s="308">
        <v>32</v>
      </c>
      <c r="J1052" s="308">
        <v>127</v>
      </c>
      <c r="K1052" s="303" t="str" cm="1">
        <f t="array" ref="K1052">LOOKUP(2,1/(J1052&gt;=INDEX(IF(F1052="x",CCTT!$F$3:$I$170,CCTT!$B$3:$E$170),MATCH(DATEDIF(D1052,DATE(2024,7,11),"m"),CCTT!$A$3:$A$170,0),0)),CCTT!$F$2:$I$2)</f>
        <v>bt</v>
      </c>
      <c r="L1052" s="304">
        <f t="shared" si="111"/>
        <v>19.840039680079361</v>
      </c>
      <c r="M1052" s="303" t="str" cm="1">
        <f t="array" ref="M1052">LOOKUP(2,1/(L1052&gt;=INDEX(IF(F1052="x",BMI!$G$3:$K$170,BMI!$B$3:$F$170),MATCH(DATEDIF(D1052,DATE(2024,7,11),"m"),BMI!$A$3:$A$170,0),0)),BMI!$G$2:$K$2)</f>
        <v>BP</v>
      </c>
      <c r="N1052" s="299" t="s">
        <v>3379</v>
      </c>
      <c r="O1052" s="299">
        <v>83</v>
      </c>
      <c r="P1052" s="106" t="s">
        <v>3380</v>
      </c>
      <c r="Q1052" s="103" t="s">
        <v>5</v>
      </c>
      <c r="R1052" s="103" t="s">
        <v>5</v>
      </c>
      <c r="S1052" s="299" t="s">
        <v>1370</v>
      </c>
      <c r="T1052" s="103" t="s">
        <v>5</v>
      </c>
      <c r="U1052" s="305" t="str">
        <f t="shared" si="112"/>
        <v>bt; bt; Đa sâu răng; bt</v>
      </c>
      <c r="V1052" s="112" t="s">
        <v>1370</v>
      </c>
      <c r="W1052" s="307" t="str">
        <f t="shared" si="113"/>
        <v>III</v>
      </c>
      <c r="X1052" s="308"/>
    </row>
    <row r="1053" spans="1:24" x14ac:dyDescent="0.25">
      <c r="A1053" s="103">
        <f t="shared" si="114"/>
        <v>1044</v>
      </c>
      <c r="B1053" s="300" t="s">
        <v>1483</v>
      </c>
      <c r="C1053" s="301" t="s">
        <v>2809</v>
      </c>
      <c r="D1053" s="309">
        <v>42512</v>
      </c>
      <c r="E1053" s="308" t="s">
        <v>1753</v>
      </c>
      <c r="F1053" s="308"/>
      <c r="G1053" s="421" t="s">
        <v>2131</v>
      </c>
      <c r="H1053" s="228">
        <v>45720</v>
      </c>
      <c r="I1053" s="308">
        <v>39</v>
      </c>
      <c r="J1053" s="308">
        <v>130</v>
      </c>
      <c r="K1053" s="303" t="str" cm="1">
        <f t="array" ref="K1053">LOOKUP(2,1/(J1053&gt;=INDEX(IF(F1053="x",CCTT!$F$3:$I$170,CCTT!$B$3:$E$170),MATCH(DATEDIF(D1053,DATE(2024,7,11),"m"),CCTT!$A$3:$A$170,0),0)),CCTT!$F$2:$I$2)</f>
        <v>bt</v>
      </c>
      <c r="L1053" s="304">
        <f t="shared" si="111"/>
        <v>23.07692307692308</v>
      </c>
      <c r="M1053" s="303" t="str" cm="1">
        <f t="array" ref="M1053">LOOKUP(2,1/(L1053&gt;=INDEX(IF(F1053="x",BMI!$G$3:$K$170,BMI!$B$3:$F$170),MATCH(DATEDIF(D1053,DATE(2024,7,11),"m"),BMI!$A$3:$A$170,0),0)),BMI!$G$2:$K$2)</f>
        <v>BP</v>
      </c>
      <c r="N1053" s="299" t="s">
        <v>3390</v>
      </c>
      <c r="O1053" s="299">
        <v>87</v>
      </c>
      <c r="P1053" s="106" t="s">
        <v>3380</v>
      </c>
      <c r="Q1053" s="103" t="s">
        <v>5</v>
      </c>
      <c r="R1053" s="103" t="s">
        <v>5</v>
      </c>
      <c r="S1053" s="299" t="s">
        <v>5</v>
      </c>
      <c r="T1053" s="103" t="s">
        <v>5</v>
      </c>
      <c r="U1053" s="305" t="str">
        <f t="shared" si="112"/>
        <v>bt; bt; bt; bt</v>
      </c>
      <c r="V1053" s="306" t="s">
        <v>5</v>
      </c>
      <c r="W1053" s="307" t="str">
        <f t="shared" si="113"/>
        <v>III</v>
      </c>
      <c r="X1053" s="308"/>
    </row>
    <row r="1054" spans="1:24" x14ac:dyDescent="0.25">
      <c r="A1054" s="103">
        <f t="shared" si="114"/>
        <v>1045</v>
      </c>
      <c r="B1054" s="300" t="s">
        <v>2229</v>
      </c>
      <c r="C1054" s="301" t="s">
        <v>1368</v>
      </c>
      <c r="D1054" s="308"/>
      <c r="E1054" s="308"/>
      <c r="F1054" s="308" t="s">
        <v>1753</v>
      </c>
      <c r="G1054" s="421" t="s">
        <v>2131</v>
      </c>
      <c r="H1054" s="228">
        <v>45720</v>
      </c>
      <c r="I1054" s="308">
        <v>36</v>
      </c>
      <c r="J1054" s="308">
        <v>136</v>
      </c>
      <c r="K1054" s="303" t="e" cm="1">
        <f t="array" ref="K1054">LOOKUP(2,1/(J1054&gt;=INDEX(IF(F1054="x",CCTT!$F$3:$I$170,CCTT!$B$3:$E$170),MATCH(DATEDIF(D1054,DATE(2024,7,11),"m"),CCTT!$A$3:$A$170,0),0)),CCTT!$F$2:$I$2)</f>
        <v>#N/A</v>
      </c>
      <c r="L1054" s="304">
        <f t="shared" si="111"/>
        <v>19.463667820069205</v>
      </c>
      <c r="M1054" s="303" t="e" cm="1">
        <f t="array" ref="M1054">LOOKUP(2,1/(L1054&gt;=INDEX(IF(F1054="x",BMI!$G$3:$K$170,BMI!$B$3:$F$170),MATCH(DATEDIF(D1054,DATE(2024,7,11),"m"),BMI!$A$3:$A$170,0),0)),BMI!$G$2:$K$2)</f>
        <v>#N/A</v>
      </c>
      <c r="N1054" s="299" t="s">
        <v>3379</v>
      </c>
      <c r="O1054" s="299">
        <v>84</v>
      </c>
      <c r="P1054" s="106" t="s">
        <v>3380</v>
      </c>
      <c r="Q1054" s="103" t="s">
        <v>5</v>
      </c>
      <c r="R1054" s="103" t="s">
        <v>5</v>
      </c>
      <c r="S1054" s="299" t="s">
        <v>1370</v>
      </c>
      <c r="T1054" s="103" t="s">
        <v>5</v>
      </c>
      <c r="U1054" s="305" t="str">
        <f t="shared" si="112"/>
        <v>bt; bt; Đa sâu răng; bt</v>
      </c>
      <c r="V1054" s="112" t="s">
        <v>1370</v>
      </c>
      <c r="W1054" s="307" t="e">
        <f t="shared" si="113"/>
        <v>#N/A</v>
      </c>
      <c r="X1054" s="308"/>
    </row>
    <row r="1055" spans="1:24" x14ac:dyDescent="0.25">
      <c r="A1055" s="103">
        <f t="shared" si="114"/>
        <v>1046</v>
      </c>
      <c r="B1055" s="300" t="s">
        <v>2810</v>
      </c>
      <c r="C1055" s="301" t="s">
        <v>1261</v>
      </c>
      <c r="D1055" s="309">
        <v>42405</v>
      </c>
      <c r="E1055" s="308"/>
      <c r="F1055" s="308" t="s">
        <v>1753</v>
      </c>
      <c r="G1055" s="421" t="s">
        <v>2847</v>
      </c>
      <c r="H1055" s="228">
        <v>45720</v>
      </c>
      <c r="I1055" s="308">
        <v>23</v>
      </c>
      <c r="J1055" s="308">
        <v>132</v>
      </c>
      <c r="K1055" s="303" t="str" cm="1">
        <f t="array" ref="K1055">LOOKUP(2,1/(J1055&gt;=INDEX(IF(F1055="x",CCTT!$F$3:$I$170,CCTT!$B$3:$E$170),MATCH(DATEDIF(D1055,DATE(2024,7,11),"m"),CCTT!$A$3:$A$170,0),0)),CCTT!$F$2:$I$2)</f>
        <v>bt</v>
      </c>
      <c r="L1055" s="304">
        <f t="shared" si="111"/>
        <v>13.200183654729109</v>
      </c>
      <c r="M1055" s="303" t="str" cm="1">
        <f t="array" ref="M1055">LOOKUP(2,1/(L1055&gt;=INDEX(IF(F1055="x",BMI!$G$3:$K$170,BMI!$B$3:$F$170),MATCH(DATEDIF(D1055,DATE(2024,7,11),"m"),BMI!$A$3:$A$170,0),0)),BMI!$G$2:$K$2)</f>
        <v>bt</v>
      </c>
      <c r="N1055" s="299" t="s">
        <v>3381</v>
      </c>
      <c r="O1055" s="299">
        <v>81</v>
      </c>
      <c r="P1055" s="106" t="s">
        <v>3380</v>
      </c>
      <c r="Q1055" s="103" t="s">
        <v>5</v>
      </c>
      <c r="R1055" s="103" t="s">
        <v>5</v>
      </c>
      <c r="S1055" s="299" t="s">
        <v>5</v>
      </c>
      <c r="T1055" s="103" t="s">
        <v>5</v>
      </c>
      <c r="U1055" s="305" t="str">
        <f t="shared" si="112"/>
        <v>bt; bt; bt; bt</v>
      </c>
      <c r="V1055" s="306" t="s">
        <v>5</v>
      </c>
      <c r="W1055" s="307" t="str">
        <f t="shared" si="113"/>
        <v>I</v>
      </c>
      <c r="X1055" s="308"/>
    </row>
    <row r="1056" spans="1:24" x14ac:dyDescent="0.25">
      <c r="A1056" s="103">
        <f t="shared" si="114"/>
        <v>1047</v>
      </c>
      <c r="B1056" s="300" t="s">
        <v>2811</v>
      </c>
      <c r="C1056" s="301" t="s">
        <v>1261</v>
      </c>
      <c r="D1056" s="309">
        <v>42622</v>
      </c>
      <c r="E1056" s="308"/>
      <c r="F1056" s="308" t="s">
        <v>1753</v>
      </c>
      <c r="G1056" s="421" t="s">
        <v>2847</v>
      </c>
      <c r="H1056" s="228">
        <v>45720</v>
      </c>
      <c r="I1056" s="308">
        <v>32</v>
      </c>
      <c r="J1056" s="308">
        <v>132</v>
      </c>
      <c r="K1056" s="303" t="str" cm="1">
        <f t="array" ref="K1056">LOOKUP(2,1/(J1056&gt;=INDEX(IF(F1056="x",CCTT!$F$3:$I$170,CCTT!$B$3:$E$170),MATCH(DATEDIF(D1056,DATE(2024,7,11),"m"),CCTT!$A$3:$A$170,0),0)),CCTT!$F$2:$I$2)</f>
        <v>bt</v>
      </c>
      <c r="L1056" s="304">
        <f t="shared" si="111"/>
        <v>18.365472910927455</v>
      </c>
      <c r="M1056" s="303" t="str" cm="1">
        <f t="array" ref="M1056">LOOKUP(2,1/(L1056&gt;=INDEX(IF(F1056="x",BMI!$G$3:$K$170,BMI!$B$3:$F$170),MATCH(DATEDIF(D1056,DATE(2024,7,11),"m"),BMI!$A$3:$A$170,0),0)),BMI!$G$2:$K$2)</f>
        <v>TC</v>
      </c>
      <c r="N1056" s="299" t="s">
        <v>3379</v>
      </c>
      <c r="O1056" s="299">
        <v>81</v>
      </c>
      <c r="P1056" s="106" t="s">
        <v>3380</v>
      </c>
      <c r="Q1056" s="103" t="s">
        <v>5</v>
      </c>
      <c r="R1056" s="103" t="s">
        <v>5</v>
      </c>
      <c r="S1056" s="299" t="s">
        <v>1370</v>
      </c>
      <c r="T1056" s="103" t="s">
        <v>5</v>
      </c>
      <c r="U1056" s="305" t="str">
        <f t="shared" si="112"/>
        <v>bt; bt; Đa sâu răng; bt</v>
      </c>
      <c r="V1056" s="112" t="s">
        <v>1370</v>
      </c>
      <c r="W1056" s="307" t="str">
        <f t="shared" si="113"/>
        <v>II</v>
      </c>
      <c r="X1056" s="308"/>
    </row>
    <row r="1057" spans="1:24" x14ac:dyDescent="0.25">
      <c r="A1057" s="103">
        <f t="shared" si="114"/>
        <v>1048</v>
      </c>
      <c r="B1057" s="300" t="s">
        <v>582</v>
      </c>
      <c r="C1057" s="301" t="s">
        <v>1376</v>
      </c>
      <c r="D1057" s="309">
        <v>42503</v>
      </c>
      <c r="E1057" s="308" t="s">
        <v>1753</v>
      </c>
      <c r="F1057" s="308"/>
      <c r="G1057" s="421" t="s">
        <v>2847</v>
      </c>
      <c r="H1057" s="228">
        <v>45720</v>
      </c>
      <c r="I1057" s="308">
        <v>31</v>
      </c>
      <c r="J1057" s="308">
        <v>129</v>
      </c>
      <c r="K1057" s="303" t="str" cm="1">
        <f t="array" ref="K1057">LOOKUP(2,1/(J1057&gt;=INDEX(IF(F1057="x",CCTT!$F$3:$I$170,CCTT!$B$3:$E$170),MATCH(DATEDIF(D1057,DATE(2024,7,11),"m"),CCTT!$A$3:$A$170,0),0)),CCTT!$F$2:$I$2)</f>
        <v>bt</v>
      </c>
      <c r="L1057" s="304">
        <f t="shared" si="111"/>
        <v>18.628688179796885</v>
      </c>
      <c r="M1057" s="303" t="str" cm="1">
        <f t="array" ref="M1057">LOOKUP(2,1/(L1057&gt;=INDEX(IF(F1057="x",BMI!$G$3:$K$170,BMI!$B$3:$F$170),MATCH(DATEDIF(D1057,DATE(2024,7,11),"m"),BMI!$A$3:$A$170,0),0)),BMI!$G$2:$K$2)</f>
        <v>TC</v>
      </c>
      <c r="N1057" s="299" t="s">
        <v>3386</v>
      </c>
      <c r="O1057" s="299">
        <v>87</v>
      </c>
      <c r="P1057" s="302" t="s">
        <v>3382</v>
      </c>
      <c r="Q1057" s="103" t="s">
        <v>1269</v>
      </c>
      <c r="R1057" s="103" t="s">
        <v>5</v>
      </c>
      <c r="S1057" s="299" t="s">
        <v>1370</v>
      </c>
      <c r="T1057" s="103" t="s">
        <v>5</v>
      </c>
      <c r="U1057" s="305" t="str">
        <f t="shared" si="112"/>
        <v>Cận thị; bt; Đa sâu răng; bt</v>
      </c>
      <c r="V1057" s="306" t="s">
        <v>3383</v>
      </c>
      <c r="W1057" s="307" t="str">
        <f t="shared" si="113"/>
        <v>II</v>
      </c>
      <c r="X1057" s="308"/>
    </row>
    <row r="1058" spans="1:24" x14ac:dyDescent="0.25">
      <c r="A1058" s="103">
        <f t="shared" si="114"/>
        <v>1049</v>
      </c>
      <c r="B1058" s="300" t="s">
        <v>2812</v>
      </c>
      <c r="C1058" s="301" t="s">
        <v>1264</v>
      </c>
      <c r="D1058" s="309">
        <v>42541</v>
      </c>
      <c r="E1058" s="308" t="s">
        <v>1753</v>
      </c>
      <c r="F1058" s="308"/>
      <c r="G1058" s="421" t="s">
        <v>2847</v>
      </c>
      <c r="H1058" s="228">
        <v>45720</v>
      </c>
      <c r="I1058" s="308">
        <v>27</v>
      </c>
      <c r="J1058" s="308">
        <v>131</v>
      </c>
      <c r="K1058" s="303" t="str" cm="1">
        <f t="array" ref="K1058">LOOKUP(2,1/(J1058&gt;=INDEX(IF(F1058="x",CCTT!$F$3:$I$170,CCTT!$B$3:$E$170),MATCH(DATEDIF(D1058,DATE(2024,7,11),"m"),CCTT!$A$3:$A$170,0),0)),CCTT!$F$2:$I$2)</f>
        <v>bt</v>
      </c>
      <c r="L1058" s="304">
        <f t="shared" si="111"/>
        <v>15.733348872443331</v>
      </c>
      <c r="M1058" s="303" t="str" cm="1">
        <f t="array" ref="M1058">LOOKUP(2,1/(L1058&gt;=INDEX(IF(F1058="x",BMI!$G$3:$K$170,BMI!$B$3:$F$170),MATCH(DATEDIF(D1058,DATE(2024,7,11),"m"),BMI!$A$3:$A$170,0),0)),BMI!$G$2:$K$2)</f>
        <v>bt</v>
      </c>
      <c r="N1058" s="299" t="s">
        <v>3379</v>
      </c>
      <c r="O1058" s="299">
        <v>83</v>
      </c>
      <c r="P1058" s="302" t="s">
        <v>3382</v>
      </c>
      <c r="Q1058" s="103" t="s">
        <v>1269</v>
      </c>
      <c r="R1058" s="103" t="s">
        <v>5</v>
      </c>
      <c r="S1058" s="299" t="s">
        <v>5</v>
      </c>
      <c r="T1058" s="103" t="s">
        <v>5</v>
      </c>
      <c r="U1058" s="305" t="str">
        <f t="shared" si="112"/>
        <v>Cận thị; bt; bt; bt</v>
      </c>
      <c r="V1058" s="306" t="s">
        <v>3452</v>
      </c>
      <c r="W1058" s="307" t="str">
        <f t="shared" si="113"/>
        <v>II</v>
      </c>
      <c r="X1058" s="308"/>
    </row>
    <row r="1059" spans="1:24" x14ac:dyDescent="0.25">
      <c r="A1059" s="103">
        <f t="shared" si="114"/>
        <v>1050</v>
      </c>
      <c r="B1059" s="300" t="s">
        <v>2813</v>
      </c>
      <c r="C1059" s="301" t="s">
        <v>1373</v>
      </c>
      <c r="D1059" s="309">
        <v>42453</v>
      </c>
      <c r="E1059" s="308"/>
      <c r="F1059" s="308" t="s">
        <v>1753</v>
      </c>
      <c r="G1059" s="421" t="s">
        <v>2847</v>
      </c>
      <c r="H1059" s="228">
        <v>45720</v>
      </c>
      <c r="I1059" s="308">
        <v>26</v>
      </c>
      <c r="J1059" s="308">
        <v>135</v>
      </c>
      <c r="K1059" s="303" t="str" cm="1">
        <f t="array" ref="K1059">LOOKUP(2,1/(J1059&gt;=INDEX(IF(F1059="x",CCTT!$F$3:$I$170,CCTT!$B$3:$E$170),MATCH(DATEDIF(D1059,DATE(2024,7,11),"m"),CCTT!$A$3:$A$170,0),0)),CCTT!$F$2:$I$2)</f>
        <v>bt</v>
      </c>
      <c r="L1059" s="304">
        <f t="shared" si="111"/>
        <v>14.266117969821673</v>
      </c>
      <c r="M1059" s="303" t="str" cm="1">
        <f t="array" ref="M1059">LOOKUP(2,1/(L1059&gt;=INDEX(IF(F1059="x",BMI!$G$3:$K$170,BMI!$B$3:$F$170),MATCH(DATEDIF(D1059,DATE(2024,7,11),"m"),BMI!$A$3:$A$170,0),0)),BMI!$G$2:$K$2)</f>
        <v>bt</v>
      </c>
      <c r="N1059" s="299" t="s">
        <v>3381</v>
      </c>
      <c r="O1059" s="299">
        <v>81</v>
      </c>
      <c r="P1059" s="106" t="s">
        <v>3380</v>
      </c>
      <c r="Q1059" s="103" t="s">
        <v>5</v>
      </c>
      <c r="R1059" s="103" t="s">
        <v>5</v>
      </c>
      <c r="S1059" s="299" t="s">
        <v>5</v>
      </c>
      <c r="T1059" s="103" t="s">
        <v>5</v>
      </c>
      <c r="U1059" s="305" t="str">
        <f t="shared" si="112"/>
        <v>bt; bt; bt; bt</v>
      </c>
      <c r="V1059" s="306" t="s">
        <v>5</v>
      </c>
      <c r="W1059" s="307" t="str">
        <f t="shared" si="113"/>
        <v>I</v>
      </c>
      <c r="X1059" s="308"/>
    </row>
    <row r="1060" spans="1:24" x14ac:dyDescent="0.25">
      <c r="A1060" s="103">
        <f t="shared" si="114"/>
        <v>1051</v>
      </c>
      <c r="B1060" s="300" t="s">
        <v>2814</v>
      </c>
      <c r="C1060" s="301" t="s">
        <v>1266</v>
      </c>
      <c r="D1060" s="309">
        <v>42441</v>
      </c>
      <c r="E1060" s="308"/>
      <c r="F1060" s="308" t="s">
        <v>1753</v>
      </c>
      <c r="G1060" s="421" t="s">
        <v>2847</v>
      </c>
      <c r="H1060" s="228">
        <v>45720</v>
      </c>
      <c r="I1060" s="308">
        <v>22</v>
      </c>
      <c r="J1060" s="308">
        <v>128</v>
      </c>
      <c r="K1060" s="303" t="str" cm="1">
        <f t="array" ref="K1060">LOOKUP(2,1/(J1060&gt;=INDEX(IF(F1060="x",CCTT!$F$3:$I$170,CCTT!$B$3:$E$170),MATCH(DATEDIF(D1060,DATE(2024,7,11),"m"),CCTT!$A$3:$A$170,0),0)),CCTT!$F$2:$I$2)</f>
        <v>bt</v>
      </c>
      <c r="L1060" s="304">
        <f t="shared" si="111"/>
        <v>13.427734375</v>
      </c>
      <c r="M1060" s="303" t="str" cm="1">
        <f t="array" ref="M1060">LOOKUP(2,1/(L1060&gt;=INDEX(IF(F1060="x",BMI!$G$3:$K$170,BMI!$B$3:$F$170),MATCH(DATEDIF(D1060,DATE(2024,7,11),"m"),BMI!$A$3:$A$170,0),0)),BMI!$G$2:$K$2)</f>
        <v>bt</v>
      </c>
      <c r="N1060" s="299" t="s">
        <v>3381</v>
      </c>
      <c r="O1060" s="299">
        <v>81</v>
      </c>
      <c r="P1060" s="106" t="s">
        <v>3380</v>
      </c>
      <c r="Q1060" s="103" t="s">
        <v>5</v>
      </c>
      <c r="R1060" s="103" t="s">
        <v>5</v>
      </c>
      <c r="S1060" s="299" t="s">
        <v>5</v>
      </c>
      <c r="T1060" s="103" t="s">
        <v>5</v>
      </c>
      <c r="U1060" s="305" t="str">
        <f t="shared" si="112"/>
        <v>bt; bt; bt; bt</v>
      </c>
      <c r="V1060" s="306" t="s">
        <v>5</v>
      </c>
      <c r="W1060" s="307" t="str">
        <f t="shared" si="113"/>
        <v>I</v>
      </c>
      <c r="X1060" s="308"/>
    </row>
    <row r="1061" spans="1:24" x14ac:dyDescent="0.25">
      <c r="A1061" s="103">
        <f t="shared" si="114"/>
        <v>1052</v>
      </c>
      <c r="B1061" s="300" t="s">
        <v>2815</v>
      </c>
      <c r="C1061" s="301" t="s">
        <v>1325</v>
      </c>
      <c r="D1061" s="308"/>
      <c r="E1061" s="308"/>
      <c r="F1061" s="308" t="s">
        <v>1753</v>
      </c>
      <c r="G1061" s="421" t="s">
        <v>2847</v>
      </c>
      <c r="H1061" s="228">
        <v>45720</v>
      </c>
      <c r="I1061" s="308">
        <v>17</v>
      </c>
      <c r="J1061" s="308">
        <v>118</v>
      </c>
      <c r="K1061" s="303" t="e" cm="1">
        <f t="array" ref="K1061">LOOKUP(2,1/(J1061&gt;=INDEX(IF(F1061="x",CCTT!$F$3:$I$170,CCTT!$B$3:$E$170),MATCH(DATEDIF(D1061,DATE(2024,7,11),"m"),CCTT!$A$3:$A$170,0),0)),CCTT!$F$2:$I$2)</f>
        <v>#N/A</v>
      </c>
      <c r="L1061" s="304">
        <f t="shared" si="111"/>
        <v>12.209135305946566</v>
      </c>
      <c r="M1061" s="303" t="e" cm="1">
        <f t="array" ref="M1061">LOOKUP(2,1/(L1061&gt;=INDEX(IF(F1061="x",BMI!$G$3:$K$170,BMI!$B$3:$F$170),MATCH(DATEDIF(D1061,DATE(2024,7,11),"m"),BMI!$A$3:$A$170,0),0)),BMI!$G$2:$K$2)</f>
        <v>#N/A</v>
      </c>
      <c r="N1061" s="299" t="s">
        <v>3381</v>
      </c>
      <c r="O1061" s="299">
        <v>82</v>
      </c>
      <c r="P1061" s="106" t="s">
        <v>3380</v>
      </c>
      <c r="Q1061" s="103" t="s">
        <v>5</v>
      </c>
      <c r="R1061" s="103" t="s">
        <v>5</v>
      </c>
      <c r="S1061" s="299" t="s">
        <v>1370</v>
      </c>
      <c r="T1061" s="103" t="s">
        <v>5</v>
      </c>
      <c r="U1061" s="305" t="str">
        <f t="shared" si="112"/>
        <v>bt; bt; Đa sâu răng; bt</v>
      </c>
      <c r="V1061" s="112" t="s">
        <v>1370</v>
      </c>
      <c r="W1061" s="307" t="e">
        <f t="shared" si="113"/>
        <v>#N/A</v>
      </c>
      <c r="X1061" s="308"/>
    </row>
    <row r="1062" spans="1:24" x14ac:dyDescent="0.25">
      <c r="A1062" s="103">
        <f t="shared" si="114"/>
        <v>1053</v>
      </c>
      <c r="B1062" s="300" t="s">
        <v>2816</v>
      </c>
      <c r="C1062" s="301" t="s">
        <v>1268</v>
      </c>
      <c r="D1062" s="308"/>
      <c r="E1062" s="308" t="s">
        <v>1753</v>
      </c>
      <c r="F1062" s="308"/>
      <c r="G1062" s="421" t="s">
        <v>2847</v>
      </c>
      <c r="H1062" s="228">
        <v>45720</v>
      </c>
      <c r="I1062" s="308">
        <v>19</v>
      </c>
      <c r="J1062" s="308">
        <v>120</v>
      </c>
      <c r="K1062" s="303" t="e" cm="1">
        <f t="array" ref="K1062">LOOKUP(2,1/(J1062&gt;=INDEX(IF(F1062="x",CCTT!$F$3:$I$170,CCTT!$B$3:$E$170),MATCH(DATEDIF(D1062,DATE(2024,7,11),"m"),CCTT!$A$3:$A$170,0),0)),CCTT!$F$2:$I$2)</f>
        <v>#N/A</v>
      </c>
      <c r="L1062" s="304">
        <f t="shared" si="111"/>
        <v>13.194444444444445</v>
      </c>
      <c r="M1062" s="303" t="e" cm="1">
        <f t="array" ref="M1062">LOOKUP(2,1/(L1062&gt;=INDEX(IF(F1062="x",BMI!$G$3:$K$170,BMI!$B$3:$F$170),MATCH(DATEDIF(D1062,DATE(2024,7,11),"m"),BMI!$A$3:$A$170,0),0)),BMI!$G$2:$K$2)</f>
        <v>#N/A</v>
      </c>
      <c r="N1062" s="299" t="s">
        <v>3381</v>
      </c>
      <c r="O1062" s="299">
        <v>81</v>
      </c>
      <c r="P1062" s="106" t="s">
        <v>3380</v>
      </c>
      <c r="Q1062" s="103" t="s">
        <v>5</v>
      </c>
      <c r="R1062" s="103" t="s">
        <v>5</v>
      </c>
      <c r="S1062" s="299" t="s">
        <v>5</v>
      </c>
      <c r="T1062" s="103" t="s">
        <v>5</v>
      </c>
      <c r="U1062" s="305" t="str">
        <f t="shared" si="112"/>
        <v>bt; bt; bt; bt</v>
      </c>
      <c r="V1062" s="306" t="s">
        <v>5</v>
      </c>
      <c r="W1062" s="307" t="e">
        <f t="shared" si="113"/>
        <v>#N/A</v>
      </c>
      <c r="X1062" s="308"/>
    </row>
    <row r="1063" spans="1:24" x14ac:dyDescent="0.25">
      <c r="A1063" s="103">
        <f t="shared" si="114"/>
        <v>1054</v>
      </c>
      <c r="B1063" s="300" t="s">
        <v>1503</v>
      </c>
      <c r="C1063" s="301" t="s">
        <v>2817</v>
      </c>
      <c r="D1063" s="309">
        <v>42480</v>
      </c>
      <c r="E1063" s="308" t="s">
        <v>1753</v>
      </c>
      <c r="F1063" s="308"/>
      <c r="G1063" s="421" t="s">
        <v>2847</v>
      </c>
      <c r="H1063" s="228">
        <v>45720</v>
      </c>
      <c r="I1063" s="308">
        <v>30</v>
      </c>
      <c r="J1063" s="308">
        <v>135</v>
      </c>
      <c r="K1063" s="303" t="str" cm="1">
        <f t="array" ref="K1063">LOOKUP(2,1/(J1063&gt;=INDEX(IF(F1063="x",CCTT!$F$3:$I$170,CCTT!$B$3:$E$170),MATCH(DATEDIF(D1063,DATE(2024,7,11),"m"),CCTT!$A$3:$A$170,0),0)),CCTT!$F$2:$I$2)</f>
        <v>bt</v>
      </c>
      <c r="L1063" s="304">
        <f t="shared" si="111"/>
        <v>16.460905349794238</v>
      </c>
      <c r="M1063" s="303" t="str" cm="1">
        <f t="array" ref="M1063">LOOKUP(2,1/(L1063&gt;=INDEX(IF(F1063="x",BMI!$G$3:$K$170,BMI!$B$3:$F$170),MATCH(DATEDIF(D1063,DATE(2024,7,11),"m"),BMI!$A$3:$A$170,0),0)),BMI!$G$2:$K$2)</f>
        <v>bt</v>
      </c>
      <c r="N1063" s="299" t="s">
        <v>3386</v>
      </c>
      <c r="O1063" s="299">
        <v>83</v>
      </c>
      <c r="P1063" s="106" t="s">
        <v>3380</v>
      </c>
      <c r="Q1063" s="103" t="s">
        <v>5</v>
      </c>
      <c r="R1063" s="103" t="s">
        <v>5</v>
      </c>
      <c r="S1063" s="299" t="s">
        <v>1370</v>
      </c>
      <c r="T1063" s="103" t="s">
        <v>5</v>
      </c>
      <c r="U1063" s="305" t="str">
        <f t="shared" si="112"/>
        <v>bt; bt; Đa sâu răng; bt</v>
      </c>
      <c r="V1063" s="112" t="s">
        <v>1370</v>
      </c>
      <c r="W1063" s="307" t="str">
        <f t="shared" si="113"/>
        <v>II</v>
      </c>
      <c r="X1063" s="308"/>
    </row>
    <row r="1064" spans="1:24" x14ac:dyDescent="0.25">
      <c r="A1064" s="103">
        <f t="shared" si="114"/>
        <v>1055</v>
      </c>
      <c r="B1064" s="300" t="s">
        <v>2818</v>
      </c>
      <c r="C1064" s="301" t="s">
        <v>1310</v>
      </c>
      <c r="D1064" s="309">
        <v>42621</v>
      </c>
      <c r="E1064" s="308"/>
      <c r="F1064" s="308" t="s">
        <v>1753</v>
      </c>
      <c r="G1064" s="421" t="s">
        <v>2847</v>
      </c>
      <c r="H1064" s="228">
        <v>45720</v>
      </c>
      <c r="I1064" s="308">
        <v>20</v>
      </c>
      <c r="J1064" s="308">
        <v>124</v>
      </c>
      <c r="K1064" s="303" t="str" cm="1">
        <f t="array" ref="K1064">LOOKUP(2,1/(J1064&gt;=INDEX(IF(F1064="x",CCTT!$F$3:$I$170,CCTT!$B$3:$E$170),MATCH(DATEDIF(D1064,DATE(2024,7,11),"m"),CCTT!$A$3:$A$170,0),0)),CCTT!$F$2:$I$2)</f>
        <v>bt</v>
      </c>
      <c r="L1064" s="304">
        <f t="shared" si="111"/>
        <v>13.007284079084288</v>
      </c>
      <c r="M1064" s="303" t="str" cm="1">
        <f t="array" ref="M1064">LOOKUP(2,1/(L1064&gt;=INDEX(IF(F1064="x",BMI!$G$3:$K$170,BMI!$B$3:$F$170),MATCH(DATEDIF(D1064,DATE(2024,7,11),"m"),BMI!$A$3:$A$170,0),0)),BMI!$G$2:$K$2)</f>
        <v>bt</v>
      </c>
      <c r="N1064" s="299" t="s">
        <v>3386</v>
      </c>
      <c r="O1064" s="299">
        <v>81</v>
      </c>
      <c r="P1064" s="106" t="s">
        <v>3380</v>
      </c>
      <c r="Q1064" s="103" t="s">
        <v>5</v>
      </c>
      <c r="R1064" s="103" t="s">
        <v>5</v>
      </c>
      <c r="S1064" s="299" t="s">
        <v>5</v>
      </c>
      <c r="T1064" s="103" t="s">
        <v>5</v>
      </c>
      <c r="U1064" s="305" t="str">
        <f t="shared" si="112"/>
        <v>bt; bt; bt; bt</v>
      </c>
      <c r="V1064" s="306" t="s">
        <v>5</v>
      </c>
      <c r="W1064" s="307" t="str">
        <f t="shared" si="113"/>
        <v>I</v>
      </c>
      <c r="X1064" s="308"/>
    </row>
    <row r="1065" spans="1:24" x14ac:dyDescent="0.25">
      <c r="A1065" s="103">
        <f t="shared" si="114"/>
        <v>1056</v>
      </c>
      <c r="B1065" s="300" t="s">
        <v>1475</v>
      </c>
      <c r="C1065" s="301" t="s">
        <v>1274</v>
      </c>
      <c r="D1065" s="309">
        <v>42705</v>
      </c>
      <c r="E1065" s="308"/>
      <c r="F1065" s="308" t="s">
        <v>1753</v>
      </c>
      <c r="G1065" s="421" t="s">
        <v>2847</v>
      </c>
      <c r="H1065" s="228">
        <v>45720</v>
      </c>
      <c r="I1065" s="308">
        <v>28</v>
      </c>
      <c r="J1065" s="308">
        <v>136</v>
      </c>
      <c r="K1065" s="303" t="str" cm="1">
        <f t="array" ref="K1065">LOOKUP(2,1/(J1065&gt;=INDEX(IF(F1065="x",CCTT!$F$3:$I$170,CCTT!$B$3:$E$170),MATCH(DATEDIF(D1065,DATE(2024,7,11),"m"),CCTT!$A$3:$A$170,0),0)),CCTT!$F$2:$I$2)</f>
        <v>CHT</v>
      </c>
      <c r="L1065" s="304">
        <f t="shared" si="111"/>
        <v>15.13840830449827</v>
      </c>
      <c r="M1065" s="303" t="str" cm="1">
        <f t="array" ref="M1065">LOOKUP(2,1/(L1065&gt;=INDEX(IF(F1065="x",BMI!$G$3:$K$170,BMI!$B$3:$F$170),MATCH(DATEDIF(D1065,DATE(2024,7,11),"m"),BMI!$A$3:$A$170,0),0)),BMI!$G$2:$K$2)</f>
        <v>bt</v>
      </c>
      <c r="N1065" s="299" t="s">
        <v>3381</v>
      </c>
      <c r="O1065" s="299">
        <v>80</v>
      </c>
      <c r="P1065" s="106" t="s">
        <v>3380</v>
      </c>
      <c r="Q1065" s="103" t="s">
        <v>5</v>
      </c>
      <c r="R1065" s="103" t="s">
        <v>5</v>
      </c>
      <c r="S1065" s="299" t="s">
        <v>5</v>
      </c>
      <c r="T1065" s="103" t="s">
        <v>5</v>
      </c>
      <c r="U1065" s="305" t="str">
        <f t="shared" si="112"/>
        <v>bt; bt; bt; bt</v>
      </c>
      <c r="V1065" s="306" t="s">
        <v>5</v>
      </c>
      <c r="W1065" s="307" t="str">
        <f t="shared" si="113"/>
        <v>I</v>
      </c>
      <c r="X1065" s="308"/>
    </row>
    <row r="1066" spans="1:24" x14ac:dyDescent="0.25">
      <c r="A1066" s="103">
        <f t="shared" si="114"/>
        <v>1057</v>
      </c>
      <c r="B1066" s="300" t="s">
        <v>1587</v>
      </c>
      <c r="C1066" s="301" t="s">
        <v>1277</v>
      </c>
      <c r="D1066" s="309">
        <v>42677</v>
      </c>
      <c r="E1066" s="308" t="s">
        <v>1753</v>
      </c>
      <c r="F1066" s="308"/>
      <c r="G1066" s="421" t="s">
        <v>2847</v>
      </c>
      <c r="H1066" s="228">
        <v>45720</v>
      </c>
      <c r="I1066" s="308">
        <v>30</v>
      </c>
      <c r="J1066" s="308">
        <v>126</v>
      </c>
      <c r="K1066" s="303" t="str" cm="1">
        <f t="array" ref="K1066">LOOKUP(2,1/(J1066&gt;=INDEX(IF(F1066="x",CCTT!$F$3:$I$170,CCTT!$B$3:$E$170),MATCH(DATEDIF(D1066,DATE(2024,7,11),"m"),CCTT!$A$3:$A$170,0),0)),CCTT!$F$2:$I$2)</f>
        <v>bt</v>
      </c>
      <c r="L1066" s="304">
        <f t="shared" si="111"/>
        <v>18.89644746787604</v>
      </c>
      <c r="M1066" s="303" t="str" cm="1">
        <f t="array" ref="M1066">LOOKUP(2,1/(L1066&gt;=INDEX(IF(F1066="x",BMI!$G$3:$K$170,BMI!$B$3:$F$170),MATCH(DATEDIF(D1066,DATE(2024,7,11),"m"),BMI!$A$3:$A$170,0),0)),BMI!$G$2:$K$2)</f>
        <v>TC</v>
      </c>
      <c r="N1066" s="299" t="s">
        <v>3381</v>
      </c>
      <c r="O1066" s="299">
        <v>82</v>
      </c>
      <c r="P1066" s="106" t="s">
        <v>3380</v>
      </c>
      <c r="Q1066" s="103" t="s">
        <v>5</v>
      </c>
      <c r="R1066" s="103" t="s">
        <v>5</v>
      </c>
      <c r="S1066" s="299" t="s">
        <v>5</v>
      </c>
      <c r="T1066" s="103" t="s">
        <v>5</v>
      </c>
      <c r="U1066" s="305" t="str">
        <f t="shared" si="112"/>
        <v>bt; bt; bt; bt</v>
      </c>
      <c r="V1066" s="306" t="s">
        <v>5</v>
      </c>
      <c r="W1066" s="307" t="str">
        <f t="shared" si="113"/>
        <v>II</v>
      </c>
      <c r="X1066" s="308"/>
    </row>
    <row r="1067" spans="1:24" x14ac:dyDescent="0.25">
      <c r="A1067" s="103">
        <f t="shared" si="114"/>
        <v>1058</v>
      </c>
      <c r="B1067" s="300" t="s">
        <v>2819</v>
      </c>
      <c r="C1067" s="301" t="s">
        <v>2820</v>
      </c>
      <c r="D1067" s="309">
        <v>42708</v>
      </c>
      <c r="E1067" s="308"/>
      <c r="F1067" s="308" t="s">
        <v>1753</v>
      </c>
      <c r="G1067" s="421" t="s">
        <v>2847</v>
      </c>
      <c r="H1067" s="228">
        <v>45720</v>
      </c>
      <c r="I1067" s="308">
        <v>24</v>
      </c>
      <c r="J1067" s="308">
        <v>125</v>
      </c>
      <c r="K1067" s="303" t="str" cm="1">
        <f t="array" ref="K1067">LOOKUP(2,1/(J1067&gt;=INDEX(IF(F1067="x",CCTT!$F$3:$I$170,CCTT!$B$3:$E$170),MATCH(DATEDIF(D1067,DATE(2024,7,11),"m"),CCTT!$A$3:$A$170,0),0)),CCTT!$F$2:$I$2)</f>
        <v>bt</v>
      </c>
      <c r="L1067" s="304">
        <f t="shared" si="111"/>
        <v>15.360000000000001</v>
      </c>
      <c r="M1067" s="303" t="str" cm="1">
        <f t="array" ref="M1067">LOOKUP(2,1/(L1067&gt;=INDEX(IF(F1067="x",BMI!$G$3:$K$170,BMI!$B$3:$F$170),MATCH(DATEDIF(D1067,DATE(2024,7,11),"m"),BMI!$A$3:$A$170,0),0)),BMI!$G$2:$K$2)</f>
        <v>bt</v>
      </c>
      <c r="N1067" s="299" t="s">
        <v>3381</v>
      </c>
      <c r="O1067" s="299">
        <v>83</v>
      </c>
      <c r="P1067" s="106" t="s">
        <v>3380</v>
      </c>
      <c r="Q1067" s="103" t="s">
        <v>5</v>
      </c>
      <c r="R1067" s="103" t="s">
        <v>5</v>
      </c>
      <c r="S1067" s="299" t="s">
        <v>1370</v>
      </c>
      <c r="T1067" s="103" t="s">
        <v>5</v>
      </c>
      <c r="U1067" s="305" t="str">
        <f t="shared" si="112"/>
        <v>bt; bt; Đa sâu răng; bt</v>
      </c>
      <c r="V1067" s="112" t="s">
        <v>1370</v>
      </c>
      <c r="W1067" s="307" t="str">
        <f t="shared" si="113"/>
        <v>II</v>
      </c>
      <c r="X1067" s="308"/>
    </row>
    <row r="1068" spans="1:24" x14ac:dyDescent="0.25">
      <c r="A1068" s="103">
        <f t="shared" si="114"/>
        <v>1059</v>
      </c>
      <c r="B1068" s="300" t="s">
        <v>2821</v>
      </c>
      <c r="C1068" s="301" t="s">
        <v>1278</v>
      </c>
      <c r="D1068" s="309">
        <v>42618</v>
      </c>
      <c r="E1068" s="308" t="s">
        <v>1753</v>
      </c>
      <c r="F1068" s="308"/>
      <c r="G1068" s="421" t="s">
        <v>2847</v>
      </c>
      <c r="H1068" s="228">
        <v>45720</v>
      </c>
      <c r="I1068" s="308">
        <v>60</v>
      </c>
      <c r="J1068" s="308">
        <v>138</v>
      </c>
      <c r="K1068" s="303" t="str" cm="1">
        <f t="array" ref="K1068">LOOKUP(2,1/(J1068&gt;=INDEX(IF(F1068="x",CCTT!$F$3:$I$170,CCTT!$B$3:$E$170),MATCH(DATEDIF(D1068,DATE(2024,7,11),"m"),CCTT!$A$3:$A$170,0),0)),CCTT!$F$2:$I$2)</f>
        <v>CHT</v>
      </c>
      <c r="L1068" s="304">
        <f t="shared" si="111"/>
        <v>31.505986137366097</v>
      </c>
      <c r="M1068" s="303" t="str" cm="1">
        <f t="array" ref="M1068">LOOKUP(2,1/(L1068&gt;=INDEX(IF(F1068="x",BMI!$G$3:$K$170,BMI!$B$3:$F$170),MATCH(DATEDIF(D1068,DATE(2024,7,11),"m"),BMI!$A$3:$A$170,0),0)),BMI!$G$2:$K$2)</f>
        <v>BP</v>
      </c>
      <c r="N1068" s="299" t="s">
        <v>61</v>
      </c>
      <c r="O1068" s="299">
        <v>83</v>
      </c>
      <c r="P1068" s="106" t="s">
        <v>3380</v>
      </c>
      <c r="Q1068" s="103" t="s">
        <v>5</v>
      </c>
      <c r="R1068" s="103" t="s">
        <v>5</v>
      </c>
      <c r="S1068" s="299" t="s">
        <v>5</v>
      </c>
      <c r="T1068" s="103" t="s">
        <v>5</v>
      </c>
      <c r="U1068" s="305" t="str">
        <f t="shared" si="112"/>
        <v>bt; bt; bt; bt</v>
      </c>
      <c r="V1068" s="306" t="s">
        <v>5</v>
      </c>
      <c r="W1068" s="307" t="str">
        <f t="shared" si="113"/>
        <v>III</v>
      </c>
      <c r="X1068" s="308"/>
    </row>
    <row r="1069" spans="1:24" x14ac:dyDescent="0.25">
      <c r="A1069" s="103">
        <f t="shared" si="114"/>
        <v>1060</v>
      </c>
      <c r="B1069" s="300" t="s">
        <v>2822</v>
      </c>
      <c r="C1069" s="301" t="s">
        <v>1278</v>
      </c>
      <c r="D1069" s="309">
        <v>42502</v>
      </c>
      <c r="E1069" s="308" t="s">
        <v>1753</v>
      </c>
      <c r="F1069" s="308"/>
      <c r="G1069" s="421" t="s">
        <v>2847</v>
      </c>
      <c r="H1069" s="228">
        <v>45720</v>
      </c>
      <c r="I1069" s="308">
        <v>25</v>
      </c>
      <c r="J1069" s="308">
        <v>119</v>
      </c>
      <c r="K1069" s="303" t="str" cm="1">
        <f t="array" ref="K1069">LOOKUP(2,1/(J1069&gt;=INDEX(IF(F1069="x",CCTT!$F$3:$I$170,CCTT!$B$3:$E$170),MATCH(DATEDIF(D1069,DATE(2024,7,11),"m"),CCTT!$A$3:$A$170,0),0)),CCTT!$F$2:$I$2)</f>
        <v>bt</v>
      </c>
      <c r="L1069" s="304">
        <f t="shared" si="111"/>
        <v>17.654120471718098</v>
      </c>
      <c r="M1069" s="303" t="str" cm="1">
        <f t="array" ref="M1069">LOOKUP(2,1/(L1069&gt;=INDEX(IF(F1069="x",BMI!$G$3:$K$170,BMI!$B$3:$F$170),MATCH(DATEDIF(D1069,DATE(2024,7,11),"m"),BMI!$A$3:$A$170,0),0)),BMI!$G$2:$K$2)</f>
        <v>TC</v>
      </c>
      <c r="N1069" s="299" t="s">
        <v>3381</v>
      </c>
      <c r="O1069" s="299">
        <v>81</v>
      </c>
      <c r="P1069" s="106" t="s">
        <v>3380</v>
      </c>
      <c r="Q1069" s="103" t="s">
        <v>5</v>
      </c>
      <c r="R1069" s="103" t="s">
        <v>5</v>
      </c>
      <c r="S1069" s="299" t="s">
        <v>5</v>
      </c>
      <c r="T1069" s="103" t="s">
        <v>5</v>
      </c>
      <c r="U1069" s="305" t="str">
        <f t="shared" si="112"/>
        <v>bt; bt; bt; bt</v>
      </c>
      <c r="V1069" s="306" t="s">
        <v>5</v>
      </c>
      <c r="W1069" s="307" t="str">
        <f t="shared" si="113"/>
        <v>II</v>
      </c>
      <c r="X1069" s="308"/>
    </row>
    <row r="1070" spans="1:24" x14ac:dyDescent="0.25">
      <c r="A1070" s="103">
        <f t="shared" si="114"/>
        <v>1061</v>
      </c>
      <c r="B1070" s="300" t="s">
        <v>2823</v>
      </c>
      <c r="C1070" s="301" t="s">
        <v>1279</v>
      </c>
      <c r="D1070" s="309">
        <v>42464</v>
      </c>
      <c r="E1070" s="308" t="s">
        <v>1753</v>
      </c>
      <c r="F1070" s="308"/>
      <c r="G1070" s="421" t="s">
        <v>2847</v>
      </c>
      <c r="H1070" s="228">
        <v>45720</v>
      </c>
      <c r="I1070" s="308">
        <v>24</v>
      </c>
      <c r="J1070" s="308">
        <v>123</v>
      </c>
      <c r="K1070" s="303" t="str" cm="1">
        <f t="array" ref="K1070">LOOKUP(2,1/(J1070&gt;=INDEX(IF(F1070="x",CCTT!$F$3:$I$170,CCTT!$B$3:$E$170),MATCH(DATEDIF(D1070,DATE(2024,7,11),"m"),CCTT!$A$3:$A$170,0),0)),CCTT!$F$2:$I$2)</f>
        <v>bt</v>
      </c>
      <c r="L1070" s="304">
        <f t="shared" si="111"/>
        <v>15.863573269879041</v>
      </c>
      <c r="M1070" s="303" t="str" cm="1">
        <f t="array" ref="M1070">LOOKUP(2,1/(L1070&gt;=INDEX(IF(F1070="x",BMI!$G$3:$K$170,BMI!$B$3:$F$170),MATCH(DATEDIF(D1070,DATE(2024,7,11),"m"),BMI!$A$3:$A$170,0),0)),BMI!$G$2:$K$2)</f>
        <v>bt</v>
      </c>
      <c r="N1070" s="299" t="s">
        <v>3381</v>
      </c>
      <c r="O1070" s="299">
        <v>82</v>
      </c>
      <c r="P1070" s="106" t="s">
        <v>3380</v>
      </c>
      <c r="Q1070" s="103" t="s">
        <v>5</v>
      </c>
      <c r="R1070" s="103" t="s">
        <v>5</v>
      </c>
      <c r="S1070" s="299" t="s">
        <v>5</v>
      </c>
      <c r="T1070" s="103" t="s">
        <v>5</v>
      </c>
      <c r="U1070" s="305" t="str">
        <f t="shared" si="112"/>
        <v>bt; bt; bt; bt</v>
      </c>
      <c r="V1070" s="306" t="s">
        <v>5</v>
      </c>
      <c r="W1070" s="307" t="str">
        <f t="shared" si="113"/>
        <v>I</v>
      </c>
      <c r="X1070" s="308"/>
    </row>
    <row r="1071" spans="1:24" x14ac:dyDescent="0.25">
      <c r="A1071" s="103">
        <f t="shared" si="114"/>
        <v>1062</v>
      </c>
      <c r="B1071" s="300" t="s">
        <v>1477</v>
      </c>
      <c r="C1071" s="301" t="s">
        <v>1281</v>
      </c>
      <c r="D1071" s="309">
        <v>42372</v>
      </c>
      <c r="E1071" s="308" t="s">
        <v>1753</v>
      </c>
      <c r="F1071" s="308"/>
      <c r="G1071" s="421" t="s">
        <v>2847</v>
      </c>
      <c r="H1071" s="228">
        <v>45720</v>
      </c>
      <c r="I1071" s="308">
        <v>24</v>
      </c>
      <c r="J1071" s="308">
        <v>122</v>
      </c>
      <c r="K1071" s="303" t="str" cm="1">
        <f t="array" ref="K1071">LOOKUP(2,1/(J1071&gt;=INDEX(IF(F1071="x",CCTT!$F$3:$I$170,CCTT!$B$3:$E$170),MATCH(DATEDIF(D1071,DATE(2024,7,11),"m"),CCTT!$A$3:$A$170,0),0)),CCTT!$F$2:$I$2)</f>
        <v>bt</v>
      </c>
      <c r="L1071" s="304">
        <f t="shared" si="111"/>
        <v>16.124697661918837</v>
      </c>
      <c r="M1071" s="303" t="str" cm="1">
        <f t="array" ref="M1071">LOOKUP(2,1/(L1071&gt;=INDEX(IF(F1071="x",BMI!$G$3:$K$170,BMI!$B$3:$F$170),MATCH(DATEDIF(D1071,DATE(2024,7,11),"m"),BMI!$A$3:$A$170,0),0)),BMI!$G$2:$K$2)</f>
        <v>bt</v>
      </c>
      <c r="N1071" s="299" t="s">
        <v>3381</v>
      </c>
      <c r="O1071" s="299">
        <v>80</v>
      </c>
      <c r="P1071" s="106" t="s">
        <v>3380</v>
      </c>
      <c r="Q1071" s="103" t="s">
        <v>5</v>
      </c>
      <c r="R1071" s="103" t="s">
        <v>5</v>
      </c>
      <c r="S1071" s="299" t="s">
        <v>5</v>
      </c>
      <c r="T1071" s="103" t="s">
        <v>5</v>
      </c>
      <c r="U1071" s="305" t="str">
        <f t="shared" si="112"/>
        <v>bt; bt; bt; bt</v>
      </c>
      <c r="V1071" s="306" t="s">
        <v>5</v>
      </c>
      <c r="W1071" s="307" t="str">
        <f t="shared" si="113"/>
        <v>I</v>
      </c>
      <c r="X1071" s="308"/>
    </row>
    <row r="1072" spans="1:24" x14ac:dyDescent="0.25">
      <c r="A1072" s="103">
        <f t="shared" si="114"/>
        <v>1063</v>
      </c>
      <c r="B1072" s="300" t="s">
        <v>1583</v>
      </c>
      <c r="C1072" s="301" t="s">
        <v>1283</v>
      </c>
      <c r="D1072" s="309">
        <v>42632</v>
      </c>
      <c r="E1072" s="308" t="s">
        <v>1753</v>
      </c>
      <c r="F1072" s="308"/>
      <c r="G1072" s="421" t="s">
        <v>2847</v>
      </c>
      <c r="H1072" s="228">
        <v>45720</v>
      </c>
      <c r="I1072" s="308">
        <v>30</v>
      </c>
      <c r="J1072" s="308">
        <v>131</v>
      </c>
      <c r="K1072" s="303" t="str" cm="1">
        <f t="array" ref="K1072">LOOKUP(2,1/(J1072&gt;=INDEX(IF(F1072="x",CCTT!$F$3:$I$170,CCTT!$B$3:$E$170),MATCH(DATEDIF(D1072,DATE(2024,7,11),"m"),CCTT!$A$3:$A$170,0),0)),CCTT!$F$2:$I$2)</f>
        <v>bt</v>
      </c>
      <c r="L1072" s="304">
        <f t="shared" si="111"/>
        <v>17.481498747159257</v>
      </c>
      <c r="M1072" s="303" t="str" cm="1">
        <f t="array" ref="M1072">LOOKUP(2,1/(L1072&gt;=INDEX(IF(F1072="x",BMI!$G$3:$K$170,BMI!$B$3:$F$170),MATCH(DATEDIF(D1072,DATE(2024,7,11),"m"),BMI!$A$3:$A$170,0),0)),BMI!$G$2:$K$2)</f>
        <v>TC</v>
      </c>
      <c r="N1072" s="299" t="s">
        <v>3381</v>
      </c>
      <c r="O1072" s="299">
        <v>83</v>
      </c>
      <c r="P1072" s="106" t="s">
        <v>3380</v>
      </c>
      <c r="Q1072" s="103" t="s">
        <v>5</v>
      </c>
      <c r="R1072" s="103" t="s">
        <v>5</v>
      </c>
      <c r="S1072" s="299" t="s">
        <v>1370</v>
      </c>
      <c r="T1072" s="103" t="s">
        <v>5</v>
      </c>
      <c r="U1072" s="305" t="str">
        <f t="shared" si="112"/>
        <v>bt; bt; Đa sâu răng; bt</v>
      </c>
      <c r="V1072" s="112" t="s">
        <v>1370</v>
      </c>
      <c r="W1072" s="307" t="str">
        <f t="shared" si="113"/>
        <v>II</v>
      </c>
      <c r="X1072" s="308"/>
    </row>
    <row r="1073" spans="1:24" x14ac:dyDescent="0.25">
      <c r="A1073" s="103">
        <f t="shared" si="114"/>
        <v>1064</v>
      </c>
      <c r="B1073" s="300" t="s">
        <v>2824</v>
      </c>
      <c r="C1073" s="301" t="s">
        <v>1283</v>
      </c>
      <c r="D1073" s="309">
        <v>42489</v>
      </c>
      <c r="E1073" s="308" t="s">
        <v>1753</v>
      </c>
      <c r="F1073" s="308"/>
      <c r="G1073" s="421" t="s">
        <v>2847</v>
      </c>
      <c r="H1073" s="228">
        <v>45720</v>
      </c>
      <c r="I1073" s="308">
        <v>33</v>
      </c>
      <c r="J1073" s="308">
        <v>138</v>
      </c>
      <c r="K1073" s="303" t="str" cm="1">
        <f t="array" ref="K1073">LOOKUP(2,1/(J1073&gt;=INDEX(IF(F1073="x",CCTT!$F$3:$I$170,CCTT!$B$3:$E$170),MATCH(DATEDIF(D1073,DATE(2024,7,11),"m"),CCTT!$A$3:$A$170,0),0)),CCTT!$F$2:$I$2)</f>
        <v>bt</v>
      </c>
      <c r="L1073" s="304">
        <f t="shared" si="111"/>
        <v>17.328292375551353</v>
      </c>
      <c r="M1073" s="303" t="str" cm="1">
        <f t="array" ref="M1073">LOOKUP(2,1/(L1073&gt;=INDEX(IF(F1073="x",BMI!$G$3:$K$170,BMI!$B$3:$F$170),MATCH(DATEDIF(D1073,DATE(2024,7,11),"m"),BMI!$A$3:$A$170,0),0)),BMI!$G$2:$K$2)</f>
        <v>bt</v>
      </c>
      <c r="N1073" s="299" t="s">
        <v>3386</v>
      </c>
      <c r="O1073" s="299">
        <v>87</v>
      </c>
      <c r="P1073" s="106" t="s">
        <v>3380</v>
      </c>
      <c r="Q1073" s="103" t="s">
        <v>5</v>
      </c>
      <c r="R1073" s="103" t="s">
        <v>5</v>
      </c>
      <c r="S1073" s="299" t="s">
        <v>5</v>
      </c>
      <c r="T1073" s="103" t="s">
        <v>5</v>
      </c>
      <c r="U1073" s="305" t="str">
        <f t="shared" si="112"/>
        <v>bt; bt; bt; bt</v>
      </c>
      <c r="V1073" s="306" t="s">
        <v>5</v>
      </c>
      <c r="W1073" s="307" t="str">
        <f t="shared" si="113"/>
        <v>I</v>
      </c>
      <c r="X1073" s="308"/>
    </row>
    <row r="1074" spans="1:24" x14ac:dyDescent="0.25">
      <c r="A1074" s="103">
        <f t="shared" si="114"/>
        <v>1065</v>
      </c>
      <c r="B1074" s="300" t="s">
        <v>2825</v>
      </c>
      <c r="C1074" s="301" t="s">
        <v>1330</v>
      </c>
      <c r="D1074" s="309">
        <v>42556</v>
      </c>
      <c r="E1074" s="308" t="s">
        <v>1753</v>
      </c>
      <c r="F1074" s="308"/>
      <c r="G1074" s="421" t="s">
        <v>2847</v>
      </c>
      <c r="H1074" s="228">
        <v>45720</v>
      </c>
      <c r="I1074" s="308">
        <v>30</v>
      </c>
      <c r="J1074" s="308">
        <v>128</v>
      </c>
      <c r="K1074" s="303" t="str" cm="1">
        <f t="array" ref="K1074">LOOKUP(2,1/(J1074&gt;=INDEX(IF(F1074="x",CCTT!$F$3:$I$170,CCTT!$B$3:$E$170),MATCH(DATEDIF(D1074,DATE(2024,7,11),"m"),CCTT!$A$3:$A$170,0),0)),CCTT!$F$2:$I$2)</f>
        <v>bt</v>
      </c>
      <c r="L1074" s="304">
        <f t="shared" si="111"/>
        <v>18.310546875</v>
      </c>
      <c r="M1074" s="303" t="str" cm="1">
        <f t="array" ref="M1074">LOOKUP(2,1/(L1074&gt;=INDEX(IF(F1074="x",BMI!$G$3:$K$170,BMI!$B$3:$F$170),MATCH(DATEDIF(D1074,DATE(2024,7,11),"m"),BMI!$A$3:$A$170,0),0)),BMI!$G$2:$K$2)</f>
        <v>TC</v>
      </c>
      <c r="N1074" s="299" t="s">
        <v>3381</v>
      </c>
      <c r="O1074" s="299">
        <v>82</v>
      </c>
      <c r="P1074" s="106" t="s">
        <v>3380</v>
      </c>
      <c r="Q1074" s="103" t="s">
        <v>5</v>
      </c>
      <c r="R1074" s="103" t="s">
        <v>5</v>
      </c>
      <c r="S1074" s="299" t="s">
        <v>5</v>
      </c>
      <c r="T1074" s="103" t="s">
        <v>5</v>
      </c>
      <c r="U1074" s="305" t="str">
        <f t="shared" si="112"/>
        <v>bt; bt; bt; bt</v>
      </c>
      <c r="V1074" s="306" t="s">
        <v>5</v>
      </c>
      <c r="W1074" s="307" t="str">
        <f t="shared" si="113"/>
        <v>II</v>
      </c>
      <c r="X1074" s="308"/>
    </row>
    <row r="1075" spans="1:24" x14ac:dyDescent="0.25">
      <c r="A1075" s="103">
        <f t="shared" si="114"/>
        <v>1066</v>
      </c>
      <c r="B1075" s="300" t="s">
        <v>2823</v>
      </c>
      <c r="C1075" s="301" t="s">
        <v>1354</v>
      </c>
      <c r="D1075" s="309">
        <v>42500</v>
      </c>
      <c r="E1075" s="308"/>
      <c r="F1075" s="308" t="s">
        <v>1753</v>
      </c>
      <c r="G1075" s="421" t="s">
        <v>2847</v>
      </c>
      <c r="H1075" s="228">
        <v>45720</v>
      </c>
      <c r="I1075" s="308">
        <v>23</v>
      </c>
      <c r="J1075" s="308">
        <v>127</v>
      </c>
      <c r="K1075" s="303" t="str" cm="1">
        <f t="array" ref="K1075">LOOKUP(2,1/(J1075&gt;=INDEX(IF(F1075="x",CCTT!$F$3:$I$170,CCTT!$B$3:$E$170),MATCH(DATEDIF(D1075,DATE(2024,7,11),"m"),CCTT!$A$3:$A$170,0),0)),CCTT!$F$2:$I$2)</f>
        <v>bt</v>
      </c>
      <c r="L1075" s="304">
        <f t="shared" si="111"/>
        <v>14.260028520057041</v>
      </c>
      <c r="M1075" s="303" t="str" cm="1">
        <f t="array" ref="M1075">LOOKUP(2,1/(L1075&gt;=INDEX(IF(F1075="x",BMI!$G$3:$K$170,BMI!$B$3:$F$170),MATCH(DATEDIF(D1075,DATE(2024,7,11),"m"),BMI!$A$3:$A$170,0),0)),BMI!$G$2:$K$2)</f>
        <v>bt</v>
      </c>
      <c r="N1075" s="299" t="s">
        <v>3381</v>
      </c>
      <c r="O1075" s="299">
        <v>79</v>
      </c>
      <c r="P1075" s="106" t="s">
        <v>3380</v>
      </c>
      <c r="Q1075" s="103" t="s">
        <v>5</v>
      </c>
      <c r="R1075" s="103" t="s">
        <v>5</v>
      </c>
      <c r="S1075" s="299" t="s">
        <v>1370</v>
      </c>
      <c r="T1075" s="103" t="s">
        <v>5</v>
      </c>
      <c r="U1075" s="305" t="str">
        <f t="shared" si="112"/>
        <v>bt; bt; Đa sâu răng; bt</v>
      </c>
      <c r="V1075" s="112" t="s">
        <v>1370</v>
      </c>
      <c r="W1075" s="307" t="str">
        <f t="shared" si="113"/>
        <v>II</v>
      </c>
      <c r="X1075" s="308"/>
    </row>
    <row r="1076" spans="1:24" x14ac:dyDescent="0.25">
      <c r="A1076" s="103">
        <f t="shared" si="114"/>
        <v>1067</v>
      </c>
      <c r="B1076" s="300" t="s">
        <v>2826</v>
      </c>
      <c r="C1076" s="301" t="s">
        <v>1314</v>
      </c>
      <c r="D1076" s="309">
        <v>42486</v>
      </c>
      <c r="E1076" s="308" t="s">
        <v>1753</v>
      </c>
      <c r="F1076" s="308"/>
      <c r="G1076" s="421" t="s">
        <v>2847</v>
      </c>
      <c r="H1076" s="228">
        <v>45720</v>
      </c>
      <c r="I1076" s="308">
        <v>40</v>
      </c>
      <c r="J1076" s="308">
        <v>137</v>
      </c>
      <c r="K1076" s="303" t="str" cm="1">
        <f t="array" ref="K1076">LOOKUP(2,1/(J1076&gt;=INDEX(IF(F1076="x",CCTT!$F$3:$I$170,CCTT!$B$3:$E$170),MATCH(DATEDIF(D1076,DATE(2024,7,11),"m"),CCTT!$A$3:$A$170,0),0)),CCTT!$F$2:$I$2)</f>
        <v>bt</v>
      </c>
      <c r="L1076" s="304">
        <f t="shared" si="111"/>
        <v>21.311737439394747</v>
      </c>
      <c r="M1076" s="303" t="str" cm="1">
        <f t="array" ref="M1076">LOOKUP(2,1/(L1076&gt;=INDEX(IF(F1076="x",BMI!$G$3:$K$170,BMI!$B$3:$F$170),MATCH(DATEDIF(D1076,DATE(2024,7,11),"m"),BMI!$A$3:$A$170,0),0)),BMI!$G$2:$K$2)</f>
        <v>BP</v>
      </c>
      <c r="N1076" s="299" t="s">
        <v>3390</v>
      </c>
      <c r="O1076" s="299">
        <v>83</v>
      </c>
      <c r="P1076" s="302" t="s">
        <v>3382</v>
      </c>
      <c r="Q1076" s="103" t="s">
        <v>1269</v>
      </c>
      <c r="R1076" s="103" t="s">
        <v>5</v>
      </c>
      <c r="S1076" s="299" t="s">
        <v>5</v>
      </c>
      <c r="T1076" s="103" t="s">
        <v>5</v>
      </c>
      <c r="U1076" s="305" t="str">
        <f t="shared" si="112"/>
        <v>Cận thị; bt; bt; bt</v>
      </c>
      <c r="V1076" s="306" t="s">
        <v>3452</v>
      </c>
      <c r="W1076" s="307" t="str">
        <f t="shared" si="113"/>
        <v>III</v>
      </c>
      <c r="X1076" s="308"/>
    </row>
    <row r="1077" spans="1:24" x14ac:dyDescent="0.25">
      <c r="A1077" s="103">
        <f t="shared" si="114"/>
        <v>1068</v>
      </c>
      <c r="B1077" s="300" t="s">
        <v>2827</v>
      </c>
      <c r="C1077" s="301" t="s">
        <v>1285</v>
      </c>
      <c r="D1077" s="309">
        <v>42395</v>
      </c>
      <c r="E1077" s="308" t="s">
        <v>1753</v>
      </c>
      <c r="F1077" s="308"/>
      <c r="G1077" s="421" t="s">
        <v>2847</v>
      </c>
      <c r="H1077" s="228">
        <v>45720</v>
      </c>
      <c r="I1077" s="308">
        <v>27</v>
      </c>
      <c r="J1077" s="308">
        <v>127</v>
      </c>
      <c r="K1077" s="303" t="str" cm="1">
        <f t="array" ref="K1077">LOOKUP(2,1/(J1077&gt;=INDEX(IF(F1077="x",CCTT!$F$3:$I$170,CCTT!$B$3:$E$170),MATCH(DATEDIF(D1077,DATE(2024,7,11),"m"),CCTT!$A$3:$A$170,0),0)),CCTT!$F$2:$I$2)</f>
        <v>bt</v>
      </c>
      <c r="L1077" s="304">
        <f t="shared" si="111"/>
        <v>16.740033480066959</v>
      </c>
      <c r="M1077" s="303" t="str" cm="1">
        <f t="array" ref="M1077">LOOKUP(2,1/(L1077&gt;=INDEX(IF(F1077="x",BMI!$G$3:$K$170,BMI!$B$3:$F$170),MATCH(DATEDIF(D1077,DATE(2024,7,11),"m"),BMI!$A$3:$A$170,0),0)),BMI!$G$2:$K$2)</f>
        <v>bt</v>
      </c>
      <c r="N1077" s="299" t="s">
        <v>3381</v>
      </c>
      <c r="O1077" s="299">
        <v>83</v>
      </c>
      <c r="P1077" s="106" t="s">
        <v>3380</v>
      </c>
      <c r="Q1077" s="103" t="s">
        <v>5</v>
      </c>
      <c r="R1077" s="103" t="s">
        <v>5</v>
      </c>
      <c r="S1077" s="299" t="s">
        <v>1370</v>
      </c>
      <c r="T1077" s="103" t="s">
        <v>5</v>
      </c>
      <c r="U1077" s="305" t="str">
        <f t="shared" si="112"/>
        <v>bt; bt; Đa sâu răng; bt</v>
      </c>
      <c r="V1077" s="112" t="s">
        <v>1370</v>
      </c>
      <c r="W1077" s="307" t="str">
        <f t="shared" si="113"/>
        <v>II</v>
      </c>
      <c r="X1077" s="308"/>
    </row>
    <row r="1078" spans="1:24" ht="31.5" x14ac:dyDescent="0.25">
      <c r="A1078" s="103">
        <f t="shared" si="114"/>
        <v>1069</v>
      </c>
      <c r="B1078" s="300" t="s">
        <v>2828</v>
      </c>
      <c r="C1078" s="301" t="s">
        <v>0</v>
      </c>
      <c r="D1078" s="309">
        <v>42468</v>
      </c>
      <c r="E1078" s="308" t="s">
        <v>1753</v>
      </c>
      <c r="F1078" s="308"/>
      <c r="G1078" s="421" t="s">
        <v>2847</v>
      </c>
      <c r="H1078" s="228">
        <v>45720</v>
      </c>
      <c r="I1078" s="308"/>
      <c r="J1078" s="308"/>
      <c r="K1078" s="303" t="str" cm="1">
        <f t="array" ref="K1078">LOOKUP(2,1/(J1078&gt;=INDEX(IF(F1078="x",CCTT!$F$3:$I$170,CCTT!$B$3:$E$170),MATCH(DATEDIF(D1078,DATE(2024,7,11),"m"),CCTT!$A$3:$A$170,0),0)),CCTT!$F$2:$I$2)</f>
        <v>SDDTTC
MĐN</v>
      </c>
      <c r="L1078" s="304" t="e">
        <f t="shared" si="111"/>
        <v>#DIV/0!</v>
      </c>
      <c r="M1078" s="303" t="e" cm="1">
        <f t="array" ref="M1078">LOOKUP(2,1/(L1078&gt;=INDEX(IF(F1078="x",BMI!$G$3:$K$170,BMI!$B$3:$F$170),MATCH(DATEDIF(D1078,DATE(2024,7,11),"m"),BMI!$A$3:$A$170,0),0)),BMI!$G$2:$K$2)</f>
        <v>#N/A</v>
      </c>
      <c r="N1078" s="299" t="s">
        <v>3386</v>
      </c>
      <c r="O1078" s="299">
        <v>85</v>
      </c>
      <c r="P1078" s="106" t="s">
        <v>3380</v>
      </c>
      <c r="Q1078" s="103" t="s">
        <v>5</v>
      </c>
      <c r="R1078" s="103" t="s">
        <v>5</v>
      </c>
      <c r="S1078" s="299" t="s">
        <v>1370</v>
      </c>
      <c r="T1078" s="103" t="s">
        <v>5</v>
      </c>
      <c r="U1078" s="305" t="str">
        <f t="shared" si="112"/>
        <v>bt; bt; Đa sâu răng; bt</v>
      </c>
      <c r="V1078" s="112" t="s">
        <v>1370</v>
      </c>
      <c r="W1078" s="307" t="e">
        <f t="shared" si="113"/>
        <v>#N/A</v>
      </c>
      <c r="X1078" s="308"/>
    </row>
    <row r="1079" spans="1:24" x14ac:dyDescent="0.25">
      <c r="A1079" s="103">
        <f t="shared" si="114"/>
        <v>1070</v>
      </c>
      <c r="B1079" s="300" t="s">
        <v>1509</v>
      </c>
      <c r="C1079" s="301" t="s">
        <v>0</v>
      </c>
      <c r="D1079" s="309">
        <v>42463</v>
      </c>
      <c r="E1079" s="308" t="s">
        <v>1753</v>
      </c>
      <c r="F1079" s="308"/>
      <c r="G1079" s="421" t="s">
        <v>2847</v>
      </c>
      <c r="H1079" s="228">
        <v>45720</v>
      </c>
      <c r="I1079" s="308">
        <v>33</v>
      </c>
      <c r="J1079" s="308">
        <v>133</v>
      </c>
      <c r="K1079" s="303" t="str" cm="1">
        <f t="array" ref="K1079">LOOKUP(2,1/(J1079&gt;=INDEX(IF(F1079="x",CCTT!$F$3:$I$170,CCTT!$B$3:$E$170),MATCH(DATEDIF(D1079,DATE(2024,7,11),"m"),CCTT!$A$3:$A$170,0),0)),CCTT!$F$2:$I$2)</f>
        <v>bt</v>
      </c>
      <c r="L1079" s="304">
        <f t="shared" si="111"/>
        <v>18.655661710667648</v>
      </c>
      <c r="M1079" s="303" t="str" cm="1">
        <f t="array" ref="M1079">LOOKUP(2,1/(L1079&gt;=INDEX(IF(F1079="x",BMI!$G$3:$K$170,BMI!$B$3:$F$170),MATCH(DATEDIF(D1079,DATE(2024,7,11),"m"),BMI!$A$3:$A$170,0),0)),BMI!$G$2:$K$2)</f>
        <v>TC</v>
      </c>
      <c r="N1079" s="299" t="s">
        <v>3386</v>
      </c>
      <c r="O1079" s="299">
        <v>87</v>
      </c>
      <c r="P1079" s="302" t="s">
        <v>3382</v>
      </c>
      <c r="Q1079" s="103" t="s">
        <v>1269</v>
      </c>
      <c r="R1079" s="103" t="s">
        <v>5</v>
      </c>
      <c r="S1079" s="299" t="s">
        <v>5</v>
      </c>
      <c r="T1079" s="103" t="s">
        <v>5</v>
      </c>
      <c r="U1079" s="305" t="str">
        <f t="shared" si="112"/>
        <v>Cận thị; bt; bt; bt</v>
      </c>
      <c r="V1079" s="306" t="s">
        <v>3452</v>
      </c>
      <c r="W1079" s="307" t="str">
        <f t="shared" si="113"/>
        <v>II</v>
      </c>
      <c r="X1079" s="308"/>
    </row>
    <row r="1080" spans="1:24" x14ac:dyDescent="0.25">
      <c r="A1080" s="103">
        <f t="shared" si="114"/>
        <v>1071</v>
      </c>
      <c r="B1080" s="300" t="s">
        <v>2810</v>
      </c>
      <c r="C1080" s="301" t="s">
        <v>1291</v>
      </c>
      <c r="D1080" s="309">
        <v>42388</v>
      </c>
      <c r="E1080" s="308"/>
      <c r="F1080" s="308" t="s">
        <v>1753</v>
      </c>
      <c r="G1080" s="421" t="s">
        <v>2847</v>
      </c>
      <c r="H1080" s="228">
        <v>45720</v>
      </c>
      <c r="I1080" s="308">
        <v>28</v>
      </c>
      <c r="J1080" s="308">
        <v>130</v>
      </c>
      <c r="K1080" s="303" t="str" cm="1">
        <f t="array" ref="K1080">LOOKUP(2,1/(J1080&gt;=INDEX(IF(F1080="x",CCTT!$F$3:$I$170,CCTT!$B$3:$E$170),MATCH(DATEDIF(D1080,DATE(2024,7,11),"m"),CCTT!$A$3:$A$170,0),0)),CCTT!$F$2:$I$2)</f>
        <v>bt</v>
      </c>
      <c r="L1080" s="304">
        <f t="shared" si="111"/>
        <v>16.568047337278106</v>
      </c>
      <c r="M1080" s="303" t="str" cm="1">
        <f t="array" ref="M1080">LOOKUP(2,1/(L1080&gt;=INDEX(IF(F1080="x",BMI!$G$3:$K$170,BMI!$B$3:$F$170),MATCH(DATEDIF(D1080,DATE(2024,7,11),"m"),BMI!$A$3:$A$170,0),0)),BMI!$G$2:$K$2)</f>
        <v>bt</v>
      </c>
      <c r="N1080" s="299" t="s">
        <v>3381</v>
      </c>
      <c r="O1080" s="299">
        <v>78</v>
      </c>
      <c r="P1080" s="106" t="s">
        <v>3380</v>
      </c>
      <c r="Q1080" s="103" t="s">
        <v>5</v>
      </c>
      <c r="R1080" s="103" t="s">
        <v>5</v>
      </c>
      <c r="S1080" s="299" t="s">
        <v>5</v>
      </c>
      <c r="T1080" s="103" t="s">
        <v>5</v>
      </c>
      <c r="U1080" s="305" t="str">
        <f t="shared" si="112"/>
        <v>bt; bt; bt; bt</v>
      </c>
      <c r="V1080" s="306" t="s">
        <v>5</v>
      </c>
      <c r="W1080" s="307" t="str">
        <f t="shared" si="113"/>
        <v>I</v>
      </c>
      <c r="X1080" s="308"/>
    </row>
    <row r="1081" spans="1:24" x14ac:dyDescent="0.25">
      <c r="A1081" s="103">
        <f t="shared" si="114"/>
        <v>1072</v>
      </c>
      <c r="B1081" s="300" t="s">
        <v>2829</v>
      </c>
      <c r="C1081" s="301" t="s">
        <v>1315</v>
      </c>
      <c r="D1081" s="309">
        <v>42395</v>
      </c>
      <c r="E1081" s="308" t="s">
        <v>1753</v>
      </c>
      <c r="F1081" s="308"/>
      <c r="G1081" s="421" t="s">
        <v>2847</v>
      </c>
      <c r="H1081" s="228">
        <v>45720</v>
      </c>
      <c r="I1081" s="308">
        <v>25</v>
      </c>
      <c r="J1081" s="308">
        <v>128</v>
      </c>
      <c r="K1081" s="303" t="str" cm="1">
        <f t="array" ref="K1081">LOOKUP(2,1/(J1081&gt;=INDEX(IF(F1081="x",CCTT!$F$3:$I$170,CCTT!$B$3:$E$170),MATCH(DATEDIF(D1081,DATE(2024,7,11),"m"),CCTT!$A$3:$A$170,0),0)),CCTT!$F$2:$I$2)</f>
        <v>bt</v>
      </c>
      <c r="L1081" s="304">
        <f t="shared" si="111"/>
        <v>15.2587890625</v>
      </c>
      <c r="M1081" s="303" t="str" cm="1">
        <f t="array" ref="M1081">LOOKUP(2,1/(L1081&gt;=INDEX(IF(F1081="x",BMI!$G$3:$K$170,BMI!$B$3:$F$170),MATCH(DATEDIF(D1081,DATE(2024,7,11),"m"),BMI!$A$3:$A$170,0),0)),BMI!$G$2:$K$2)</f>
        <v>bt</v>
      </c>
      <c r="N1081" s="299" t="s">
        <v>3381</v>
      </c>
      <c r="O1081" s="299">
        <v>83</v>
      </c>
      <c r="P1081" s="106" t="s">
        <v>3380</v>
      </c>
      <c r="Q1081" s="103" t="s">
        <v>5</v>
      </c>
      <c r="R1081" s="103" t="s">
        <v>5</v>
      </c>
      <c r="S1081" s="299" t="s">
        <v>5</v>
      </c>
      <c r="T1081" s="103" t="s">
        <v>5</v>
      </c>
      <c r="U1081" s="305" t="str">
        <f t="shared" si="112"/>
        <v>bt; bt; bt; bt</v>
      </c>
      <c r="V1081" s="306" t="s">
        <v>5</v>
      </c>
      <c r="W1081" s="307" t="str">
        <f t="shared" si="113"/>
        <v>I</v>
      </c>
      <c r="X1081" s="308"/>
    </row>
    <row r="1082" spans="1:24" x14ac:dyDescent="0.25">
      <c r="A1082" s="103">
        <f t="shared" si="114"/>
        <v>1073</v>
      </c>
      <c r="B1082" s="300" t="s">
        <v>2830</v>
      </c>
      <c r="C1082" s="301" t="s">
        <v>1315</v>
      </c>
      <c r="D1082" s="309">
        <v>42620</v>
      </c>
      <c r="E1082" s="308" t="s">
        <v>1753</v>
      </c>
      <c r="F1082" s="308"/>
      <c r="G1082" s="421" t="s">
        <v>2847</v>
      </c>
      <c r="H1082" s="228">
        <v>45720</v>
      </c>
      <c r="I1082" s="308">
        <v>23</v>
      </c>
      <c r="J1082" s="308">
        <v>124</v>
      </c>
      <c r="K1082" s="303" t="str" cm="1">
        <f t="array" ref="K1082">LOOKUP(2,1/(J1082&gt;=INDEX(IF(F1082="x",CCTT!$F$3:$I$170,CCTT!$B$3:$E$170),MATCH(DATEDIF(D1082,DATE(2024,7,11),"m"),CCTT!$A$3:$A$170,0),0)),CCTT!$F$2:$I$2)</f>
        <v>bt</v>
      </c>
      <c r="L1082" s="304">
        <f t="shared" si="111"/>
        <v>14.958376690946929</v>
      </c>
      <c r="M1082" s="303" t="str" cm="1">
        <f t="array" ref="M1082">LOOKUP(2,1/(L1082&gt;=INDEX(IF(F1082="x",BMI!$G$3:$K$170,BMI!$B$3:$F$170),MATCH(DATEDIF(D1082,DATE(2024,7,11),"m"),BMI!$A$3:$A$170,0),0)),BMI!$G$2:$K$2)</f>
        <v>bt</v>
      </c>
      <c r="N1082" s="299" t="s">
        <v>3381</v>
      </c>
      <c r="O1082" s="299">
        <v>83</v>
      </c>
      <c r="P1082" s="106" t="s">
        <v>3380</v>
      </c>
      <c r="Q1082" s="103" t="s">
        <v>5</v>
      </c>
      <c r="R1082" s="103" t="s">
        <v>5</v>
      </c>
      <c r="S1082" s="299" t="s">
        <v>1370</v>
      </c>
      <c r="T1082" s="103" t="s">
        <v>5</v>
      </c>
      <c r="U1082" s="305" t="str">
        <f t="shared" si="112"/>
        <v>bt; bt; Đa sâu răng; bt</v>
      </c>
      <c r="V1082" s="112" t="s">
        <v>1370</v>
      </c>
      <c r="W1082" s="307" t="str">
        <f t="shared" si="113"/>
        <v>II</v>
      </c>
      <c r="X1082" s="308"/>
    </row>
    <row r="1083" spans="1:24" x14ac:dyDescent="0.25">
      <c r="A1083" s="103">
        <f t="shared" si="114"/>
        <v>1074</v>
      </c>
      <c r="B1083" s="300" t="s">
        <v>2831</v>
      </c>
      <c r="C1083" s="301" t="s">
        <v>1368</v>
      </c>
      <c r="D1083" s="309">
        <v>42387</v>
      </c>
      <c r="E1083" s="308"/>
      <c r="F1083" s="308" t="s">
        <v>1753</v>
      </c>
      <c r="G1083" s="421" t="s">
        <v>2847</v>
      </c>
      <c r="H1083" s="228">
        <v>45720</v>
      </c>
      <c r="I1083" s="308">
        <v>20</v>
      </c>
      <c r="J1083" s="308">
        <v>120</v>
      </c>
      <c r="K1083" s="303" t="str" cm="1">
        <f t="array" ref="K1083">LOOKUP(2,1/(J1083&gt;=INDEX(IF(F1083="x",CCTT!$F$3:$I$170,CCTT!$B$3:$E$170),MATCH(DATEDIF(D1083,DATE(2024,7,11),"m"),CCTT!$A$3:$A$170,0),0)),CCTT!$F$2:$I$2)</f>
        <v>bt</v>
      </c>
      <c r="L1083" s="304">
        <f t="shared" ref="L1083:L1143" si="115">(I1083/J1083^2)*10^4</f>
        <v>13.888888888888889</v>
      </c>
      <c r="M1083" s="303" t="str" cm="1">
        <f t="array" ref="M1083">LOOKUP(2,1/(L1083&gt;=INDEX(IF(F1083="x",BMI!$G$3:$K$170,BMI!$B$3:$F$170),MATCH(DATEDIF(D1083,DATE(2024,7,11),"m"),BMI!$A$3:$A$170,0),0)),BMI!$G$2:$K$2)</f>
        <v>bt</v>
      </c>
      <c r="N1083" s="299" t="s">
        <v>3381</v>
      </c>
      <c r="O1083" s="299">
        <v>81</v>
      </c>
      <c r="P1083" s="302" t="s">
        <v>3382</v>
      </c>
      <c r="Q1083" s="103" t="s">
        <v>1269</v>
      </c>
      <c r="R1083" s="103" t="s">
        <v>5</v>
      </c>
      <c r="S1083" s="299" t="s">
        <v>5</v>
      </c>
      <c r="T1083" s="103" t="s">
        <v>5</v>
      </c>
      <c r="U1083" s="305" t="str">
        <f t="shared" ref="U1083:U1143" si="116">Q1083&amp;"; "&amp;R1083&amp;"; "&amp;S1083&amp;"; "&amp;T1083</f>
        <v>Cận thị; bt; bt; bt</v>
      </c>
      <c r="V1083" s="306" t="s">
        <v>3452</v>
      </c>
      <c r="W1083" s="307" t="str">
        <f t="shared" ref="W1083:W1143" si="117">ROMAN(MAX(IF(OR(K1083=$Z$8,M1083=$AD$8,M1083=$AH$8),3,IF(OR(K1083=$AA$8,M1083=$AE$8,M1083=$AG$8),2,1)),IF(V1083="bt",1,2)),0)</f>
        <v>II</v>
      </c>
      <c r="X1083" s="308"/>
    </row>
    <row r="1084" spans="1:24" x14ac:dyDescent="0.25">
      <c r="A1084" s="103">
        <f t="shared" si="114"/>
        <v>1075</v>
      </c>
      <c r="B1084" s="300" t="s">
        <v>2832</v>
      </c>
      <c r="C1084" s="301" t="s">
        <v>1298</v>
      </c>
      <c r="D1084" s="309">
        <v>42517</v>
      </c>
      <c r="E1084" s="308" t="s">
        <v>1753</v>
      </c>
      <c r="F1084" s="308"/>
      <c r="G1084" s="421" t="s">
        <v>2847</v>
      </c>
      <c r="H1084" s="228">
        <v>45720</v>
      </c>
      <c r="I1084" s="308">
        <v>34</v>
      </c>
      <c r="J1084" s="308">
        <v>130</v>
      </c>
      <c r="K1084" s="303" t="str" cm="1">
        <f t="array" ref="K1084">LOOKUP(2,1/(J1084&gt;=INDEX(IF(F1084="x",CCTT!$F$3:$I$170,CCTT!$B$3:$E$170),MATCH(DATEDIF(D1084,DATE(2024,7,11),"m"),CCTT!$A$3:$A$170,0),0)),CCTT!$F$2:$I$2)</f>
        <v>bt</v>
      </c>
      <c r="L1084" s="304">
        <f t="shared" si="115"/>
        <v>20.11834319526627</v>
      </c>
      <c r="M1084" s="303" t="str" cm="1">
        <f t="array" ref="M1084">LOOKUP(2,1/(L1084&gt;=INDEX(IF(F1084="x",BMI!$G$3:$K$170,BMI!$B$3:$F$170),MATCH(DATEDIF(D1084,DATE(2024,7,11),"m"),BMI!$A$3:$A$170,0),0)),BMI!$G$2:$K$2)</f>
        <v>BP</v>
      </c>
      <c r="N1084" s="299" t="s">
        <v>3390</v>
      </c>
      <c r="O1084" s="299">
        <v>81</v>
      </c>
      <c r="P1084" s="106" t="s">
        <v>3380</v>
      </c>
      <c r="Q1084" s="103" t="s">
        <v>5</v>
      </c>
      <c r="R1084" s="103" t="s">
        <v>5</v>
      </c>
      <c r="S1084" s="299" t="s">
        <v>5</v>
      </c>
      <c r="T1084" s="103" t="s">
        <v>5</v>
      </c>
      <c r="U1084" s="305" t="str">
        <f t="shared" si="116"/>
        <v>bt; bt; bt; bt</v>
      </c>
      <c r="V1084" s="306" t="s">
        <v>5</v>
      </c>
      <c r="W1084" s="307" t="str">
        <f t="shared" si="117"/>
        <v>III</v>
      </c>
      <c r="X1084" s="308"/>
    </row>
    <row r="1085" spans="1:24" x14ac:dyDescent="0.25">
      <c r="A1085" s="103">
        <f t="shared" si="114"/>
        <v>1076</v>
      </c>
      <c r="B1085" s="300" t="s">
        <v>2229</v>
      </c>
      <c r="C1085" s="301" t="s">
        <v>1335</v>
      </c>
      <c r="D1085" s="309">
        <v>42385</v>
      </c>
      <c r="E1085" s="308"/>
      <c r="F1085" s="308" t="s">
        <v>1753</v>
      </c>
      <c r="G1085" s="421" t="s">
        <v>2847</v>
      </c>
      <c r="H1085" s="228">
        <v>45720</v>
      </c>
      <c r="I1085" s="308">
        <v>22</v>
      </c>
      <c r="J1085" s="308">
        <v>124</v>
      </c>
      <c r="K1085" s="303" t="str" cm="1">
        <f t="array" ref="K1085">LOOKUP(2,1/(J1085&gt;=INDEX(IF(F1085="x",CCTT!$F$3:$I$170,CCTT!$B$3:$E$170),MATCH(DATEDIF(D1085,DATE(2024,7,11),"m"),CCTT!$A$3:$A$170,0),0)),CCTT!$F$2:$I$2)</f>
        <v>bt</v>
      </c>
      <c r="L1085" s="304">
        <f t="shared" si="115"/>
        <v>14.308012486992716</v>
      </c>
      <c r="M1085" s="303" t="str" cm="1">
        <f t="array" ref="M1085">LOOKUP(2,1/(L1085&gt;=INDEX(IF(F1085="x",BMI!$G$3:$K$170,BMI!$B$3:$F$170),MATCH(DATEDIF(D1085,DATE(2024,7,11),"m"),BMI!$A$3:$A$170,0),0)),BMI!$G$2:$K$2)</f>
        <v>bt</v>
      </c>
      <c r="N1085" s="299" t="s">
        <v>3381</v>
      </c>
      <c r="O1085" s="299">
        <v>83</v>
      </c>
      <c r="P1085" s="106" t="s">
        <v>3380</v>
      </c>
      <c r="Q1085" s="103" t="s">
        <v>5</v>
      </c>
      <c r="R1085" s="103" t="s">
        <v>5</v>
      </c>
      <c r="S1085" s="299" t="s">
        <v>5</v>
      </c>
      <c r="T1085" s="103" t="s">
        <v>5</v>
      </c>
      <c r="U1085" s="305" t="str">
        <f t="shared" si="116"/>
        <v>bt; bt; bt; bt</v>
      </c>
      <c r="V1085" s="306" t="s">
        <v>5</v>
      </c>
      <c r="W1085" s="307" t="str">
        <f t="shared" si="117"/>
        <v>I</v>
      </c>
      <c r="X1085" s="308"/>
    </row>
    <row r="1086" spans="1:24" x14ac:dyDescent="0.25">
      <c r="A1086" s="103">
        <f t="shared" si="114"/>
        <v>1077</v>
      </c>
      <c r="B1086" s="300" t="s">
        <v>2833</v>
      </c>
      <c r="C1086" s="301" t="s">
        <v>1303</v>
      </c>
      <c r="D1086" s="309">
        <v>42371</v>
      </c>
      <c r="E1086" s="308" t="s">
        <v>1753</v>
      </c>
      <c r="F1086" s="308"/>
      <c r="G1086" s="421" t="s">
        <v>2847</v>
      </c>
      <c r="H1086" s="228">
        <v>45720</v>
      </c>
      <c r="I1086" s="308">
        <v>42</v>
      </c>
      <c r="J1086" s="308">
        <v>139</v>
      </c>
      <c r="K1086" s="303" t="str" cm="1">
        <f t="array" ref="K1086">LOOKUP(2,1/(J1086&gt;=INDEX(IF(F1086="x",CCTT!$F$3:$I$170,CCTT!$B$3:$E$170),MATCH(DATEDIF(D1086,DATE(2024,7,11),"m"),CCTT!$A$3:$A$170,0),0)),CCTT!$F$2:$I$2)</f>
        <v>bt</v>
      </c>
      <c r="L1086" s="304">
        <f t="shared" si="115"/>
        <v>21.738005279229853</v>
      </c>
      <c r="M1086" s="303" t="str" cm="1">
        <f t="array" ref="M1086">LOOKUP(2,1/(L1086&gt;=INDEX(IF(F1086="x",BMI!$G$3:$K$170,BMI!$B$3:$F$170),MATCH(DATEDIF(D1086,DATE(2024,7,11),"m"),BMI!$A$3:$A$170,0),0)),BMI!$G$2:$K$2)</f>
        <v>BP</v>
      </c>
      <c r="N1086" s="299" t="s">
        <v>3390</v>
      </c>
      <c r="O1086" s="299">
        <v>80</v>
      </c>
      <c r="P1086" s="106" t="s">
        <v>3380</v>
      </c>
      <c r="Q1086" s="103" t="s">
        <v>5</v>
      </c>
      <c r="R1086" s="103" t="s">
        <v>5</v>
      </c>
      <c r="S1086" s="299" t="s">
        <v>1370</v>
      </c>
      <c r="T1086" s="103" t="s">
        <v>5</v>
      </c>
      <c r="U1086" s="305" t="str">
        <f t="shared" si="116"/>
        <v>bt; bt; Đa sâu răng; bt</v>
      </c>
      <c r="V1086" s="112" t="s">
        <v>1370</v>
      </c>
      <c r="W1086" s="307" t="str">
        <f t="shared" si="117"/>
        <v>III</v>
      </c>
      <c r="X1086" s="308"/>
    </row>
    <row r="1087" spans="1:24" x14ac:dyDescent="0.25">
      <c r="A1087" s="103">
        <f t="shared" si="114"/>
        <v>1078</v>
      </c>
      <c r="B1087" s="300" t="s">
        <v>2834</v>
      </c>
      <c r="C1087" s="301" t="s">
        <v>1383</v>
      </c>
      <c r="D1087" s="309">
        <v>42609</v>
      </c>
      <c r="E1087" s="308"/>
      <c r="F1087" s="308" t="s">
        <v>1753</v>
      </c>
      <c r="G1087" s="421" t="s">
        <v>2847</v>
      </c>
      <c r="H1087" s="228">
        <v>45720</v>
      </c>
      <c r="I1087" s="308">
        <v>21</v>
      </c>
      <c r="J1087" s="308">
        <v>122</v>
      </c>
      <c r="K1087" s="303" t="str" cm="1">
        <f t="array" ref="K1087">LOOKUP(2,1/(J1087&gt;=INDEX(IF(F1087="x",CCTT!$F$3:$I$170,CCTT!$B$3:$E$170),MATCH(DATEDIF(D1087,DATE(2024,7,11),"m"),CCTT!$A$3:$A$170,0),0)),CCTT!$F$2:$I$2)</f>
        <v>bt</v>
      </c>
      <c r="L1087" s="304">
        <f t="shared" si="115"/>
        <v>14.109110454178984</v>
      </c>
      <c r="M1087" s="303" t="str" cm="1">
        <f t="array" ref="M1087">LOOKUP(2,1/(L1087&gt;=INDEX(IF(F1087="x",BMI!$G$3:$K$170,BMI!$B$3:$F$170),MATCH(DATEDIF(D1087,DATE(2024,7,11),"m"),BMI!$A$3:$A$170,0),0)),BMI!$G$2:$K$2)</f>
        <v>bt</v>
      </c>
      <c r="N1087" s="299" t="s">
        <v>3381</v>
      </c>
      <c r="O1087" s="299">
        <v>81</v>
      </c>
      <c r="P1087" s="106" t="s">
        <v>3380</v>
      </c>
      <c r="Q1087" s="103" t="s">
        <v>5</v>
      </c>
      <c r="R1087" s="103" t="s">
        <v>5</v>
      </c>
      <c r="S1087" s="299" t="s">
        <v>5</v>
      </c>
      <c r="T1087" s="103" t="s">
        <v>5</v>
      </c>
      <c r="U1087" s="305" t="str">
        <f t="shared" si="116"/>
        <v>bt; bt; bt; bt</v>
      </c>
      <c r="V1087" s="306" t="s">
        <v>5</v>
      </c>
      <c r="W1087" s="307" t="str">
        <f t="shared" si="117"/>
        <v>I</v>
      </c>
      <c r="X1087" s="308"/>
    </row>
    <row r="1088" spans="1:24" x14ac:dyDescent="0.25">
      <c r="A1088" s="103">
        <f t="shared" si="114"/>
        <v>1079</v>
      </c>
      <c r="B1088" s="300" t="s">
        <v>2835</v>
      </c>
      <c r="C1088" s="301" t="s">
        <v>1375</v>
      </c>
      <c r="D1088" s="309">
        <v>42697</v>
      </c>
      <c r="E1088" s="308" t="s">
        <v>1753</v>
      </c>
      <c r="F1088" s="308"/>
      <c r="G1088" s="421" t="s">
        <v>2847</v>
      </c>
      <c r="H1088" s="228">
        <v>45720</v>
      </c>
      <c r="I1088" s="308">
        <v>23</v>
      </c>
      <c r="J1088" s="308">
        <v>126</v>
      </c>
      <c r="K1088" s="303" t="str" cm="1">
        <f t="array" ref="K1088">LOOKUP(2,1/(J1088&gt;=INDEX(IF(F1088="x",CCTT!$F$3:$I$170,CCTT!$B$3:$E$170),MATCH(DATEDIF(D1088,DATE(2024,7,11),"m"),CCTT!$A$3:$A$170,0),0)),CCTT!$F$2:$I$2)</f>
        <v>bt</v>
      </c>
      <c r="L1088" s="304">
        <f t="shared" si="115"/>
        <v>14.487276392038298</v>
      </c>
      <c r="M1088" s="303" t="str" cm="1">
        <f t="array" ref="M1088">LOOKUP(2,1/(L1088&gt;=INDEX(IF(F1088="x",BMI!$G$3:$K$170,BMI!$B$3:$F$170),MATCH(DATEDIF(D1088,DATE(2024,7,11),"m"),BMI!$A$3:$A$170,0),0)),BMI!$G$2:$K$2)</f>
        <v>bt</v>
      </c>
      <c r="N1088" s="299" t="s">
        <v>3381</v>
      </c>
      <c r="O1088" s="299">
        <v>82</v>
      </c>
      <c r="P1088" s="302" t="s">
        <v>3391</v>
      </c>
      <c r="Q1088" s="335" t="s">
        <v>1326</v>
      </c>
      <c r="R1088" s="103" t="s">
        <v>5</v>
      </c>
      <c r="S1088" s="299" t="s">
        <v>5</v>
      </c>
      <c r="T1088" s="103" t="s">
        <v>5</v>
      </c>
      <c r="U1088" s="305" t="str">
        <f t="shared" si="116"/>
        <v>2 mắt giảm thị lực; bt; bt; bt</v>
      </c>
      <c r="V1088" s="112" t="s">
        <v>1326</v>
      </c>
      <c r="W1088" s="307" t="str">
        <f t="shared" si="117"/>
        <v>II</v>
      </c>
      <c r="X1088" s="308"/>
    </row>
    <row r="1089" spans="1:24" ht="31.5" x14ac:dyDescent="0.25">
      <c r="A1089" s="103">
        <f t="shared" si="114"/>
        <v>1080</v>
      </c>
      <c r="B1089" s="300" t="s">
        <v>1583</v>
      </c>
      <c r="C1089" s="301" t="s">
        <v>2836</v>
      </c>
      <c r="D1089" s="309">
        <v>42437</v>
      </c>
      <c r="E1089" s="308" t="s">
        <v>1753</v>
      </c>
      <c r="F1089" s="308"/>
      <c r="G1089" s="421" t="s">
        <v>2847</v>
      </c>
      <c r="H1089" s="228">
        <v>45720</v>
      </c>
      <c r="I1089" s="308"/>
      <c r="J1089" s="308"/>
      <c r="K1089" s="303" t="str" cm="1">
        <f t="array" ref="K1089">LOOKUP(2,1/(J1089&gt;=INDEX(IF(F1089="x",CCTT!$F$3:$I$170,CCTT!$B$3:$E$170),MATCH(DATEDIF(D1089,DATE(2024,7,11),"m"),CCTT!$A$3:$A$170,0),0)),CCTT!$F$2:$I$2)</f>
        <v>SDDTTC
MĐN</v>
      </c>
      <c r="L1089" s="304" t="e">
        <f t="shared" si="115"/>
        <v>#DIV/0!</v>
      </c>
      <c r="M1089" s="303" t="e" cm="1">
        <f t="array" ref="M1089">LOOKUP(2,1/(L1089&gt;=INDEX(IF(F1089="x",BMI!$G$3:$K$170,BMI!$B$3:$F$170),MATCH(DATEDIF(D1089,DATE(2024,7,11),"m"),BMI!$A$3:$A$170,0),0)),BMI!$G$2:$K$2)</f>
        <v>#N/A</v>
      </c>
      <c r="N1089" s="299" t="s">
        <v>3381</v>
      </c>
      <c r="O1089" s="299">
        <v>82</v>
      </c>
      <c r="P1089" s="106" t="s">
        <v>3380</v>
      </c>
      <c r="Q1089" s="103" t="s">
        <v>5</v>
      </c>
      <c r="R1089" s="103" t="s">
        <v>5</v>
      </c>
      <c r="S1089" s="299" t="s">
        <v>5</v>
      </c>
      <c r="T1089" s="103" t="s">
        <v>5</v>
      </c>
      <c r="U1089" s="305" t="str">
        <f t="shared" si="116"/>
        <v>bt; bt; bt; bt</v>
      </c>
      <c r="V1089" s="306" t="s">
        <v>5</v>
      </c>
      <c r="W1089" s="307" t="e">
        <f t="shared" si="117"/>
        <v>#N/A</v>
      </c>
      <c r="X1089" s="308"/>
    </row>
    <row r="1090" spans="1:24" x14ac:dyDescent="0.25">
      <c r="A1090" s="103">
        <f t="shared" si="114"/>
        <v>1081</v>
      </c>
      <c r="B1090" s="300" t="s">
        <v>2837</v>
      </c>
      <c r="C1090" s="301" t="s">
        <v>1350</v>
      </c>
      <c r="D1090" s="309">
        <v>42588</v>
      </c>
      <c r="E1090" s="308" t="s">
        <v>1753</v>
      </c>
      <c r="F1090" s="308"/>
      <c r="G1090" s="421" t="s">
        <v>2847</v>
      </c>
      <c r="H1090" s="228">
        <v>45720</v>
      </c>
      <c r="I1090" s="308">
        <v>25</v>
      </c>
      <c r="J1090" s="308">
        <v>126</v>
      </c>
      <c r="K1090" s="303" t="str" cm="1">
        <f t="array" ref="K1090">LOOKUP(2,1/(J1090&gt;=INDEX(IF(F1090="x",CCTT!$F$3:$I$170,CCTT!$B$3:$E$170),MATCH(DATEDIF(D1090,DATE(2024,7,11),"m"),CCTT!$A$3:$A$170,0),0)),CCTT!$F$2:$I$2)</f>
        <v>bt</v>
      </c>
      <c r="L1090" s="304">
        <f t="shared" si="115"/>
        <v>15.747039556563367</v>
      </c>
      <c r="M1090" s="303" t="str" cm="1">
        <f t="array" ref="M1090">LOOKUP(2,1/(L1090&gt;=INDEX(IF(F1090="x",BMI!$G$3:$K$170,BMI!$B$3:$F$170),MATCH(DATEDIF(D1090,DATE(2024,7,11),"m"),BMI!$A$3:$A$170,0),0)),BMI!$G$2:$K$2)</f>
        <v>bt</v>
      </c>
      <c r="N1090" s="299" t="s">
        <v>3386</v>
      </c>
      <c r="O1090" s="299">
        <v>84</v>
      </c>
      <c r="P1090" s="106" t="s">
        <v>3380</v>
      </c>
      <c r="Q1090" s="103" t="s">
        <v>5</v>
      </c>
      <c r="R1090" s="103" t="s">
        <v>5</v>
      </c>
      <c r="S1090" s="299" t="s">
        <v>5</v>
      </c>
      <c r="T1090" s="103" t="s">
        <v>5</v>
      </c>
      <c r="U1090" s="305" t="str">
        <f t="shared" si="116"/>
        <v>bt; bt; bt; bt</v>
      </c>
      <c r="V1090" s="306" t="s">
        <v>5</v>
      </c>
      <c r="W1090" s="307" t="str">
        <f t="shared" si="117"/>
        <v>I</v>
      </c>
      <c r="X1090" s="308"/>
    </row>
    <row r="1091" spans="1:24" x14ac:dyDescent="0.25">
      <c r="A1091" s="103">
        <f t="shared" si="114"/>
        <v>1082</v>
      </c>
      <c r="B1091" s="300" t="s">
        <v>2838</v>
      </c>
      <c r="C1091" s="301" t="s">
        <v>1324</v>
      </c>
      <c r="D1091" s="309">
        <v>42587</v>
      </c>
      <c r="E1091" s="308" t="s">
        <v>1753</v>
      </c>
      <c r="F1091" s="308"/>
      <c r="G1091" s="421" t="s">
        <v>2847</v>
      </c>
      <c r="H1091" s="228">
        <v>45720</v>
      </c>
      <c r="I1091" s="308">
        <v>28</v>
      </c>
      <c r="J1091" s="308">
        <v>120</v>
      </c>
      <c r="K1091" s="303" t="str" cm="1">
        <f t="array" ref="K1091">LOOKUP(2,1/(J1091&gt;=INDEX(IF(F1091="x",CCTT!$F$3:$I$170,CCTT!$B$3:$E$170),MATCH(DATEDIF(D1091,DATE(2024,7,11),"m"),CCTT!$A$3:$A$170,0),0)),CCTT!$F$2:$I$2)</f>
        <v>bt</v>
      </c>
      <c r="L1091" s="304">
        <f t="shared" si="115"/>
        <v>19.444444444444443</v>
      </c>
      <c r="M1091" s="303" t="str" cm="1">
        <f t="array" ref="M1091">LOOKUP(2,1/(L1091&gt;=INDEX(IF(F1091="x",BMI!$G$3:$K$170,BMI!$B$3:$F$170),MATCH(DATEDIF(D1091,DATE(2024,7,11),"m"),BMI!$A$3:$A$170,0),0)),BMI!$G$2:$K$2)</f>
        <v>TC</v>
      </c>
      <c r="N1091" s="299" t="s">
        <v>3379</v>
      </c>
      <c r="O1091" s="299">
        <v>81</v>
      </c>
      <c r="P1091" s="106" t="s">
        <v>3380</v>
      </c>
      <c r="Q1091" s="103" t="s">
        <v>5</v>
      </c>
      <c r="R1091" s="103" t="s">
        <v>5</v>
      </c>
      <c r="S1091" s="299" t="s">
        <v>5</v>
      </c>
      <c r="T1091" s="103" t="s">
        <v>5</v>
      </c>
      <c r="U1091" s="305" t="str">
        <f t="shared" si="116"/>
        <v>bt; bt; bt; bt</v>
      </c>
      <c r="V1091" s="306" t="s">
        <v>5</v>
      </c>
      <c r="W1091" s="307" t="str">
        <f t="shared" si="117"/>
        <v>II</v>
      </c>
      <c r="X1091" s="308"/>
    </row>
    <row r="1092" spans="1:24" ht="31.5" x14ac:dyDescent="0.25">
      <c r="A1092" s="103">
        <f t="shared" si="114"/>
        <v>1083</v>
      </c>
      <c r="B1092" s="300" t="s">
        <v>2100</v>
      </c>
      <c r="C1092" s="301" t="s">
        <v>2839</v>
      </c>
      <c r="D1092" s="309">
        <v>42665</v>
      </c>
      <c r="E1092" s="308" t="s">
        <v>1753</v>
      </c>
      <c r="F1092" s="308"/>
      <c r="G1092" s="421" t="s">
        <v>2847</v>
      </c>
      <c r="H1092" s="228">
        <v>45720</v>
      </c>
      <c r="I1092" s="308">
        <v>22</v>
      </c>
      <c r="J1092" s="308">
        <v>124</v>
      </c>
      <c r="K1092" s="303" t="str" cm="1">
        <f t="array" ref="K1092">LOOKUP(2,1/(J1092&gt;=INDEX(IF(F1092="x",CCTT!$F$3:$I$170,CCTT!$B$3:$E$170),MATCH(DATEDIF(D1092,DATE(2024,7,11),"m"),CCTT!$A$3:$A$170,0),0)),CCTT!$F$2:$I$2)</f>
        <v>bt</v>
      </c>
      <c r="L1092" s="304">
        <f t="shared" si="115"/>
        <v>14.308012486992716</v>
      </c>
      <c r="M1092" s="303" t="str" cm="1">
        <f t="array" ref="M1092">LOOKUP(2,1/(L1092&gt;=INDEX(IF(F1092="x",BMI!$G$3:$K$170,BMI!$B$3:$F$170),MATCH(DATEDIF(D1092,DATE(2024,7,11),"m"),BMI!$A$3:$A$170,0),0)),BMI!$G$2:$K$2)</f>
        <v>bt</v>
      </c>
      <c r="N1092" s="299" t="s">
        <v>3381</v>
      </c>
      <c r="O1092" s="299">
        <v>81</v>
      </c>
      <c r="P1092" s="302" t="s">
        <v>3391</v>
      </c>
      <c r="Q1092" s="335" t="s">
        <v>1326</v>
      </c>
      <c r="R1092" s="103" t="s">
        <v>5</v>
      </c>
      <c r="S1092" s="299" t="s">
        <v>1370</v>
      </c>
      <c r="T1092" s="103" t="s">
        <v>5</v>
      </c>
      <c r="U1092" s="305" t="str">
        <f t="shared" si="116"/>
        <v>2 mắt giảm thị lực; bt; Đa sâu răng; bt</v>
      </c>
      <c r="V1092" s="112" t="s">
        <v>3389</v>
      </c>
      <c r="W1092" s="307" t="str">
        <f t="shared" si="117"/>
        <v>II</v>
      </c>
      <c r="X1092" s="308"/>
    </row>
    <row r="1093" spans="1:24" x14ac:dyDescent="0.25">
      <c r="A1093" s="103">
        <f t="shared" si="114"/>
        <v>1084</v>
      </c>
      <c r="B1093" s="300" t="s">
        <v>2840</v>
      </c>
      <c r="C1093" s="301" t="s">
        <v>1307</v>
      </c>
      <c r="D1093" s="309">
        <v>42709</v>
      </c>
      <c r="E1093" s="308"/>
      <c r="F1093" s="308" t="s">
        <v>1753</v>
      </c>
      <c r="G1093" s="421" t="s">
        <v>2847</v>
      </c>
      <c r="H1093" s="228">
        <v>45720</v>
      </c>
      <c r="I1093" s="308">
        <v>26</v>
      </c>
      <c r="J1093" s="308">
        <v>130</v>
      </c>
      <c r="K1093" s="303" t="str" cm="1">
        <f t="array" ref="K1093">LOOKUP(2,1/(J1093&gt;=INDEX(IF(F1093="x",CCTT!$F$3:$I$170,CCTT!$B$3:$E$170),MATCH(DATEDIF(D1093,DATE(2024,7,11),"m"),CCTT!$A$3:$A$170,0),0)),CCTT!$F$2:$I$2)</f>
        <v>bt</v>
      </c>
      <c r="L1093" s="304">
        <f t="shared" si="115"/>
        <v>15.384615384615385</v>
      </c>
      <c r="M1093" s="303" t="str" cm="1">
        <f t="array" ref="M1093">LOOKUP(2,1/(L1093&gt;=INDEX(IF(F1093="x",BMI!$G$3:$K$170,BMI!$B$3:$F$170),MATCH(DATEDIF(D1093,DATE(2024,7,11),"m"),BMI!$A$3:$A$170,0),0)),BMI!$G$2:$K$2)</f>
        <v>bt</v>
      </c>
      <c r="N1093" s="299" t="s">
        <v>3381</v>
      </c>
      <c r="O1093" s="299">
        <v>83</v>
      </c>
      <c r="P1093" s="106" t="s">
        <v>3380</v>
      </c>
      <c r="Q1093" s="103" t="s">
        <v>5</v>
      </c>
      <c r="R1093" s="103" t="s">
        <v>5</v>
      </c>
      <c r="S1093" s="299" t="s">
        <v>5</v>
      </c>
      <c r="T1093" s="103" t="s">
        <v>5</v>
      </c>
      <c r="U1093" s="305" t="str">
        <f t="shared" si="116"/>
        <v>bt; bt; bt; bt</v>
      </c>
      <c r="V1093" s="306" t="s">
        <v>5</v>
      </c>
      <c r="W1093" s="307" t="str">
        <f t="shared" si="117"/>
        <v>I</v>
      </c>
      <c r="X1093" s="308"/>
    </row>
    <row r="1094" spans="1:24" x14ac:dyDescent="0.25">
      <c r="A1094" s="103">
        <f t="shared" si="114"/>
        <v>1085</v>
      </c>
      <c r="B1094" s="300" t="s">
        <v>2841</v>
      </c>
      <c r="C1094" s="301" t="s">
        <v>1364</v>
      </c>
      <c r="D1094" s="309">
        <v>42681</v>
      </c>
      <c r="E1094" s="308"/>
      <c r="F1094" s="308" t="s">
        <v>1753</v>
      </c>
      <c r="G1094" s="421" t="s">
        <v>2847</v>
      </c>
      <c r="H1094" s="228">
        <v>45720</v>
      </c>
      <c r="I1094" s="308">
        <v>34</v>
      </c>
      <c r="J1094" s="308">
        <v>134</v>
      </c>
      <c r="K1094" s="303" t="str" cm="1">
        <f t="array" ref="K1094">LOOKUP(2,1/(J1094&gt;=INDEX(IF(F1094="x",CCTT!$F$3:$I$170,CCTT!$B$3:$E$170),MATCH(DATEDIF(D1094,DATE(2024,7,11),"m"),CCTT!$A$3:$A$170,0),0)),CCTT!$F$2:$I$2)</f>
        <v>bt</v>
      </c>
      <c r="L1094" s="304">
        <f t="shared" si="115"/>
        <v>18.935174871909112</v>
      </c>
      <c r="M1094" s="303" t="str" cm="1">
        <f t="array" ref="M1094">LOOKUP(2,1/(L1094&gt;=INDEX(IF(F1094="x",BMI!$G$3:$K$170,BMI!$B$3:$F$170),MATCH(DATEDIF(D1094,DATE(2024,7,11),"m"),BMI!$A$3:$A$170,0),0)),BMI!$G$2:$K$2)</f>
        <v>TC</v>
      </c>
      <c r="N1094" s="299" t="s">
        <v>3379</v>
      </c>
      <c r="O1094" s="299">
        <v>83</v>
      </c>
      <c r="P1094" s="106" t="s">
        <v>3380</v>
      </c>
      <c r="Q1094" s="103" t="s">
        <v>5</v>
      </c>
      <c r="R1094" s="103" t="s">
        <v>5</v>
      </c>
      <c r="S1094" s="299" t="s">
        <v>5</v>
      </c>
      <c r="T1094" s="103" t="s">
        <v>5</v>
      </c>
      <c r="U1094" s="305" t="str">
        <f t="shared" si="116"/>
        <v>bt; bt; bt; bt</v>
      </c>
      <c r="V1094" s="306" t="s">
        <v>5</v>
      </c>
      <c r="W1094" s="307" t="str">
        <f t="shared" si="117"/>
        <v>II</v>
      </c>
      <c r="X1094" s="308"/>
    </row>
    <row r="1095" spans="1:24" x14ac:dyDescent="0.25">
      <c r="A1095" s="103">
        <f t="shared" si="114"/>
        <v>1086</v>
      </c>
      <c r="B1095" s="300" t="s">
        <v>2478</v>
      </c>
      <c r="C1095" s="301" t="s">
        <v>1262</v>
      </c>
      <c r="D1095" s="309">
        <v>42467</v>
      </c>
      <c r="E1095" s="308"/>
      <c r="F1095" s="308" t="s">
        <v>1753</v>
      </c>
      <c r="G1095" s="421" t="s">
        <v>2847</v>
      </c>
      <c r="H1095" s="228">
        <v>45720</v>
      </c>
      <c r="I1095" s="308">
        <v>22</v>
      </c>
      <c r="J1095" s="308">
        <v>122</v>
      </c>
      <c r="K1095" s="303" t="str" cm="1">
        <f t="array" ref="K1095">LOOKUP(2,1/(J1095&gt;=INDEX(IF(F1095="x",CCTT!$F$3:$I$170,CCTT!$B$3:$E$170),MATCH(DATEDIF(D1095,DATE(2024,7,11),"m"),CCTT!$A$3:$A$170,0),0)),CCTT!$F$2:$I$2)</f>
        <v>bt</v>
      </c>
      <c r="L1095" s="304">
        <f t="shared" si="115"/>
        <v>14.780972856758936</v>
      </c>
      <c r="M1095" s="303" t="str" cm="1">
        <f t="array" ref="M1095">LOOKUP(2,1/(L1095&gt;=INDEX(IF(F1095="x",BMI!$G$3:$K$170,BMI!$B$3:$F$170),MATCH(DATEDIF(D1095,DATE(2024,7,11),"m"),BMI!$A$3:$A$170,0),0)),BMI!$G$2:$K$2)</f>
        <v>bt</v>
      </c>
      <c r="N1095" s="299" t="s">
        <v>3381</v>
      </c>
      <c r="O1095" s="299">
        <v>84</v>
      </c>
      <c r="P1095" s="106" t="s">
        <v>3380</v>
      </c>
      <c r="Q1095" s="103" t="s">
        <v>5</v>
      </c>
      <c r="R1095" s="103" t="s">
        <v>5</v>
      </c>
      <c r="S1095" s="299" t="s">
        <v>1370</v>
      </c>
      <c r="T1095" s="103" t="s">
        <v>5</v>
      </c>
      <c r="U1095" s="305" t="str">
        <f t="shared" si="116"/>
        <v>bt; bt; Đa sâu răng; bt</v>
      </c>
      <c r="V1095" s="112" t="s">
        <v>1370</v>
      </c>
      <c r="W1095" s="307" t="str">
        <f t="shared" si="117"/>
        <v>II</v>
      </c>
      <c r="X1095" s="308"/>
    </row>
    <row r="1096" spans="1:24" x14ac:dyDescent="0.25">
      <c r="A1096" s="103">
        <f t="shared" si="114"/>
        <v>1087</v>
      </c>
      <c r="B1096" s="300" t="s">
        <v>2842</v>
      </c>
      <c r="C1096" s="301" t="s">
        <v>1316</v>
      </c>
      <c r="D1096" s="309">
        <v>42580</v>
      </c>
      <c r="E1096" s="308"/>
      <c r="F1096" s="308" t="s">
        <v>1753</v>
      </c>
      <c r="G1096" s="421" t="s">
        <v>2847</v>
      </c>
      <c r="H1096" s="228">
        <v>45720</v>
      </c>
      <c r="I1096" s="308">
        <v>21</v>
      </c>
      <c r="J1096" s="308">
        <v>118</v>
      </c>
      <c r="K1096" s="303" t="str" cm="1">
        <f t="array" ref="K1096">LOOKUP(2,1/(J1096&gt;=INDEX(IF(F1096="x",CCTT!$F$3:$I$170,CCTT!$B$3:$E$170),MATCH(DATEDIF(D1096,DATE(2024,7,11),"m"),CCTT!$A$3:$A$170,0),0)),CCTT!$F$2:$I$2)</f>
        <v>bt</v>
      </c>
      <c r="L1096" s="304">
        <f t="shared" si="115"/>
        <v>15.081873024992817</v>
      </c>
      <c r="M1096" s="303" t="str" cm="1">
        <f t="array" ref="M1096">LOOKUP(2,1/(L1096&gt;=INDEX(IF(F1096="x",BMI!$G$3:$K$170,BMI!$B$3:$F$170),MATCH(DATEDIF(D1096,DATE(2024,7,11),"m"),BMI!$A$3:$A$170,0),0)),BMI!$G$2:$K$2)</f>
        <v>bt</v>
      </c>
      <c r="N1096" s="299" t="s">
        <v>3384</v>
      </c>
      <c r="O1096" s="299">
        <v>84</v>
      </c>
      <c r="P1096" s="106" t="s">
        <v>3380</v>
      </c>
      <c r="Q1096" s="103" t="s">
        <v>5</v>
      </c>
      <c r="R1096" s="103" t="s">
        <v>5</v>
      </c>
      <c r="S1096" s="299" t="s">
        <v>1370</v>
      </c>
      <c r="T1096" s="103" t="s">
        <v>5</v>
      </c>
      <c r="U1096" s="305" t="str">
        <f t="shared" si="116"/>
        <v>bt; bt; Đa sâu răng; bt</v>
      </c>
      <c r="V1096" s="112" t="s">
        <v>1370</v>
      </c>
      <c r="W1096" s="307" t="str">
        <f t="shared" si="117"/>
        <v>II</v>
      </c>
      <c r="X1096" s="308"/>
    </row>
    <row r="1097" spans="1:24" x14ac:dyDescent="0.25">
      <c r="A1097" s="103">
        <f t="shared" si="114"/>
        <v>1088</v>
      </c>
      <c r="B1097" s="300" t="s">
        <v>2843</v>
      </c>
      <c r="C1097" s="301" t="s">
        <v>1364</v>
      </c>
      <c r="D1097" s="309">
        <v>42610</v>
      </c>
      <c r="E1097" s="308"/>
      <c r="F1097" s="308" t="s">
        <v>1753</v>
      </c>
      <c r="G1097" s="421" t="s">
        <v>2847</v>
      </c>
      <c r="H1097" s="228">
        <v>45720</v>
      </c>
      <c r="I1097" s="308">
        <v>21</v>
      </c>
      <c r="J1097" s="308">
        <v>130</v>
      </c>
      <c r="K1097" s="303" t="str" cm="1">
        <f t="array" ref="K1097">LOOKUP(2,1/(J1097&gt;=INDEX(IF(F1097="x",CCTT!$F$3:$I$170,CCTT!$B$3:$E$170),MATCH(DATEDIF(D1097,DATE(2024,7,11),"m"),CCTT!$A$3:$A$170,0),0)),CCTT!$F$2:$I$2)</f>
        <v>bt</v>
      </c>
      <c r="L1097" s="304">
        <f t="shared" si="115"/>
        <v>12.42603550295858</v>
      </c>
      <c r="M1097" s="303" t="str" cm="1">
        <f t="array" ref="M1097">LOOKUP(2,1/(L1097&gt;=INDEX(IF(F1097="x",BMI!$G$3:$K$170,BMI!$B$3:$F$170),MATCH(DATEDIF(D1097,DATE(2024,7,11),"m"),BMI!$A$3:$A$170,0),0)),BMI!$G$2:$K$2)</f>
        <v>SDDTGC</v>
      </c>
      <c r="N1097" s="299" t="s">
        <v>3381</v>
      </c>
      <c r="O1097" s="299">
        <v>81</v>
      </c>
      <c r="P1097" s="106" t="s">
        <v>3380</v>
      </c>
      <c r="Q1097" s="103" t="s">
        <v>5</v>
      </c>
      <c r="R1097" s="103" t="s">
        <v>5</v>
      </c>
      <c r="S1097" s="299" t="s">
        <v>1370</v>
      </c>
      <c r="T1097" s="103" t="s">
        <v>5</v>
      </c>
      <c r="U1097" s="305" t="str">
        <f t="shared" si="116"/>
        <v>bt; bt; Đa sâu răng; bt</v>
      </c>
      <c r="V1097" s="112" t="s">
        <v>1370</v>
      </c>
      <c r="W1097" s="307" t="str">
        <f t="shared" si="117"/>
        <v>II</v>
      </c>
      <c r="X1097" s="308"/>
    </row>
    <row r="1098" spans="1:24" x14ac:dyDescent="0.25">
      <c r="A1098" s="103">
        <f t="shared" si="114"/>
        <v>1089</v>
      </c>
      <c r="B1098" s="300" t="s">
        <v>2844</v>
      </c>
      <c r="C1098" s="301" t="s">
        <v>1688</v>
      </c>
      <c r="D1098" s="308"/>
      <c r="E1098" s="308"/>
      <c r="F1098" s="308" t="s">
        <v>1753</v>
      </c>
      <c r="G1098" s="421" t="s">
        <v>2847</v>
      </c>
      <c r="H1098" s="228">
        <v>45720</v>
      </c>
      <c r="I1098" s="308">
        <v>31</v>
      </c>
      <c r="J1098" s="308">
        <v>134</v>
      </c>
      <c r="K1098" s="303" t="e" cm="1">
        <f t="array" ref="K1098">LOOKUP(2,1/(J1098&gt;=INDEX(IF(F1098="x",CCTT!$F$3:$I$170,CCTT!$B$3:$E$170),MATCH(DATEDIF(D1098,DATE(2024,7,11),"m"),CCTT!$A$3:$A$170,0),0)),CCTT!$F$2:$I$2)</f>
        <v>#N/A</v>
      </c>
      <c r="L1098" s="304">
        <f t="shared" si="115"/>
        <v>17.264424147917129</v>
      </c>
      <c r="M1098" s="303" t="e" cm="1">
        <f t="array" ref="M1098">LOOKUP(2,1/(L1098&gt;=INDEX(IF(F1098="x",BMI!$G$3:$K$170,BMI!$B$3:$F$170),MATCH(DATEDIF(D1098,DATE(2024,7,11),"m"),BMI!$A$3:$A$170,0),0)),BMI!$G$2:$K$2)</f>
        <v>#N/A</v>
      </c>
      <c r="N1098" s="299" t="s">
        <v>3386</v>
      </c>
      <c r="O1098" s="299">
        <v>82</v>
      </c>
      <c r="P1098" s="106" t="s">
        <v>3380</v>
      </c>
      <c r="Q1098" s="103" t="s">
        <v>5</v>
      </c>
      <c r="R1098" s="103" t="s">
        <v>5</v>
      </c>
      <c r="S1098" s="299" t="s">
        <v>1370</v>
      </c>
      <c r="T1098" s="103" t="s">
        <v>5</v>
      </c>
      <c r="U1098" s="305" t="str">
        <f t="shared" si="116"/>
        <v>bt; bt; Đa sâu răng; bt</v>
      </c>
      <c r="V1098" s="112" t="s">
        <v>1370</v>
      </c>
      <c r="W1098" s="307" t="e">
        <f t="shared" si="117"/>
        <v>#N/A</v>
      </c>
      <c r="X1098" s="308"/>
    </row>
    <row r="1099" spans="1:24" x14ac:dyDescent="0.25">
      <c r="A1099" s="103">
        <f t="shared" si="114"/>
        <v>1090</v>
      </c>
      <c r="B1099" s="300" t="s">
        <v>2845</v>
      </c>
      <c r="C1099" s="301" t="s">
        <v>1342</v>
      </c>
      <c r="D1099" s="309">
        <v>42687</v>
      </c>
      <c r="E1099" s="308" t="s">
        <v>1753</v>
      </c>
      <c r="F1099" s="308"/>
      <c r="G1099" s="421" t="s">
        <v>2847</v>
      </c>
      <c r="H1099" s="228">
        <v>45720</v>
      </c>
      <c r="I1099" s="308">
        <v>30</v>
      </c>
      <c r="J1099" s="308">
        <v>126</v>
      </c>
      <c r="K1099" s="303" t="str" cm="1">
        <f t="array" ref="K1099">LOOKUP(2,1/(J1099&gt;=INDEX(IF(F1099="x",CCTT!$F$3:$I$170,CCTT!$B$3:$E$170),MATCH(DATEDIF(D1099,DATE(2024,7,11),"m"),CCTT!$A$3:$A$170,0),0)),CCTT!$F$2:$I$2)</f>
        <v>bt</v>
      </c>
      <c r="L1099" s="304">
        <f t="shared" si="115"/>
        <v>18.89644746787604</v>
      </c>
      <c r="M1099" s="303" t="str" cm="1">
        <f t="array" ref="M1099">LOOKUP(2,1/(L1099&gt;=INDEX(IF(F1099="x",BMI!$G$3:$K$170,BMI!$B$3:$F$170),MATCH(DATEDIF(D1099,DATE(2024,7,11),"m"),BMI!$A$3:$A$170,0),0)),BMI!$G$2:$K$2)</f>
        <v>TC</v>
      </c>
      <c r="N1099" s="299" t="s">
        <v>3381</v>
      </c>
      <c r="O1099" s="299">
        <v>82</v>
      </c>
      <c r="P1099" s="106" t="s">
        <v>3380</v>
      </c>
      <c r="Q1099" s="103" t="s">
        <v>5</v>
      </c>
      <c r="R1099" s="103" t="s">
        <v>5</v>
      </c>
      <c r="S1099" s="299" t="s">
        <v>5</v>
      </c>
      <c r="T1099" s="103" t="s">
        <v>5</v>
      </c>
      <c r="U1099" s="305" t="str">
        <f t="shared" si="116"/>
        <v>bt; bt; bt; bt</v>
      </c>
      <c r="V1099" s="306" t="s">
        <v>5</v>
      </c>
      <c r="W1099" s="307" t="str">
        <f t="shared" si="117"/>
        <v>II</v>
      </c>
      <c r="X1099" s="308"/>
    </row>
    <row r="1100" spans="1:24" x14ac:dyDescent="0.25">
      <c r="A1100" s="103">
        <f t="shared" ref="A1100:A1163" si="118">A1099+1</f>
        <v>1091</v>
      </c>
      <c r="B1100" s="300" t="s">
        <v>2846</v>
      </c>
      <c r="C1100" s="301" t="s">
        <v>1699</v>
      </c>
      <c r="D1100" s="308"/>
      <c r="E1100" s="308"/>
      <c r="F1100" s="308" t="s">
        <v>1753</v>
      </c>
      <c r="G1100" s="421" t="s">
        <v>2847</v>
      </c>
      <c r="H1100" s="228">
        <v>45720</v>
      </c>
      <c r="I1100" s="308"/>
      <c r="J1100" s="308"/>
      <c r="K1100" s="303" t="e" cm="1">
        <f t="array" ref="K1100">LOOKUP(2,1/(J1100&gt;=INDEX(IF(F1100="x",CCTT!$F$3:$I$170,CCTT!$B$3:$E$170),MATCH(DATEDIF(D1100,DATE(2024,7,11),"m"),CCTT!$A$3:$A$170,0),0)),CCTT!$F$2:$I$2)</f>
        <v>#N/A</v>
      </c>
      <c r="L1100" s="304" t="e">
        <f t="shared" si="115"/>
        <v>#DIV/0!</v>
      </c>
      <c r="M1100" s="303" t="e" cm="1">
        <f t="array" ref="M1100">LOOKUP(2,1/(L1100&gt;=INDEX(IF(F1100="x",BMI!$G$3:$K$170,BMI!$B$3:$F$170),MATCH(DATEDIF(D1100,DATE(2024,7,11),"m"),BMI!$A$3:$A$170,0),0)),BMI!$G$2:$K$2)</f>
        <v>#DIV/0!</v>
      </c>
      <c r="N1100" s="299" t="s">
        <v>3386</v>
      </c>
      <c r="O1100" s="299">
        <v>84</v>
      </c>
      <c r="P1100" s="106" t="s">
        <v>3380</v>
      </c>
      <c r="Q1100" s="103" t="s">
        <v>5</v>
      </c>
      <c r="R1100" s="103" t="s">
        <v>5</v>
      </c>
      <c r="S1100" s="299" t="s">
        <v>1370</v>
      </c>
      <c r="T1100" s="103" t="s">
        <v>5</v>
      </c>
      <c r="U1100" s="305" t="str">
        <f t="shared" si="116"/>
        <v>bt; bt; Đa sâu răng; bt</v>
      </c>
      <c r="V1100" s="112" t="s">
        <v>1370</v>
      </c>
      <c r="W1100" s="307" t="e">
        <f t="shared" si="117"/>
        <v>#N/A</v>
      </c>
      <c r="X1100" s="308"/>
    </row>
    <row r="1101" spans="1:24" x14ac:dyDescent="0.25">
      <c r="A1101" s="103">
        <f t="shared" si="118"/>
        <v>1092</v>
      </c>
      <c r="B1101" s="300" t="s">
        <v>2848</v>
      </c>
      <c r="C1101" s="301" t="s">
        <v>1261</v>
      </c>
      <c r="D1101" s="309">
        <v>42499</v>
      </c>
      <c r="E1101" s="308"/>
      <c r="F1101" s="308" t="s">
        <v>1753</v>
      </c>
      <c r="G1101" s="421" t="s">
        <v>1880</v>
      </c>
      <c r="H1101" s="228">
        <v>45720</v>
      </c>
      <c r="I1101" s="308">
        <v>41</v>
      </c>
      <c r="J1101" s="308">
        <v>139</v>
      </c>
      <c r="K1101" s="303" t="str" cm="1">
        <f t="array" ref="K1101">LOOKUP(2,1/(J1101&gt;=INDEX(IF(F1101="x",CCTT!$F$3:$I$170,CCTT!$B$3:$E$170),MATCH(DATEDIF(D1101,DATE(2024,7,11),"m"),CCTT!$A$3:$A$170,0),0)),CCTT!$F$2:$I$2)</f>
        <v>bt</v>
      </c>
      <c r="L1101" s="304">
        <f t="shared" si="115"/>
        <v>21.220433724962476</v>
      </c>
      <c r="M1101" s="303" t="str" cm="1">
        <f t="array" ref="M1101">LOOKUP(2,1/(L1101&gt;=INDEX(IF(F1101="x",BMI!$G$3:$K$170,BMI!$B$3:$F$170),MATCH(DATEDIF(D1101,DATE(2024,7,11),"m"),BMI!$A$3:$A$170,0),0)),BMI!$G$2:$K$2)</f>
        <v>BP</v>
      </c>
      <c r="N1101" s="299" t="s">
        <v>3390</v>
      </c>
      <c r="O1101" s="299">
        <v>87</v>
      </c>
      <c r="P1101" s="106" t="s">
        <v>3380</v>
      </c>
      <c r="Q1101" s="103" t="s">
        <v>5</v>
      </c>
      <c r="R1101" s="103" t="s">
        <v>5</v>
      </c>
      <c r="S1101" s="299" t="s">
        <v>5</v>
      </c>
      <c r="T1101" s="103" t="s">
        <v>5</v>
      </c>
      <c r="U1101" s="305" t="str">
        <f t="shared" si="116"/>
        <v>bt; bt; bt; bt</v>
      </c>
      <c r="V1101" s="306" t="s">
        <v>5</v>
      </c>
      <c r="W1101" s="307" t="str">
        <f t="shared" si="117"/>
        <v>III</v>
      </c>
      <c r="X1101" s="308"/>
    </row>
    <row r="1102" spans="1:24" x14ac:dyDescent="0.25">
      <c r="A1102" s="103">
        <f t="shared" si="118"/>
        <v>1093</v>
      </c>
      <c r="B1102" s="300" t="s">
        <v>1263</v>
      </c>
      <c r="C1102" s="301" t="s">
        <v>1264</v>
      </c>
      <c r="D1102" s="309">
        <v>42497</v>
      </c>
      <c r="E1102" s="308" t="s">
        <v>1753</v>
      </c>
      <c r="F1102" s="308"/>
      <c r="G1102" s="421" t="s">
        <v>1880</v>
      </c>
      <c r="H1102" s="228">
        <v>45720</v>
      </c>
      <c r="I1102" s="308">
        <v>24</v>
      </c>
      <c r="J1102" s="308">
        <v>128</v>
      </c>
      <c r="K1102" s="303" t="str" cm="1">
        <f t="array" ref="K1102">LOOKUP(2,1/(J1102&gt;=INDEX(IF(F1102="x",CCTT!$F$3:$I$170,CCTT!$B$3:$E$170),MATCH(DATEDIF(D1102,DATE(2024,7,11),"m"),CCTT!$A$3:$A$170,0),0)),CCTT!$F$2:$I$2)</f>
        <v>bt</v>
      </c>
      <c r="L1102" s="304">
        <f t="shared" si="115"/>
        <v>14.6484375</v>
      </c>
      <c r="M1102" s="303" t="str" cm="1">
        <f t="array" ref="M1102">LOOKUP(2,1/(L1102&gt;=INDEX(IF(F1102="x",BMI!$G$3:$K$170,BMI!$B$3:$F$170),MATCH(DATEDIF(D1102,DATE(2024,7,11),"m"),BMI!$A$3:$A$170,0),0)),BMI!$G$2:$K$2)</f>
        <v>bt</v>
      </c>
      <c r="N1102" s="299" t="s">
        <v>3381</v>
      </c>
      <c r="O1102" s="299">
        <v>84</v>
      </c>
      <c r="P1102" s="106" t="s">
        <v>3380</v>
      </c>
      <c r="Q1102" s="103" t="s">
        <v>5</v>
      </c>
      <c r="R1102" s="103" t="s">
        <v>5</v>
      </c>
      <c r="S1102" s="299" t="s">
        <v>5</v>
      </c>
      <c r="T1102" s="103" t="s">
        <v>5</v>
      </c>
      <c r="U1102" s="305" t="str">
        <f t="shared" si="116"/>
        <v>bt; bt; bt; bt</v>
      </c>
      <c r="V1102" s="306" t="s">
        <v>5</v>
      </c>
      <c r="W1102" s="307" t="str">
        <f t="shared" si="117"/>
        <v>I</v>
      </c>
      <c r="X1102" s="308"/>
    </row>
    <row r="1103" spans="1:24" x14ac:dyDescent="0.25">
      <c r="A1103" s="103">
        <f t="shared" si="118"/>
        <v>1094</v>
      </c>
      <c r="B1103" s="300" t="s">
        <v>2849</v>
      </c>
      <c r="C1103" s="301" t="s">
        <v>1309</v>
      </c>
      <c r="D1103" s="309">
        <v>42441</v>
      </c>
      <c r="E1103" s="308"/>
      <c r="F1103" s="308" t="s">
        <v>1753</v>
      </c>
      <c r="G1103" s="421" t="s">
        <v>1880</v>
      </c>
      <c r="H1103" s="228">
        <v>45720</v>
      </c>
      <c r="I1103" s="308">
        <v>28</v>
      </c>
      <c r="J1103" s="308">
        <v>128</v>
      </c>
      <c r="K1103" s="303" t="str" cm="1">
        <f t="array" ref="K1103">LOOKUP(2,1/(J1103&gt;=INDEX(IF(F1103="x",CCTT!$F$3:$I$170,CCTT!$B$3:$E$170),MATCH(DATEDIF(D1103,DATE(2024,7,11),"m"),CCTT!$A$3:$A$170,0),0)),CCTT!$F$2:$I$2)</f>
        <v>bt</v>
      </c>
      <c r="L1103" s="304">
        <f t="shared" si="115"/>
        <v>17.08984375</v>
      </c>
      <c r="M1103" s="303" t="str" cm="1">
        <f t="array" ref="M1103">LOOKUP(2,1/(L1103&gt;=INDEX(IF(F1103="x",BMI!$G$3:$K$170,BMI!$B$3:$F$170),MATCH(DATEDIF(D1103,DATE(2024,7,11),"m"),BMI!$A$3:$A$170,0),0)),BMI!$G$2:$K$2)</f>
        <v>bt</v>
      </c>
      <c r="N1103" s="299" t="s">
        <v>3381</v>
      </c>
      <c r="O1103" s="299">
        <v>84</v>
      </c>
      <c r="P1103" s="106" t="s">
        <v>3380</v>
      </c>
      <c r="Q1103" s="103" t="s">
        <v>5</v>
      </c>
      <c r="R1103" s="103" t="s">
        <v>5</v>
      </c>
      <c r="S1103" s="299" t="s">
        <v>5</v>
      </c>
      <c r="T1103" s="103" t="s">
        <v>5</v>
      </c>
      <c r="U1103" s="305" t="str">
        <f t="shared" si="116"/>
        <v>bt; bt; bt; bt</v>
      </c>
      <c r="V1103" s="306" t="s">
        <v>5</v>
      </c>
      <c r="W1103" s="307" t="str">
        <f t="shared" si="117"/>
        <v>I</v>
      </c>
      <c r="X1103" s="308"/>
    </row>
    <row r="1104" spans="1:24" x14ac:dyDescent="0.25">
      <c r="A1104" s="103">
        <f t="shared" si="118"/>
        <v>1095</v>
      </c>
      <c r="B1104" s="300" t="s">
        <v>2850</v>
      </c>
      <c r="C1104" s="301" t="s">
        <v>1309</v>
      </c>
      <c r="D1104" s="309">
        <v>42636</v>
      </c>
      <c r="E1104" s="308"/>
      <c r="F1104" s="308" t="s">
        <v>1753</v>
      </c>
      <c r="G1104" s="421" t="s">
        <v>1880</v>
      </c>
      <c r="H1104" s="228">
        <v>45720</v>
      </c>
      <c r="I1104" s="308">
        <v>29</v>
      </c>
      <c r="J1104" s="308">
        <v>127</v>
      </c>
      <c r="K1104" s="303" t="str" cm="1">
        <f t="array" ref="K1104">LOOKUP(2,1/(J1104&gt;=INDEX(IF(F1104="x",CCTT!$F$3:$I$170,CCTT!$B$3:$E$170),MATCH(DATEDIF(D1104,DATE(2024,7,11),"m"),CCTT!$A$3:$A$170,0),0)),CCTT!$F$2:$I$2)</f>
        <v>bt</v>
      </c>
      <c r="L1104" s="304">
        <f t="shared" si="115"/>
        <v>17.98003596007192</v>
      </c>
      <c r="M1104" s="303" t="str" cm="1">
        <f t="array" ref="M1104">LOOKUP(2,1/(L1104&gt;=INDEX(IF(F1104="x",BMI!$G$3:$K$170,BMI!$B$3:$F$170),MATCH(DATEDIF(D1104,DATE(2024,7,11),"m"),BMI!$A$3:$A$170,0),0)),BMI!$G$2:$K$2)</f>
        <v>TC</v>
      </c>
      <c r="N1104" s="299" t="s">
        <v>3381</v>
      </c>
      <c r="O1104" s="299">
        <v>84</v>
      </c>
      <c r="P1104" s="106" t="s">
        <v>3380</v>
      </c>
      <c r="Q1104" s="103" t="s">
        <v>5</v>
      </c>
      <c r="R1104" s="103" t="s">
        <v>5</v>
      </c>
      <c r="S1104" s="299" t="s">
        <v>5</v>
      </c>
      <c r="T1104" s="103" t="s">
        <v>5</v>
      </c>
      <c r="U1104" s="305" t="str">
        <f t="shared" si="116"/>
        <v>bt; bt; bt; bt</v>
      </c>
      <c r="V1104" s="306" t="s">
        <v>5</v>
      </c>
      <c r="W1104" s="307" t="str">
        <f t="shared" si="117"/>
        <v>II</v>
      </c>
      <c r="X1104" s="308"/>
    </row>
    <row r="1105" spans="1:24" x14ac:dyDescent="0.25">
      <c r="A1105" s="103">
        <f t="shared" si="118"/>
        <v>1096</v>
      </c>
      <c r="B1105" s="300" t="s">
        <v>2851</v>
      </c>
      <c r="C1105" s="301" t="s">
        <v>1690</v>
      </c>
      <c r="D1105" s="309">
        <v>42408</v>
      </c>
      <c r="E1105" s="308" t="s">
        <v>1753</v>
      </c>
      <c r="F1105" s="308"/>
      <c r="G1105" s="421" t="s">
        <v>1880</v>
      </c>
      <c r="H1105" s="228">
        <v>45720</v>
      </c>
      <c r="I1105" s="308">
        <v>21</v>
      </c>
      <c r="J1105" s="308">
        <v>120</v>
      </c>
      <c r="K1105" s="303" t="str" cm="1">
        <f t="array" ref="K1105">LOOKUP(2,1/(J1105&gt;=INDEX(IF(F1105="x",CCTT!$F$3:$I$170,CCTT!$B$3:$E$170),MATCH(DATEDIF(D1105,DATE(2024,7,11),"m"),CCTT!$A$3:$A$170,0),0)),CCTT!$F$2:$I$2)</f>
        <v>bt</v>
      </c>
      <c r="L1105" s="304">
        <f t="shared" si="115"/>
        <v>14.583333333333334</v>
      </c>
      <c r="M1105" s="303" t="str" cm="1">
        <f t="array" ref="M1105">LOOKUP(2,1/(L1105&gt;=INDEX(IF(F1105="x",BMI!$G$3:$K$170,BMI!$B$3:$F$170),MATCH(DATEDIF(D1105,DATE(2024,7,11),"m"),BMI!$A$3:$A$170,0),0)),BMI!$G$2:$K$2)</f>
        <v>bt</v>
      </c>
      <c r="N1105" s="299" t="s">
        <v>3381</v>
      </c>
      <c r="O1105" s="299">
        <v>83</v>
      </c>
      <c r="P1105" s="106" t="s">
        <v>3380</v>
      </c>
      <c r="Q1105" s="103" t="s">
        <v>5</v>
      </c>
      <c r="R1105" s="103" t="s">
        <v>5</v>
      </c>
      <c r="S1105" s="299" t="s">
        <v>1370</v>
      </c>
      <c r="T1105" s="103" t="s">
        <v>5</v>
      </c>
      <c r="U1105" s="305" t="str">
        <f t="shared" si="116"/>
        <v>bt; bt; Đa sâu răng; bt</v>
      </c>
      <c r="V1105" s="112" t="s">
        <v>1370</v>
      </c>
      <c r="W1105" s="307" t="str">
        <f t="shared" si="117"/>
        <v>II</v>
      </c>
      <c r="X1105" s="308"/>
    </row>
    <row r="1106" spans="1:24" x14ac:dyDescent="0.25">
      <c r="A1106" s="103">
        <f t="shared" si="118"/>
        <v>1097</v>
      </c>
      <c r="B1106" s="300" t="s">
        <v>2852</v>
      </c>
      <c r="C1106" s="301" t="s">
        <v>2853</v>
      </c>
      <c r="D1106" s="309">
        <v>42639</v>
      </c>
      <c r="E1106" s="308" t="s">
        <v>1753</v>
      </c>
      <c r="F1106" s="308"/>
      <c r="G1106" s="421" t="s">
        <v>1880</v>
      </c>
      <c r="H1106" s="228">
        <v>45720</v>
      </c>
      <c r="I1106" s="308">
        <v>33</v>
      </c>
      <c r="J1106" s="308">
        <v>131</v>
      </c>
      <c r="K1106" s="303" t="str" cm="1">
        <f t="array" ref="K1106">LOOKUP(2,1/(J1106&gt;=INDEX(IF(F1106="x",CCTT!$F$3:$I$170,CCTT!$B$3:$E$170),MATCH(DATEDIF(D1106,DATE(2024,7,11),"m"),CCTT!$A$3:$A$170,0),0)),CCTT!$F$2:$I$2)</f>
        <v>bt</v>
      </c>
      <c r="L1106" s="304">
        <f t="shared" si="115"/>
        <v>19.229648621875182</v>
      </c>
      <c r="M1106" s="303" t="str" cm="1">
        <f t="array" ref="M1106">LOOKUP(2,1/(L1106&gt;=INDEX(IF(F1106="x",BMI!$G$3:$K$170,BMI!$B$3:$F$170),MATCH(DATEDIF(D1106,DATE(2024,7,11),"m"),BMI!$A$3:$A$170,0),0)),BMI!$G$2:$K$2)</f>
        <v>TC</v>
      </c>
      <c r="N1106" s="299" t="s">
        <v>3379</v>
      </c>
      <c r="O1106" s="299">
        <v>87</v>
      </c>
      <c r="P1106" s="106" t="s">
        <v>3380</v>
      </c>
      <c r="Q1106" s="103" t="s">
        <v>5</v>
      </c>
      <c r="R1106" s="103" t="s">
        <v>5</v>
      </c>
      <c r="S1106" s="299" t="s">
        <v>5</v>
      </c>
      <c r="T1106" s="103" t="s">
        <v>5</v>
      </c>
      <c r="U1106" s="305" t="str">
        <f t="shared" si="116"/>
        <v>bt; bt; bt; bt</v>
      </c>
      <c r="V1106" s="306" t="s">
        <v>5</v>
      </c>
      <c r="W1106" s="307" t="str">
        <f t="shared" si="117"/>
        <v>II</v>
      </c>
      <c r="X1106" s="308"/>
    </row>
    <row r="1107" spans="1:24" ht="31.5" x14ac:dyDescent="0.25">
      <c r="A1107" s="103">
        <f t="shared" si="118"/>
        <v>1098</v>
      </c>
      <c r="B1107" s="300" t="s">
        <v>2854</v>
      </c>
      <c r="C1107" s="301" t="s">
        <v>1364</v>
      </c>
      <c r="D1107" s="309">
        <v>42677</v>
      </c>
      <c r="E1107" s="308"/>
      <c r="F1107" s="308" t="s">
        <v>1753</v>
      </c>
      <c r="G1107" s="421" t="s">
        <v>1880</v>
      </c>
      <c r="H1107" s="228">
        <v>45720</v>
      </c>
      <c r="I1107" s="308">
        <v>24</v>
      </c>
      <c r="J1107" s="308">
        <v>126</v>
      </c>
      <c r="K1107" s="303" t="str" cm="1">
        <f t="array" ref="K1107">LOOKUP(2,1/(J1107&gt;=INDEX(IF(F1107="x",CCTT!$F$3:$I$170,CCTT!$B$3:$E$170),MATCH(DATEDIF(D1107,DATE(2024,7,11),"m"),CCTT!$A$3:$A$170,0),0)),CCTT!$F$2:$I$2)</f>
        <v>bt</v>
      </c>
      <c r="L1107" s="304">
        <f t="shared" si="115"/>
        <v>15.117157974300833</v>
      </c>
      <c r="M1107" s="303" t="str" cm="1">
        <f t="array" ref="M1107">LOOKUP(2,1/(L1107&gt;=INDEX(IF(F1107="x",BMI!$G$3:$K$170,BMI!$B$3:$F$170),MATCH(DATEDIF(D1107,DATE(2024,7,11),"m"),BMI!$A$3:$A$170,0),0)),BMI!$G$2:$K$2)</f>
        <v>bt</v>
      </c>
      <c r="N1107" s="299" t="s">
        <v>3381</v>
      </c>
      <c r="O1107" s="299">
        <v>82</v>
      </c>
      <c r="P1107" s="302" t="s">
        <v>3412</v>
      </c>
      <c r="Q1107" s="335" t="s">
        <v>1326</v>
      </c>
      <c r="R1107" s="103" t="s">
        <v>5</v>
      </c>
      <c r="S1107" s="299" t="s">
        <v>1370</v>
      </c>
      <c r="T1107" s="103" t="s">
        <v>5</v>
      </c>
      <c r="U1107" s="305" t="str">
        <f t="shared" si="116"/>
        <v>2 mắt giảm thị lực; bt; Đa sâu răng; bt</v>
      </c>
      <c r="V1107" s="112" t="s">
        <v>3389</v>
      </c>
      <c r="W1107" s="307" t="str">
        <f t="shared" si="117"/>
        <v>II</v>
      </c>
      <c r="X1107" s="308"/>
    </row>
    <row r="1108" spans="1:24" x14ac:dyDescent="0.25">
      <c r="A1108" s="103">
        <f t="shared" si="118"/>
        <v>1099</v>
      </c>
      <c r="B1108" s="300" t="s">
        <v>1663</v>
      </c>
      <c r="C1108" s="301" t="s">
        <v>1956</v>
      </c>
      <c r="D1108" s="309">
        <v>42684</v>
      </c>
      <c r="E1108" s="308" t="s">
        <v>1753</v>
      </c>
      <c r="F1108" s="308"/>
      <c r="G1108" s="421" t="s">
        <v>1880</v>
      </c>
      <c r="H1108" s="228">
        <v>45720</v>
      </c>
      <c r="I1108" s="308">
        <v>23</v>
      </c>
      <c r="J1108" s="308">
        <v>127</v>
      </c>
      <c r="K1108" s="303" t="str" cm="1">
        <f t="array" ref="K1108">LOOKUP(2,1/(J1108&gt;=INDEX(IF(F1108="x",CCTT!$F$3:$I$170,CCTT!$B$3:$E$170),MATCH(DATEDIF(D1108,DATE(2024,7,11),"m"),CCTT!$A$3:$A$170,0),0)),CCTT!$F$2:$I$2)</f>
        <v>bt</v>
      </c>
      <c r="L1108" s="304">
        <f t="shared" si="115"/>
        <v>14.260028520057041</v>
      </c>
      <c r="M1108" s="303" t="str" cm="1">
        <f t="array" ref="M1108">LOOKUP(2,1/(L1108&gt;=INDEX(IF(F1108="x",BMI!$G$3:$K$170,BMI!$B$3:$F$170),MATCH(DATEDIF(D1108,DATE(2024,7,11),"m"),BMI!$A$3:$A$170,0),0)),BMI!$G$2:$K$2)</f>
        <v>bt</v>
      </c>
      <c r="N1108" s="299" t="s">
        <v>3381</v>
      </c>
      <c r="O1108" s="299">
        <v>82</v>
      </c>
      <c r="P1108" s="106" t="s">
        <v>3380</v>
      </c>
      <c r="Q1108" s="103" t="s">
        <v>5</v>
      </c>
      <c r="R1108" s="103" t="s">
        <v>5</v>
      </c>
      <c r="S1108" s="299" t="s">
        <v>1370</v>
      </c>
      <c r="T1108" s="103" t="s">
        <v>5</v>
      </c>
      <c r="U1108" s="305" t="str">
        <f t="shared" si="116"/>
        <v>bt; bt; Đa sâu răng; bt</v>
      </c>
      <c r="V1108" s="112" t="s">
        <v>1370</v>
      </c>
      <c r="W1108" s="307" t="str">
        <f t="shared" si="117"/>
        <v>II</v>
      </c>
      <c r="X1108" s="308"/>
    </row>
    <row r="1109" spans="1:24" x14ac:dyDescent="0.25">
      <c r="A1109" s="103">
        <f t="shared" si="118"/>
        <v>1100</v>
      </c>
      <c r="B1109" s="300" t="s">
        <v>1697</v>
      </c>
      <c r="C1109" s="301" t="s">
        <v>1310</v>
      </c>
      <c r="D1109" s="309">
        <v>42430</v>
      </c>
      <c r="E1109" s="308"/>
      <c r="F1109" s="308" t="s">
        <v>1753</v>
      </c>
      <c r="G1109" s="421" t="s">
        <v>1880</v>
      </c>
      <c r="H1109" s="228">
        <v>45720</v>
      </c>
      <c r="I1109" s="308">
        <v>22</v>
      </c>
      <c r="J1109" s="308">
        <v>128</v>
      </c>
      <c r="K1109" s="303" t="str" cm="1">
        <f t="array" ref="K1109">LOOKUP(2,1/(J1109&gt;=INDEX(IF(F1109="x",CCTT!$F$3:$I$170,CCTT!$B$3:$E$170),MATCH(DATEDIF(D1109,DATE(2024,7,11),"m"),CCTT!$A$3:$A$170,0),0)),CCTT!$F$2:$I$2)</f>
        <v>bt</v>
      </c>
      <c r="L1109" s="304">
        <f t="shared" si="115"/>
        <v>13.427734375</v>
      </c>
      <c r="M1109" s="303" t="str" cm="1">
        <f t="array" ref="M1109">LOOKUP(2,1/(L1109&gt;=INDEX(IF(F1109="x",BMI!$G$3:$K$170,BMI!$B$3:$F$170),MATCH(DATEDIF(D1109,DATE(2024,7,11),"m"),BMI!$A$3:$A$170,0),0)),BMI!$G$2:$K$2)</f>
        <v>bt</v>
      </c>
      <c r="N1109" s="299" t="s">
        <v>3381</v>
      </c>
      <c r="O1109" s="299">
        <v>87</v>
      </c>
      <c r="P1109" s="106" t="s">
        <v>3380</v>
      </c>
      <c r="Q1109" s="103" t="s">
        <v>5</v>
      </c>
      <c r="R1109" s="103" t="s">
        <v>5</v>
      </c>
      <c r="S1109" s="299" t="s">
        <v>1370</v>
      </c>
      <c r="T1109" s="103" t="s">
        <v>5</v>
      </c>
      <c r="U1109" s="305" t="str">
        <f t="shared" si="116"/>
        <v>bt; bt; Đa sâu răng; bt</v>
      </c>
      <c r="V1109" s="112" t="s">
        <v>1370</v>
      </c>
      <c r="W1109" s="307" t="str">
        <f t="shared" si="117"/>
        <v>II</v>
      </c>
      <c r="X1109" s="308"/>
    </row>
    <row r="1110" spans="1:24" x14ac:dyDescent="0.25">
      <c r="A1110" s="103">
        <f t="shared" si="118"/>
        <v>1101</v>
      </c>
      <c r="B1110" s="300" t="s">
        <v>2855</v>
      </c>
      <c r="C1110" s="301" t="s">
        <v>1360</v>
      </c>
      <c r="D1110" s="309">
        <v>42597</v>
      </c>
      <c r="E1110" s="308"/>
      <c r="F1110" s="308" t="s">
        <v>1753</v>
      </c>
      <c r="G1110" s="421" t="s">
        <v>1880</v>
      </c>
      <c r="H1110" s="228">
        <v>45720</v>
      </c>
      <c r="I1110" s="308">
        <v>27</v>
      </c>
      <c r="J1110" s="308">
        <v>127</v>
      </c>
      <c r="K1110" s="303" t="str" cm="1">
        <f t="array" ref="K1110">LOOKUP(2,1/(J1110&gt;=INDEX(IF(F1110="x",CCTT!$F$3:$I$170,CCTT!$B$3:$E$170),MATCH(DATEDIF(D1110,DATE(2024,7,11),"m"),CCTT!$A$3:$A$170,0),0)),CCTT!$F$2:$I$2)</f>
        <v>bt</v>
      </c>
      <c r="L1110" s="304">
        <f t="shared" si="115"/>
        <v>16.740033480066959</v>
      </c>
      <c r="M1110" s="303" t="str" cm="1">
        <f t="array" ref="M1110">LOOKUP(2,1/(L1110&gt;=INDEX(IF(F1110="x",BMI!$G$3:$K$170,BMI!$B$3:$F$170),MATCH(DATEDIF(D1110,DATE(2024,7,11),"m"),BMI!$A$3:$A$170,0),0)),BMI!$G$2:$K$2)</f>
        <v>bt</v>
      </c>
      <c r="N1110" s="299" t="s">
        <v>3379</v>
      </c>
      <c r="O1110" s="299">
        <v>84</v>
      </c>
      <c r="P1110" s="302" t="s">
        <v>3382</v>
      </c>
      <c r="Q1110" s="103" t="s">
        <v>1269</v>
      </c>
      <c r="R1110" s="103" t="s">
        <v>5</v>
      </c>
      <c r="S1110" s="299" t="s">
        <v>5</v>
      </c>
      <c r="T1110" s="103" t="s">
        <v>5</v>
      </c>
      <c r="U1110" s="305" t="str">
        <f t="shared" si="116"/>
        <v>Cận thị; bt; bt; bt</v>
      </c>
      <c r="V1110" s="306" t="s">
        <v>3452</v>
      </c>
      <c r="W1110" s="307" t="str">
        <f t="shared" si="117"/>
        <v>II</v>
      </c>
      <c r="X1110" s="308"/>
    </row>
    <row r="1111" spans="1:24" ht="31.5" x14ac:dyDescent="0.25">
      <c r="A1111" s="103">
        <f t="shared" si="118"/>
        <v>1102</v>
      </c>
      <c r="B1111" s="300" t="s">
        <v>1460</v>
      </c>
      <c r="C1111" s="301" t="s">
        <v>1281</v>
      </c>
      <c r="D1111" s="309">
        <v>42699</v>
      </c>
      <c r="E1111" s="308" t="s">
        <v>1753</v>
      </c>
      <c r="F1111" s="308"/>
      <c r="G1111" s="421" t="s">
        <v>1880</v>
      </c>
      <c r="H1111" s="228">
        <v>45720</v>
      </c>
      <c r="I1111" s="308">
        <v>25</v>
      </c>
      <c r="J1111" s="308">
        <v>124</v>
      </c>
      <c r="K1111" s="303" t="str" cm="1">
        <f t="array" ref="K1111">LOOKUP(2,1/(J1111&gt;=INDEX(IF(F1111="x",CCTT!$F$3:$I$170,CCTT!$B$3:$E$170),MATCH(DATEDIF(D1111,DATE(2024,7,11),"m"),CCTT!$A$3:$A$170,0),0)),CCTT!$F$2:$I$2)</f>
        <v>bt</v>
      </c>
      <c r="L1111" s="304">
        <f t="shared" si="115"/>
        <v>16.259105098855358</v>
      </c>
      <c r="M1111" s="303" t="str" cm="1">
        <f t="array" ref="M1111">LOOKUP(2,1/(L1111&gt;=INDEX(IF(F1111="x",BMI!$G$3:$K$170,BMI!$B$3:$F$170),MATCH(DATEDIF(D1111,DATE(2024,7,11),"m"),BMI!$A$3:$A$170,0),0)),BMI!$G$2:$K$2)</f>
        <v>bt</v>
      </c>
      <c r="N1111" s="299" t="s">
        <v>3384</v>
      </c>
      <c r="O1111" s="299">
        <v>87</v>
      </c>
      <c r="P1111" s="302" t="s">
        <v>3412</v>
      </c>
      <c r="Q1111" s="335" t="s">
        <v>1326</v>
      </c>
      <c r="R1111" s="103" t="s">
        <v>5</v>
      </c>
      <c r="S1111" s="299" t="s">
        <v>1370</v>
      </c>
      <c r="T1111" s="103" t="s">
        <v>5</v>
      </c>
      <c r="U1111" s="305" t="str">
        <f t="shared" si="116"/>
        <v>2 mắt giảm thị lực; bt; Đa sâu răng; bt</v>
      </c>
      <c r="V1111" s="112" t="s">
        <v>3389</v>
      </c>
      <c r="W1111" s="307" t="str">
        <f t="shared" si="117"/>
        <v>II</v>
      </c>
      <c r="X1111" s="308"/>
    </row>
    <row r="1112" spans="1:24" x14ac:dyDescent="0.25">
      <c r="A1112" s="103">
        <f t="shared" si="118"/>
        <v>1103</v>
      </c>
      <c r="B1112" s="300" t="s">
        <v>2856</v>
      </c>
      <c r="C1112" s="301" t="s">
        <v>1284</v>
      </c>
      <c r="D1112" s="309">
        <v>42538</v>
      </c>
      <c r="E1112" s="308" t="s">
        <v>1753</v>
      </c>
      <c r="F1112" s="308"/>
      <c r="G1112" s="421" t="s">
        <v>1880</v>
      </c>
      <c r="H1112" s="228">
        <v>45720</v>
      </c>
      <c r="I1112" s="308">
        <v>33</v>
      </c>
      <c r="J1112" s="308">
        <v>137</v>
      </c>
      <c r="K1112" s="303" t="str" cm="1">
        <f t="array" ref="K1112">LOOKUP(2,1/(J1112&gt;=INDEX(IF(F1112="x",CCTT!$F$3:$I$170,CCTT!$B$3:$E$170),MATCH(DATEDIF(D1112,DATE(2024,7,11),"m"),CCTT!$A$3:$A$170,0),0)),CCTT!$F$2:$I$2)</f>
        <v>bt</v>
      </c>
      <c r="L1112" s="304">
        <f t="shared" si="115"/>
        <v>17.582183387500667</v>
      </c>
      <c r="M1112" s="303" t="str" cm="1">
        <f t="array" ref="M1112">LOOKUP(2,1/(L1112&gt;=INDEX(IF(F1112="x",BMI!$G$3:$K$170,BMI!$B$3:$F$170),MATCH(DATEDIF(D1112,DATE(2024,7,11),"m"),BMI!$A$3:$A$170,0),0)),BMI!$G$2:$K$2)</f>
        <v>TC</v>
      </c>
      <c r="N1112" s="299" t="s">
        <v>3381</v>
      </c>
      <c r="O1112" s="299">
        <v>82</v>
      </c>
      <c r="P1112" s="106" t="s">
        <v>3380</v>
      </c>
      <c r="Q1112" s="103" t="s">
        <v>5</v>
      </c>
      <c r="R1112" s="103" t="s">
        <v>5</v>
      </c>
      <c r="S1112" s="299" t="s">
        <v>1370</v>
      </c>
      <c r="T1112" s="103" t="s">
        <v>5</v>
      </c>
      <c r="U1112" s="305" t="str">
        <f t="shared" si="116"/>
        <v>bt; bt; Đa sâu răng; bt</v>
      </c>
      <c r="V1112" s="112" t="s">
        <v>1370</v>
      </c>
      <c r="W1112" s="307" t="str">
        <f t="shared" si="117"/>
        <v>II</v>
      </c>
      <c r="X1112" s="308"/>
    </row>
    <row r="1113" spans="1:24" ht="31.5" x14ac:dyDescent="0.25">
      <c r="A1113" s="103">
        <f t="shared" si="118"/>
        <v>1104</v>
      </c>
      <c r="B1113" s="300" t="s">
        <v>2857</v>
      </c>
      <c r="C1113" s="301" t="s">
        <v>1330</v>
      </c>
      <c r="D1113" s="309">
        <v>42732</v>
      </c>
      <c r="E1113" s="308"/>
      <c r="F1113" s="308" t="s">
        <v>1753</v>
      </c>
      <c r="G1113" s="421" t="s">
        <v>1880</v>
      </c>
      <c r="H1113" s="228">
        <v>45720</v>
      </c>
      <c r="I1113" s="308">
        <v>22</v>
      </c>
      <c r="J1113" s="308">
        <v>125</v>
      </c>
      <c r="K1113" s="303" t="str" cm="1">
        <f t="array" ref="K1113">LOOKUP(2,1/(J1113&gt;=INDEX(IF(F1113="x",CCTT!$F$3:$I$170,CCTT!$B$3:$E$170),MATCH(DATEDIF(D1113,DATE(2024,7,11),"m"),CCTT!$A$3:$A$170,0),0)),CCTT!$F$2:$I$2)</f>
        <v>bt</v>
      </c>
      <c r="L1113" s="304">
        <f t="shared" si="115"/>
        <v>14.08</v>
      </c>
      <c r="M1113" s="303" t="str" cm="1">
        <f t="array" ref="M1113">LOOKUP(2,1/(L1113&gt;=INDEX(IF(F1113="x",BMI!$G$3:$K$170,BMI!$B$3:$F$170),MATCH(DATEDIF(D1113,DATE(2024,7,11),"m"),BMI!$A$3:$A$170,0),0)),BMI!$G$2:$K$2)</f>
        <v>bt</v>
      </c>
      <c r="N1113" s="299" t="s">
        <v>3446</v>
      </c>
      <c r="O1113" s="299">
        <v>87</v>
      </c>
      <c r="P1113" s="302" t="s">
        <v>3388</v>
      </c>
      <c r="Q1113" s="335" t="s">
        <v>1326</v>
      </c>
      <c r="R1113" s="103" t="s">
        <v>5</v>
      </c>
      <c r="S1113" s="299" t="s">
        <v>1370</v>
      </c>
      <c r="T1113" s="103" t="s">
        <v>5</v>
      </c>
      <c r="U1113" s="305" t="str">
        <f t="shared" si="116"/>
        <v>2 mắt giảm thị lực; bt; Đa sâu răng; bt</v>
      </c>
      <c r="V1113" s="112" t="s">
        <v>3389</v>
      </c>
      <c r="W1113" s="307" t="str">
        <f t="shared" si="117"/>
        <v>II</v>
      </c>
      <c r="X1113" s="308"/>
    </row>
    <row r="1114" spans="1:24" x14ac:dyDescent="0.25">
      <c r="A1114" s="103">
        <f t="shared" si="118"/>
        <v>1105</v>
      </c>
      <c r="B1114" s="300" t="s">
        <v>2179</v>
      </c>
      <c r="C1114" s="301" t="s">
        <v>1354</v>
      </c>
      <c r="D1114" s="309">
        <v>42626</v>
      </c>
      <c r="E1114" s="308"/>
      <c r="F1114" s="308" t="s">
        <v>1753</v>
      </c>
      <c r="G1114" s="421" t="s">
        <v>1880</v>
      </c>
      <c r="H1114" s="228">
        <v>45720</v>
      </c>
      <c r="I1114" s="308">
        <v>23</v>
      </c>
      <c r="J1114" s="308">
        <v>128</v>
      </c>
      <c r="K1114" s="303" t="str" cm="1">
        <f t="array" ref="K1114">LOOKUP(2,1/(J1114&gt;=INDEX(IF(F1114="x",CCTT!$F$3:$I$170,CCTT!$B$3:$E$170),MATCH(DATEDIF(D1114,DATE(2024,7,11),"m"),CCTT!$A$3:$A$170,0),0)),CCTT!$F$2:$I$2)</f>
        <v>bt</v>
      </c>
      <c r="L1114" s="304">
        <f t="shared" si="115"/>
        <v>14.0380859375</v>
      </c>
      <c r="M1114" s="303" t="str" cm="1">
        <f t="array" ref="M1114">LOOKUP(2,1/(L1114&gt;=INDEX(IF(F1114="x",BMI!$G$3:$K$170,BMI!$B$3:$F$170),MATCH(DATEDIF(D1114,DATE(2024,7,11),"m"),BMI!$A$3:$A$170,0),0)),BMI!$G$2:$K$2)</f>
        <v>bt</v>
      </c>
      <c r="N1114" s="299" t="s">
        <v>3381</v>
      </c>
      <c r="O1114" s="299">
        <v>87</v>
      </c>
      <c r="P1114" s="106" t="s">
        <v>3380</v>
      </c>
      <c r="Q1114" s="103" t="s">
        <v>5</v>
      </c>
      <c r="R1114" s="103" t="s">
        <v>5</v>
      </c>
      <c r="S1114" s="299" t="s">
        <v>5</v>
      </c>
      <c r="T1114" s="103" t="s">
        <v>5</v>
      </c>
      <c r="U1114" s="305" t="str">
        <f t="shared" si="116"/>
        <v>bt; bt; bt; bt</v>
      </c>
      <c r="V1114" s="306" t="s">
        <v>5</v>
      </c>
      <c r="W1114" s="307" t="str">
        <f t="shared" si="117"/>
        <v>I</v>
      </c>
      <c r="X1114" s="308"/>
    </row>
    <row r="1115" spans="1:24" x14ac:dyDescent="0.25">
      <c r="A1115" s="103">
        <f t="shared" si="118"/>
        <v>1106</v>
      </c>
      <c r="B1115" s="300" t="s">
        <v>2858</v>
      </c>
      <c r="C1115" s="301" t="s">
        <v>1354</v>
      </c>
      <c r="D1115" s="309">
        <v>42577</v>
      </c>
      <c r="E1115" s="308"/>
      <c r="F1115" s="308" t="s">
        <v>1753</v>
      </c>
      <c r="G1115" s="421" t="s">
        <v>1880</v>
      </c>
      <c r="H1115" s="228">
        <v>45720</v>
      </c>
      <c r="I1115" s="308">
        <v>20</v>
      </c>
      <c r="J1115" s="308">
        <v>122</v>
      </c>
      <c r="K1115" s="303" t="str" cm="1">
        <f t="array" ref="K1115">LOOKUP(2,1/(J1115&gt;=INDEX(IF(F1115="x",CCTT!$F$3:$I$170,CCTT!$B$3:$E$170),MATCH(DATEDIF(D1115,DATE(2024,7,11),"m"),CCTT!$A$3:$A$170,0),0)),CCTT!$F$2:$I$2)</f>
        <v>bt</v>
      </c>
      <c r="L1115" s="304">
        <f t="shared" si="115"/>
        <v>13.437248051599033</v>
      </c>
      <c r="M1115" s="303" t="str" cm="1">
        <f t="array" ref="M1115">LOOKUP(2,1/(L1115&gt;=INDEX(IF(F1115="x",BMI!$G$3:$K$170,BMI!$B$3:$F$170),MATCH(DATEDIF(D1115,DATE(2024,7,11),"m"),BMI!$A$3:$A$170,0),0)),BMI!$G$2:$K$2)</f>
        <v>bt</v>
      </c>
      <c r="N1115" s="299" t="s">
        <v>3381</v>
      </c>
      <c r="O1115" s="299">
        <v>83</v>
      </c>
      <c r="P1115" s="106" t="s">
        <v>3380</v>
      </c>
      <c r="Q1115" s="103" t="s">
        <v>5</v>
      </c>
      <c r="R1115" s="103" t="s">
        <v>5</v>
      </c>
      <c r="S1115" s="299" t="s">
        <v>5</v>
      </c>
      <c r="T1115" s="103" t="s">
        <v>5</v>
      </c>
      <c r="U1115" s="305" t="str">
        <f t="shared" si="116"/>
        <v>bt; bt; bt; bt</v>
      </c>
      <c r="V1115" s="306" t="s">
        <v>5</v>
      </c>
      <c r="W1115" s="307" t="str">
        <f t="shared" si="117"/>
        <v>I</v>
      </c>
      <c r="X1115" s="308"/>
    </row>
    <row r="1116" spans="1:24" x14ac:dyDescent="0.25">
      <c r="A1116" s="103">
        <f t="shared" si="118"/>
        <v>1107</v>
      </c>
      <c r="B1116" s="300" t="s">
        <v>2859</v>
      </c>
      <c r="C1116" s="301" t="s">
        <v>1314</v>
      </c>
      <c r="D1116" s="309">
        <v>42723</v>
      </c>
      <c r="E1116" s="308" t="s">
        <v>1753</v>
      </c>
      <c r="F1116" s="308"/>
      <c r="G1116" s="421" t="s">
        <v>1880</v>
      </c>
      <c r="H1116" s="228">
        <v>45720</v>
      </c>
      <c r="I1116" s="308">
        <v>24</v>
      </c>
      <c r="J1116" s="308">
        <v>127</v>
      </c>
      <c r="K1116" s="303" t="str" cm="1">
        <f t="array" ref="K1116">LOOKUP(2,1/(J1116&gt;=INDEX(IF(F1116="x",CCTT!$F$3:$I$170,CCTT!$B$3:$E$170),MATCH(DATEDIF(D1116,DATE(2024,7,11),"m"),CCTT!$A$3:$A$170,0),0)),CCTT!$F$2:$I$2)</f>
        <v>bt</v>
      </c>
      <c r="L1116" s="304">
        <f t="shared" si="115"/>
        <v>14.88002976005952</v>
      </c>
      <c r="M1116" s="303" t="str" cm="1">
        <f t="array" ref="M1116">LOOKUP(2,1/(L1116&gt;=INDEX(IF(F1116="x",BMI!$G$3:$K$170,BMI!$B$3:$F$170),MATCH(DATEDIF(D1116,DATE(2024,7,11),"m"),BMI!$A$3:$A$170,0),0)),BMI!$G$2:$K$2)</f>
        <v>bt</v>
      </c>
      <c r="N1116" s="299" t="s">
        <v>3381</v>
      </c>
      <c r="O1116" s="299">
        <v>82</v>
      </c>
      <c r="P1116" s="106" t="s">
        <v>3380</v>
      </c>
      <c r="Q1116" s="103" t="s">
        <v>5</v>
      </c>
      <c r="R1116" s="103" t="s">
        <v>5</v>
      </c>
      <c r="S1116" s="299" t="s">
        <v>5</v>
      </c>
      <c r="T1116" s="103" t="s">
        <v>5</v>
      </c>
      <c r="U1116" s="305" t="str">
        <f t="shared" si="116"/>
        <v>bt; bt; bt; bt</v>
      </c>
      <c r="V1116" s="306" t="s">
        <v>5</v>
      </c>
      <c r="W1116" s="307" t="str">
        <f t="shared" si="117"/>
        <v>I</v>
      </c>
      <c r="X1116" s="308"/>
    </row>
    <row r="1117" spans="1:24" x14ac:dyDescent="0.25">
      <c r="A1117" s="103">
        <f t="shared" si="118"/>
        <v>1108</v>
      </c>
      <c r="B1117" s="300" t="s">
        <v>2065</v>
      </c>
      <c r="C1117" s="301" t="s">
        <v>1287</v>
      </c>
      <c r="D1117" s="309">
        <v>42602</v>
      </c>
      <c r="E1117" s="308" t="s">
        <v>1753</v>
      </c>
      <c r="F1117" s="308"/>
      <c r="G1117" s="421" t="s">
        <v>1880</v>
      </c>
      <c r="H1117" s="228">
        <v>45720</v>
      </c>
      <c r="I1117" s="308">
        <v>53</v>
      </c>
      <c r="J1117" s="308">
        <v>136</v>
      </c>
      <c r="K1117" s="303" t="str" cm="1">
        <f t="array" ref="K1117">LOOKUP(2,1/(J1117&gt;=INDEX(IF(F1117="x",CCTT!$F$3:$I$170,CCTT!$B$3:$E$170),MATCH(DATEDIF(D1117,DATE(2024,7,11),"m"),CCTT!$A$3:$A$170,0),0)),CCTT!$F$2:$I$2)</f>
        <v>bt</v>
      </c>
      <c r="L1117" s="304">
        <f t="shared" si="115"/>
        <v>28.65484429065744</v>
      </c>
      <c r="M1117" s="303" t="str" cm="1">
        <f t="array" ref="M1117">LOOKUP(2,1/(L1117&gt;=INDEX(IF(F1117="x",BMI!$G$3:$K$170,BMI!$B$3:$F$170),MATCH(DATEDIF(D1117,DATE(2024,7,11),"m"),BMI!$A$3:$A$170,0),0)),BMI!$G$2:$K$2)</f>
        <v>BP</v>
      </c>
      <c r="N1117" s="299" t="s">
        <v>3403</v>
      </c>
      <c r="O1117" s="299">
        <v>88</v>
      </c>
      <c r="P1117" s="302" t="s">
        <v>3387</v>
      </c>
      <c r="Q1117" s="103" t="s">
        <v>5</v>
      </c>
      <c r="R1117" s="103" t="s">
        <v>5</v>
      </c>
      <c r="S1117" s="299" t="s">
        <v>1370</v>
      </c>
      <c r="T1117" s="103" t="s">
        <v>5</v>
      </c>
      <c r="U1117" s="305" t="str">
        <f t="shared" si="116"/>
        <v>bt; bt; Đa sâu răng; bt</v>
      </c>
      <c r="V1117" s="112" t="s">
        <v>1370</v>
      </c>
      <c r="W1117" s="307" t="str">
        <f t="shared" si="117"/>
        <v>III</v>
      </c>
      <c r="X1117" s="308"/>
    </row>
    <row r="1118" spans="1:24" x14ac:dyDescent="0.25">
      <c r="A1118" s="103">
        <f t="shared" si="118"/>
        <v>1109</v>
      </c>
      <c r="B1118" s="300" t="s">
        <v>2780</v>
      </c>
      <c r="C1118" s="301" t="s">
        <v>1679</v>
      </c>
      <c r="D1118" s="309">
        <v>42520</v>
      </c>
      <c r="E1118" s="308"/>
      <c r="F1118" s="308" t="s">
        <v>1753</v>
      </c>
      <c r="G1118" s="421" t="s">
        <v>1880</v>
      </c>
      <c r="H1118" s="228">
        <v>45720</v>
      </c>
      <c r="I1118" s="308">
        <v>23</v>
      </c>
      <c r="J1118" s="308">
        <v>123</v>
      </c>
      <c r="K1118" s="303" t="str" cm="1">
        <f t="array" ref="K1118">LOOKUP(2,1/(J1118&gt;=INDEX(IF(F1118="x",CCTT!$F$3:$I$170,CCTT!$B$3:$E$170),MATCH(DATEDIF(D1118,DATE(2024,7,11),"m"),CCTT!$A$3:$A$170,0),0)),CCTT!$F$2:$I$2)</f>
        <v>bt</v>
      </c>
      <c r="L1118" s="304">
        <f t="shared" si="115"/>
        <v>15.202591050300747</v>
      </c>
      <c r="M1118" s="303" t="str" cm="1">
        <f t="array" ref="M1118">LOOKUP(2,1/(L1118&gt;=INDEX(IF(F1118="x",BMI!$G$3:$K$170,BMI!$B$3:$F$170),MATCH(DATEDIF(D1118,DATE(2024,7,11),"m"),BMI!$A$3:$A$170,0),0)),BMI!$G$2:$K$2)</f>
        <v>bt</v>
      </c>
      <c r="N1118" s="299" t="s">
        <v>3381</v>
      </c>
      <c r="O1118" s="299">
        <v>82</v>
      </c>
      <c r="P1118" s="302" t="s">
        <v>3382</v>
      </c>
      <c r="Q1118" s="103" t="s">
        <v>1269</v>
      </c>
      <c r="R1118" s="103" t="s">
        <v>5</v>
      </c>
      <c r="S1118" s="299" t="s">
        <v>5</v>
      </c>
      <c r="T1118" s="103" t="s">
        <v>5</v>
      </c>
      <c r="U1118" s="305" t="str">
        <f t="shared" si="116"/>
        <v>Cận thị; bt; bt; bt</v>
      </c>
      <c r="V1118" s="306" t="s">
        <v>3452</v>
      </c>
      <c r="W1118" s="307" t="str">
        <f t="shared" si="117"/>
        <v>II</v>
      </c>
      <c r="X1118" s="308"/>
    </row>
    <row r="1119" spans="1:24" x14ac:dyDescent="0.25">
      <c r="A1119" s="103">
        <f t="shared" si="118"/>
        <v>1110</v>
      </c>
      <c r="B1119" s="300" t="s">
        <v>2860</v>
      </c>
      <c r="C1119" s="301" t="s">
        <v>1291</v>
      </c>
      <c r="D1119" s="309">
        <v>42404</v>
      </c>
      <c r="E1119" s="308"/>
      <c r="F1119" s="308" t="s">
        <v>1753</v>
      </c>
      <c r="G1119" s="421" t="s">
        <v>1880</v>
      </c>
      <c r="H1119" s="228">
        <v>45720</v>
      </c>
      <c r="I1119" s="308">
        <v>32</v>
      </c>
      <c r="J1119" s="308">
        <v>132</v>
      </c>
      <c r="K1119" s="303" t="str" cm="1">
        <f t="array" ref="K1119">LOOKUP(2,1/(J1119&gt;=INDEX(IF(F1119="x",CCTT!$F$3:$I$170,CCTT!$B$3:$E$170),MATCH(DATEDIF(D1119,DATE(2024,7,11),"m"),CCTT!$A$3:$A$170,0),0)),CCTT!$F$2:$I$2)</f>
        <v>bt</v>
      </c>
      <c r="L1119" s="304">
        <f t="shared" si="115"/>
        <v>18.365472910927455</v>
      </c>
      <c r="M1119" s="303" t="str" cm="1">
        <f t="array" ref="M1119">LOOKUP(2,1/(L1119&gt;=INDEX(IF(F1119="x",BMI!$G$3:$K$170,BMI!$B$3:$F$170),MATCH(DATEDIF(D1119,DATE(2024,7,11),"m"),BMI!$A$3:$A$170,0),0)),BMI!$G$2:$K$2)</f>
        <v>TC</v>
      </c>
      <c r="N1119" s="299" t="s">
        <v>3379</v>
      </c>
      <c r="O1119" s="299">
        <v>87</v>
      </c>
      <c r="P1119" s="106" t="s">
        <v>3380</v>
      </c>
      <c r="Q1119" s="103" t="s">
        <v>5</v>
      </c>
      <c r="R1119" s="103" t="s">
        <v>5</v>
      </c>
      <c r="S1119" s="299" t="s">
        <v>5</v>
      </c>
      <c r="T1119" s="103" t="s">
        <v>5</v>
      </c>
      <c r="U1119" s="305" t="str">
        <f t="shared" si="116"/>
        <v>bt; bt; bt; bt</v>
      </c>
      <c r="V1119" s="306" t="s">
        <v>5</v>
      </c>
      <c r="W1119" s="307" t="str">
        <f t="shared" si="117"/>
        <v>II</v>
      </c>
      <c r="X1119" s="308"/>
    </row>
    <row r="1120" spans="1:24" x14ac:dyDescent="0.25">
      <c r="A1120" s="103">
        <f t="shared" si="118"/>
        <v>1111</v>
      </c>
      <c r="B1120" s="300" t="s">
        <v>2861</v>
      </c>
      <c r="C1120" s="301" t="s">
        <v>2862</v>
      </c>
      <c r="D1120" s="309">
        <v>42385</v>
      </c>
      <c r="E1120" s="308"/>
      <c r="F1120" s="308" t="s">
        <v>1753</v>
      </c>
      <c r="G1120" s="421" t="s">
        <v>1880</v>
      </c>
      <c r="H1120" s="228">
        <v>45720</v>
      </c>
      <c r="I1120" s="308">
        <v>40</v>
      </c>
      <c r="J1120" s="308">
        <v>141</v>
      </c>
      <c r="K1120" s="303" t="str" cm="1">
        <f t="array" ref="K1120">LOOKUP(2,1/(J1120&gt;=INDEX(IF(F1120="x",CCTT!$F$3:$I$170,CCTT!$B$3:$E$170),MATCH(DATEDIF(D1120,DATE(2024,7,11),"m"),CCTT!$A$3:$A$170,0),0)),CCTT!$F$2:$I$2)</f>
        <v>CHT</v>
      </c>
      <c r="L1120" s="304">
        <f t="shared" si="115"/>
        <v>20.119712288114282</v>
      </c>
      <c r="M1120" s="303" t="str" cm="1">
        <f t="array" ref="M1120">LOOKUP(2,1/(L1120&gt;=INDEX(IF(F1120="x",BMI!$G$3:$K$170,BMI!$B$3:$F$170),MATCH(DATEDIF(D1120,DATE(2024,7,11),"m"),BMI!$A$3:$A$170,0),0)),BMI!$G$2:$K$2)</f>
        <v>TC</v>
      </c>
      <c r="N1120" s="299" t="s">
        <v>3390</v>
      </c>
      <c r="O1120" s="299">
        <v>86</v>
      </c>
      <c r="P1120" s="106" t="s">
        <v>3380</v>
      </c>
      <c r="Q1120" s="103" t="s">
        <v>5</v>
      </c>
      <c r="R1120" s="103" t="s">
        <v>5</v>
      </c>
      <c r="S1120" s="299" t="s">
        <v>5</v>
      </c>
      <c r="T1120" s="103" t="s">
        <v>5</v>
      </c>
      <c r="U1120" s="305" t="str">
        <f t="shared" si="116"/>
        <v>bt; bt; bt; bt</v>
      </c>
      <c r="V1120" s="306" t="s">
        <v>5</v>
      </c>
      <c r="W1120" s="307" t="str">
        <f t="shared" si="117"/>
        <v>II</v>
      </c>
      <c r="X1120" s="308"/>
    </row>
    <row r="1121" spans="1:24" x14ac:dyDescent="0.25">
      <c r="A1121" s="103">
        <f t="shared" si="118"/>
        <v>1112</v>
      </c>
      <c r="B1121" s="300" t="s">
        <v>2863</v>
      </c>
      <c r="C1121" s="301" t="s">
        <v>1355</v>
      </c>
      <c r="D1121" s="309">
        <v>42659</v>
      </c>
      <c r="E1121" s="308"/>
      <c r="F1121" s="308" t="s">
        <v>1753</v>
      </c>
      <c r="G1121" s="421" t="s">
        <v>1880</v>
      </c>
      <c r="H1121" s="228">
        <v>45720</v>
      </c>
      <c r="I1121" s="308">
        <v>26</v>
      </c>
      <c r="J1121" s="308">
        <v>133</v>
      </c>
      <c r="K1121" s="303" t="str" cm="1">
        <f t="array" ref="K1121">LOOKUP(2,1/(J1121&gt;=INDEX(IF(F1121="x",CCTT!$F$3:$I$170,CCTT!$B$3:$E$170),MATCH(DATEDIF(D1121,DATE(2024,7,11),"m"),CCTT!$A$3:$A$170,0),0)),CCTT!$F$2:$I$2)</f>
        <v>bt</v>
      </c>
      <c r="L1121" s="304">
        <f t="shared" si="115"/>
        <v>14.69840013567754</v>
      </c>
      <c r="M1121" s="303" t="str" cm="1">
        <f t="array" ref="M1121">LOOKUP(2,1/(L1121&gt;=INDEX(IF(F1121="x",BMI!$G$3:$K$170,BMI!$B$3:$F$170),MATCH(DATEDIF(D1121,DATE(2024,7,11),"m"),BMI!$A$3:$A$170,0),0)),BMI!$G$2:$K$2)</f>
        <v>bt</v>
      </c>
      <c r="N1121" s="299" t="s">
        <v>3381</v>
      </c>
      <c r="O1121" s="299">
        <v>81</v>
      </c>
      <c r="P1121" s="106" t="s">
        <v>3380</v>
      </c>
      <c r="Q1121" s="103" t="s">
        <v>5</v>
      </c>
      <c r="R1121" s="103" t="s">
        <v>5</v>
      </c>
      <c r="S1121" s="299" t="s">
        <v>5</v>
      </c>
      <c r="T1121" s="103" t="s">
        <v>5</v>
      </c>
      <c r="U1121" s="305" t="str">
        <f t="shared" si="116"/>
        <v>bt; bt; bt; bt</v>
      </c>
      <c r="V1121" s="306" t="s">
        <v>5</v>
      </c>
      <c r="W1121" s="307" t="str">
        <f t="shared" si="117"/>
        <v>I</v>
      </c>
      <c r="X1121" s="308"/>
    </row>
    <row r="1122" spans="1:24" x14ac:dyDescent="0.25">
      <c r="A1122" s="103">
        <f t="shared" si="118"/>
        <v>1113</v>
      </c>
      <c r="B1122" s="300" t="s">
        <v>2864</v>
      </c>
      <c r="C1122" s="301" t="s">
        <v>1346</v>
      </c>
      <c r="D1122" s="309">
        <v>42484</v>
      </c>
      <c r="E1122" s="308"/>
      <c r="F1122" s="308" t="s">
        <v>1753</v>
      </c>
      <c r="G1122" s="421" t="s">
        <v>1880</v>
      </c>
      <c r="H1122" s="228">
        <v>45720</v>
      </c>
      <c r="I1122" s="308">
        <v>24</v>
      </c>
      <c r="J1122" s="308">
        <v>126</v>
      </c>
      <c r="K1122" s="303" t="str" cm="1">
        <f t="array" ref="K1122">LOOKUP(2,1/(J1122&gt;=INDEX(IF(F1122="x",CCTT!$F$3:$I$170,CCTT!$B$3:$E$170),MATCH(DATEDIF(D1122,DATE(2024,7,11),"m"),CCTT!$A$3:$A$170,0),0)),CCTT!$F$2:$I$2)</f>
        <v>bt</v>
      </c>
      <c r="L1122" s="304">
        <f t="shared" si="115"/>
        <v>15.117157974300833</v>
      </c>
      <c r="M1122" s="303" t="str" cm="1">
        <f t="array" ref="M1122">LOOKUP(2,1/(L1122&gt;=INDEX(IF(F1122="x",BMI!$G$3:$K$170,BMI!$B$3:$F$170),MATCH(DATEDIF(D1122,DATE(2024,7,11),"m"),BMI!$A$3:$A$170,0),0)),BMI!$G$2:$K$2)</f>
        <v>bt</v>
      </c>
      <c r="N1122" s="299" t="s">
        <v>3381</v>
      </c>
      <c r="O1122" s="299">
        <v>83</v>
      </c>
      <c r="P1122" s="106" t="s">
        <v>3380</v>
      </c>
      <c r="Q1122" s="103" t="s">
        <v>5</v>
      </c>
      <c r="R1122" s="103" t="s">
        <v>5</v>
      </c>
      <c r="S1122" s="299" t="s">
        <v>5</v>
      </c>
      <c r="T1122" s="103" t="s">
        <v>5</v>
      </c>
      <c r="U1122" s="305" t="str">
        <f t="shared" si="116"/>
        <v>bt; bt; bt; bt</v>
      </c>
      <c r="V1122" s="306" t="s">
        <v>5</v>
      </c>
      <c r="W1122" s="307" t="str">
        <f t="shared" si="117"/>
        <v>I</v>
      </c>
      <c r="X1122" s="308"/>
    </row>
    <row r="1123" spans="1:24" x14ac:dyDescent="0.25">
      <c r="A1123" s="103">
        <f t="shared" si="118"/>
        <v>1114</v>
      </c>
      <c r="B1123" s="300" t="s">
        <v>2865</v>
      </c>
      <c r="C1123" s="301" t="s">
        <v>1294</v>
      </c>
      <c r="D1123" s="309">
        <v>41730</v>
      </c>
      <c r="E1123" s="308"/>
      <c r="F1123" s="308" t="s">
        <v>1753</v>
      </c>
      <c r="G1123" s="421" t="s">
        <v>1880</v>
      </c>
      <c r="H1123" s="228">
        <v>45720</v>
      </c>
      <c r="I1123" s="308">
        <v>25</v>
      </c>
      <c r="J1123" s="308">
        <v>138</v>
      </c>
      <c r="K1123" s="303" t="str" cm="1">
        <f t="array" ref="K1123">LOOKUP(2,1/(J1123&gt;=INDEX(IF(F1123="x",CCTT!$F$3:$I$170,CCTT!$B$3:$E$170),MATCH(DATEDIF(D1123,DATE(2024,7,11),"m"),CCTT!$A$3:$A$170,0),0)),CCTT!$F$2:$I$2)</f>
        <v>bt</v>
      </c>
      <c r="L1123" s="304">
        <f t="shared" si="115"/>
        <v>13.127494223902541</v>
      </c>
      <c r="M1123" s="303" t="str" cm="1">
        <f t="array" ref="M1123">LOOKUP(2,1/(L1123&gt;=INDEX(IF(F1123="x",BMI!$G$3:$K$170,BMI!$B$3:$F$170),MATCH(DATEDIF(D1123,DATE(2024,7,11),"m"),BMI!$A$3:$A$170,0),0)),BMI!$G$2:$K$2)</f>
        <v>SDDTGC</v>
      </c>
      <c r="N1123" s="299" t="s">
        <v>3381</v>
      </c>
      <c r="O1123" s="299">
        <v>82</v>
      </c>
      <c r="P1123" s="106" t="s">
        <v>3380</v>
      </c>
      <c r="Q1123" s="103" t="s">
        <v>5</v>
      </c>
      <c r="R1123" s="103" t="s">
        <v>5</v>
      </c>
      <c r="S1123" s="299" t="s">
        <v>5</v>
      </c>
      <c r="T1123" s="103" t="s">
        <v>5</v>
      </c>
      <c r="U1123" s="305" t="str">
        <f t="shared" si="116"/>
        <v>bt; bt; bt; bt</v>
      </c>
      <c r="V1123" s="306" t="s">
        <v>5</v>
      </c>
      <c r="W1123" s="307" t="str">
        <f t="shared" si="117"/>
        <v>II</v>
      </c>
      <c r="X1123" s="308"/>
    </row>
    <row r="1124" spans="1:24" x14ac:dyDescent="0.25">
      <c r="A1124" s="103">
        <f t="shared" si="118"/>
        <v>1115</v>
      </c>
      <c r="B1124" s="300" t="s">
        <v>2866</v>
      </c>
      <c r="C1124" s="301" t="s">
        <v>1296</v>
      </c>
      <c r="D1124" s="309">
        <v>42664</v>
      </c>
      <c r="E1124" s="308" t="s">
        <v>1753</v>
      </c>
      <c r="F1124" s="308"/>
      <c r="G1124" s="421" t="s">
        <v>1880</v>
      </c>
      <c r="H1124" s="228">
        <v>45720</v>
      </c>
      <c r="I1124" s="308">
        <v>44</v>
      </c>
      <c r="J1124" s="308">
        <v>136</v>
      </c>
      <c r="K1124" s="303" t="str" cm="1">
        <f t="array" ref="K1124">LOOKUP(2,1/(J1124&gt;=INDEX(IF(F1124="x",CCTT!$F$3:$I$170,CCTT!$B$3:$E$170),MATCH(DATEDIF(D1124,DATE(2024,7,11),"m"),CCTT!$A$3:$A$170,0),0)),CCTT!$F$2:$I$2)</f>
        <v>bt</v>
      </c>
      <c r="L1124" s="304">
        <f t="shared" si="115"/>
        <v>23.788927335640139</v>
      </c>
      <c r="M1124" s="303" t="str" cm="1">
        <f t="array" ref="M1124">LOOKUP(2,1/(L1124&gt;=INDEX(IF(F1124="x",BMI!$G$3:$K$170,BMI!$B$3:$F$170),MATCH(DATEDIF(D1124,DATE(2024,7,11),"m"),BMI!$A$3:$A$170,0),0)),BMI!$G$2:$K$2)</f>
        <v>BP</v>
      </c>
      <c r="N1124" s="299" t="s">
        <v>66</v>
      </c>
      <c r="O1124" s="299">
        <v>84</v>
      </c>
      <c r="P1124" s="106" t="s">
        <v>3380</v>
      </c>
      <c r="Q1124" s="103" t="s">
        <v>5</v>
      </c>
      <c r="R1124" s="103" t="s">
        <v>5</v>
      </c>
      <c r="S1124" s="299" t="s">
        <v>1370</v>
      </c>
      <c r="T1124" s="103" t="s">
        <v>5</v>
      </c>
      <c r="U1124" s="305" t="str">
        <f>Q1124&amp;"; "&amp;R1124&amp;"; "&amp;S1124&amp;"; "&amp;T1124</f>
        <v>bt; bt; Đa sâu răng; bt</v>
      </c>
      <c r="V1124" s="112" t="s">
        <v>1370</v>
      </c>
      <c r="W1124" s="307" t="str">
        <f t="shared" si="117"/>
        <v>III</v>
      </c>
      <c r="X1124" s="308"/>
    </row>
    <row r="1125" spans="1:24" ht="31.5" x14ac:dyDescent="0.25">
      <c r="A1125" s="103">
        <f t="shared" si="118"/>
        <v>1116</v>
      </c>
      <c r="B1125" s="300" t="s">
        <v>2867</v>
      </c>
      <c r="C1125" s="301" t="s">
        <v>1296</v>
      </c>
      <c r="D1125" s="309">
        <v>42583</v>
      </c>
      <c r="E1125" s="308" t="s">
        <v>1753</v>
      </c>
      <c r="F1125" s="308"/>
      <c r="G1125" s="421" t="s">
        <v>1880</v>
      </c>
      <c r="H1125" s="228">
        <v>45720</v>
      </c>
      <c r="I1125" s="308">
        <v>21</v>
      </c>
      <c r="J1125" s="308">
        <v>131</v>
      </c>
      <c r="K1125" s="303" t="str" cm="1">
        <f t="array" ref="K1125">LOOKUP(2,1/(J1125&gt;=INDEX(IF(F1125="x",CCTT!$F$3:$I$170,CCTT!$B$3:$E$170),MATCH(DATEDIF(D1125,DATE(2024,7,11),"m"),CCTT!$A$3:$A$170,0),0)),CCTT!$F$2:$I$2)</f>
        <v>bt</v>
      </c>
      <c r="L1125" s="304">
        <f t="shared" si="115"/>
        <v>12.237049123011479</v>
      </c>
      <c r="M1125" s="303" t="str" cm="1">
        <f t="array" ref="M1125">LOOKUP(2,1/(L1125&gt;=INDEX(IF(F1125="x",BMI!$G$3:$K$170,BMI!$B$3:$F$170),MATCH(DATEDIF(D1125,DATE(2024,7,11),"m"),BMI!$A$3:$A$170,0),0)),BMI!$G$2:$K$2)</f>
        <v>SDDTGC
MĐN</v>
      </c>
      <c r="N1125" s="299" t="s">
        <v>3381</v>
      </c>
      <c r="O1125" s="299">
        <v>85</v>
      </c>
      <c r="P1125" s="302" t="s">
        <v>3391</v>
      </c>
      <c r="Q1125" s="335" t="s">
        <v>1326</v>
      </c>
      <c r="R1125" s="103" t="s">
        <v>5</v>
      </c>
      <c r="S1125" s="299" t="s">
        <v>5</v>
      </c>
      <c r="T1125" s="103" t="s">
        <v>5</v>
      </c>
      <c r="U1125" s="305" t="str">
        <f t="shared" si="116"/>
        <v>2 mắt giảm thị lực; bt; bt; bt</v>
      </c>
      <c r="V1125" s="112" t="s">
        <v>1326</v>
      </c>
      <c r="W1125" s="307" t="str">
        <f t="shared" si="117"/>
        <v>III</v>
      </c>
      <c r="X1125" s="308"/>
    </row>
    <row r="1126" spans="1:24" x14ac:dyDescent="0.25">
      <c r="A1126" s="103">
        <f t="shared" si="118"/>
        <v>1117</v>
      </c>
      <c r="B1126" s="300" t="s">
        <v>2868</v>
      </c>
      <c r="C1126" s="301" t="s">
        <v>1356</v>
      </c>
      <c r="D1126" s="309">
        <v>42582</v>
      </c>
      <c r="E1126" s="308"/>
      <c r="F1126" s="308" t="s">
        <v>1753</v>
      </c>
      <c r="G1126" s="421" t="s">
        <v>1880</v>
      </c>
      <c r="H1126" s="228">
        <v>45720</v>
      </c>
      <c r="I1126" s="308">
        <v>30</v>
      </c>
      <c r="J1126" s="308">
        <v>135</v>
      </c>
      <c r="K1126" s="303" t="str" cm="1">
        <f t="array" ref="K1126">LOOKUP(2,1/(J1126&gt;=INDEX(IF(F1126="x",CCTT!$F$3:$I$170,CCTT!$B$3:$E$170),MATCH(DATEDIF(D1126,DATE(2024,7,11),"m"),CCTT!$A$3:$A$170,0),0)),CCTT!$F$2:$I$2)</f>
        <v>bt</v>
      </c>
      <c r="L1126" s="304">
        <f t="shared" si="115"/>
        <v>16.460905349794238</v>
      </c>
      <c r="M1126" s="303" t="str" cm="1">
        <f t="array" ref="M1126">LOOKUP(2,1/(L1126&gt;=INDEX(IF(F1126="x",BMI!$G$3:$K$170,BMI!$B$3:$F$170),MATCH(DATEDIF(D1126,DATE(2024,7,11),"m"),BMI!$A$3:$A$170,0),0)),BMI!$G$2:$K$2)</f>
        <v>bt</v>
      </c>
      <c r="N1126" s="299" t="s">
        <v>3384</v>
      </c>
      <c r="O1126" s="299">
        <v>87</v>
      </c>
      <c r="P1126" s="106" t="s">
        <v>3380</v>
      </c>
      <c r="Q1126" s="103" t="s">
        <v>5</v>
      </c>
      <c r="R1126" s="103" t="s">
        <v>5</v>
      </c>
      <c r="S1126" s="299" t="s">
        <v>5</v>
      </c>
      <c r="T1126" s="103" t="s">
        <v>5</v>
      </c>
      <c r="U1126" s="305" t="str">
        <f t="shared" si="116"/>
        <v>bt; bt; bt; bt</v>
      </c>
      <c r="V1126" s="306" t="s">
        <v>5</v>
      </c>
      <c r="W1126" s="307" t="str">
        <f t="shared" si="117"/>
        <v>I</v>
      </c>
      <c r="X1126" s="308"/>
    </row>
    <row r="1127" spans="1:24" x14ac:dyDescent="0.25">
      <c r="A1127" s="103">
        <f t="shared" si="118"/>
        <v>1118</v>
      </c>
      <c r="B1127" s="300" t="s">
        <v>2869</v>
      </c>
      <c r="C1127" s="301" t="s">
        <v>1348</v>
      </c>
      <c r="D1127" s="309">
        <v>42702</v>
      </c>
      <c r="E1127" s="308" t="s">
        <v>1753</v>
      </c>
      <c r="F1127" s="308"/>
      <c r="G1127" s="421" t="s">
        <v>1880</v>
      </c>
      <c r="H1127" s="228">
        <v>45720</v>
      </c>
      <c r="I1127" s="308">
        <v>39</v>
      </c>
      <c r="J1127" s="308">
        <v>130</v>
      </c>
      <c r="K1127" s="303" t="str" cm="1">
        <f t="array" ref="K1127">LOOKUP(2,1/(J1127&gt;=INDEX(IF(F1127="x",CCTT!$F$3:$I$170,CCTT!$B$3:$E$170),MATCH(DATEDIF(D1127,DATE(2024,7,11),"m"),CCTT!$A$3:$A$170,0),0)),CCTT!$F$2:$I$2)</f>
        <v>bt</v>
      </c>
      <c r="L1127" s="304">
        <f t="shared" si="115"/>
        <v>23.07692307692308</v>
      </c>
      <c r="M1127" s="303" t="str" cm="1">
        <f t="array" ref="M1127">LOOKUP(2,1/(L1127&gt;=INDEX(IF(F1127="x",BMI!$G$3:$K$170,BMI!$B$3:$F$170),MATCH(DATEDIF(D1127,DATE(2024,7,11),"m"),BMI!$A$3:$A$170,0),0)),BMI!$G$2:$K$2)</f>
        <v>BP</v>
      </c>
      <c r="N1127" s="299" t="s">
        <v>61</v>
      </c>
      <c r="O1127" s="299">
        <v>84</v>
      </c>
      <c r="P1127" s="106" t="s">
        <v>3380</v>
      </c>
      <c r="Q1127" s="103" t="s">
        <v>5</v>
      </c>
      <c r="R1127" s="103" t="s">
        <v>5</v>
      </c>
      <c r="S1127" s="299" t="s">
        <v>5</v>
      </c>
      <c r="T1127" s="103" t="s">
        <v>5</v>
      </c>
      <c r="U1127" s="305" t="str">
        <f t="shared" si="116"/>
        <v>bt; bt; bt; bt</v>
      </c>
      <c r="V1127" s="306" t="s">
        <v>5</v>
      </c>
      <c r="W1127" s="307" t="str">
        <f t="shared" si="117"/>
        <v>III</v>
      </c>
      <c r="X1127" s="308"/>
    </row>
    <row r="1128" spans="1:24" x14ac:dyDescent="0.25">
      <c r="A1128" s="103">
        <f t="shared" si="118"/>
        <v>1119</v>
      </c>
      <c r="B1128" s="300" t="s">
        <v>2870</v>
      </c>
      <c r="C1128" s="301" t="s">
        <v>1368</v>
      </c>
      <c r="D1128" s="309">
        <v>42522</v>
      </c>
      <c r="E1128" s="308"/>
      <c r="F1128" s="308" t="s">
        <v>1753</v>
      </c>
      <c r="G1128" s="421" t="s">
        <v>1880</v>
      </c>
      <c r="H1128" s="228">
        <v>45720</v>
      </c>
      <c r="I1128" s="308">
        <v>33</v>
      </c>
      <c r="J1128" s="308">
        <v>128</v>
      </c>
      <c r="K1128" s="303" t="str" cm="1">
        <f t="array" ref="K1128">LOOKUP(2,1/(J1128&gt;=INDEX(IF(F1128="x",CCTT!$F$3:$I$170,CCTT!$B$3:$E$170),MATCH(DATEDIF(D1128,DATE(2024,7,11),"m"),CCTT!$A$3:$A$170,0),0)),CCTT!$F$2:$I$2)</f>
        <v>bt</v>
      </c>
      <c r="L1128" s="304">
        <f t="shared" si="115"/>
        <v>20.1416015625</v>
      </c>
      <c r="M1128" s="303" t="str" cm="1">
        <f t="array" ref="M1128">LOOKUP(2,1/(L1128&gt;=INDEX(IF(F1128="x",BMI!$G$3:$K$170,BMI!$B$3:$F$170),MATCH(DATEDIF(D1128,DATE(2024,7,11),"m"),BMI!$A$3:$A$170,0),0)),BMI!$G$2:$K$2)</f>
        <v>TC</v>
      </c>
      <c r="N1128" s="299" t="s">
        <v>3379</v>
      </c>
      <c r="O1128" s="299">
        <v>86</v>
      </c>
      <c r="P1128" s="106" t="s">
        <v>3380</v>
      </c>
      <c r="Q1128" s="103" t="s">
        <v>5</v>
      </c>
      <c r="R1128" s="103" t="s">
        <v>5</v>
      </c>
      <c r="S1128" s="299" t="s">
        <v>1370</v>
      </c>
      <c r="T1128" s="103" t="s">
        <v>5</v>
      </c>
      <c r="U1128" s="305" t="str">
        <f t="shared" si="116"/>
        <v>bt; bt; Đa sâu răng; bt</v>
      </c>
      <c r="V1128" s="112" t="s">
        <v>1370</v>
      </c>
      <c r="W1128" s="307" t="str">
        <f t="shared" si="117"/>
        <v>II</v>
      </c>
      <c r="X1128" s="308"/>
    </row>
    <row r="1129" spans="1:24" x14ac:dyDescent="0.25">
      <c r="A1129" s="103">
        <f t="shared" si="118"/>
        <v>1120</v>
      </c>
      <c r="B1129" s="300" t="s">
        <v>2871</v>
      </c>
      <c r="C1129" s="301" t="s">
        <v>1298</v>
      </c>
      <c r="D1129" s="309">
        <v>42644</v>
      </c>
      <c r="E1129" s="308" t="s">
        <v>1753</v>
      </c>
      <c r="F1129" s="308"/>
      <c r="G1129" s="421" t="s">
        <v>1880</v>
      </c>
      <c r="H1129" s="228">
        <v>45720</v>
      </c>
      <c r="I1129" s="308">
        <v>26</v>
      </c>
      <c r="J1129" s="308">
        <v>135</v>
      </c>
      <c r="K1129" s="303" t="str" cm="1">
        <f t="array" ref="K1129">LOOKUP(2,1/(J1129&gt;=INDEX(IF(F1129="x",CCTT!$F$3:$I$170,CCTT!$B$3:$E$170),MATCH(DATEDIF(D1129,DATE(2024,7,11),"m"),CCTT!$A$3:$A$170,0),0)),CCTT!$F$2:$I$2)</f>
        <v>bt</v>
      </c>
      <c r="L1129" s="304">
        <f t="shared" si="115"/>
        <v>14.266117969821673</v>
      </c>
      <c r="M1129" s="303" t="str" cm="1">
        <f t="array" ref="M1129">LOOKUP(2,1/(L1129&gt;=INDEX(IF(F1129="x",BMI!$G$3:$K$170,BMI!$B$3:$F$170),MATCH(DATEDIF(D1129,DATE(2024,7,11),"m"),BMI!$A$3:$A$170,0),0)),BMI!$G$2:$K$2)</f>
        <v>bt</v>
      </c>
      <c r="N1129" s="299" t="s">
        <v>3381</v>
      </c>
      <c r="O1129" s="299">
        <v>82</v>
      </c>
      <c r="P1129" s="106" t="s">
        <v>3380</v>
      </c>
      <c r="Q1129" s="103" t="s">
        <v>5</v>
      </c>
      <c r="R1129" s="299" t="s">
        <v>1532</v>
      </c>
      <c r="S1129" s="299" t="s">
        <v>1370</v>
      </c>
      <c r="T1129" s="103" t="s">
        <v>5</v>
      </c>
      <c r="U1129" s="305" t="str">
        <f t="shared" si="116"/>
        <v>bt; Viêm mũi họng; Đa sâu răng; bt</v>
      </c>
      <c r="V1129" s="112" t="s">
        <v>3425</v>
      </c>
      <c r="W1129" s="307" t="str">
        <f t="shared" si="117"/>
        <v>II</v>
      </c>
      <c r="X1129" s="308"/>
    </row>
    <row r="1130" spans="1:24" x14ac:dyDescent="0.25">
      <c r="A1130" s="103">
        <f t="shared" si="118"/>
        <v>1121</v>
      </c>
      <c r="B1130" s="300" t="s">
        <v>2872</v>
      </c>
      <c r="C1130" s="301" t="s">
        <v>1298</v>
      </c>
      <c r="D1130" s="309">
        <v>42440</v>
      </c>
      <c r="E1130" s="308" t="s">
        <v>1753</v>
      </c>
      <c r="F1130" s="308"/>
      <c r="G1130" s="421" t="s">
        <v>1880</v>
      </c>
      <c r="H1130" s="228">
        <v>45720</v>
      </c>
      <c r="I1130" s="308">
        <v>35</v>
      </c>
      <c r="J1130" s="308">
        <v>136</v>
      </c>
      <c r="K1130" s="303" t="str" cm="1">
        <f t="array" ref="K1130">LOOKUP(2,1/(J1130&gt;=INDEX(IF(F1130="x",CCTT!$F$3:$I$170,CCTT!$B$3:$E$170),MATCH(DATEDIF(D1130,DATE(2024,7,11),"m"),CCTT!$A$3:$A$170,0),0)),CCTT!$F$2:$I$2)</f>
        <v>bt</v>
      </c>
      <c r="L1130" s="304">
        <f t="shared" si="115"/>
        <v>18.923010380622838</v>
      </c>
      <c r="M1130" s="303" t="str" cm="1">
        <f t="array" ref="M1130">LOOKUP(2,1/(L1130&gt;=INDEX(IF(F1130="x",BMI!$G$3:$K$170,BMI!$B$3:$F$170),MATCH(DATEDIF(D1130,DATE(2024,7,11),"m"),BMI!$A$3:$A$170,0),0)),BMI!$G$2:$K$2)</f>
        <v>TC</v>
      </c>
      <c r="N1130" s="299" t="s">
        <v>3403</v>
      </c>
      <c r="O1130" s="299">
        <v>86</v>
      </c>
      <c r="P1130" s="106" t="s">
        <v>3380</v>
      </c>
      <c r="Q1130" s="103" t="s">
        <v>5</v>
      </c>
      <c r="R1130" s="103" t="s">
        <v>5</v>
      </c>
      <c r="S1130" s="299" t="s">
        <v>5</v>
      </c>
      <c r="T1130" s="103" t="s">
        <v>5</v>
      </c>
      <c r="U1130" s="305" t="str">
        <f t="shared" si="116"/>
        <v>bt; bt; bt; bt</v>
      </c>
      <c r="V1130" s="306" t="s">
        <v>5</v>
      </c>
      <c r="W1130" s="307" t="str">
        <f t="shared" si="117"/>
        <v>II</v>
      </c>
      <c r="X1130" s="308"/>
    </row>
    <row r="1131" spans="1:24" x14ac:dyDescent="0.25">
      <c r="A1131" s="103">
        <f t="shared" si="118"/>
        <v>1122</v>
      </c>
      <c r="B1131" s="300" t="s">
        <v>2873</v>
      </c>
      <c r="C1131" s="301" t="s">
        <v>1369</v>
      </c>
      <c r="D1131" s="309">
        <v>42397</v>
      </c>
      <c r="E1131" s="308" t="s">
        <v>1753</v>
      </c>
      <c r="F1131" s="308"/>
      <c r="G1131" s="421" t="s">
        <v>1880</v>
      </c>
      <c r="H1131" s="228">
        <v>45720</v>
      </c>
      <c r="I1131" s="308">
        <v>29</v>
      </c>
      <c r="J1131" s="308">
        <v>130</v>
      </c>
      <c r="K1131" s="303" t="str" cm="1">
        <f t="array" ref="K1131">LOOKUP(2,1/(J1131&gt;=INDEX(IF(F1131="x",CCTT!$F$3:$I$170,CCTT!$B$3:$E$170),MATCH(DATEDIF(D1131,DATE(2024,7,11),"m"),CCTT!$A$3:$A$170,0),0)),CCTT!$F$2:$I$2)</f>
        <v>bt</v>
      </c>
      <c r="L1131" s="304">
        <f t="shared" si="115"/>
        <v>17.159763313609467</v>
      </c>
      <c r="M1131" s="303" t="str" cm="1">
        <f t="array" ref="M1131">LOOKUP(2,1/(L1131&gt;=INDEX(IF(F1131="x",BMI!$G$3:$K$170,BMI!$B$3:$F$170),MATCH(DATEDIF(D1131,DATE(2024,7,11),"m"),BMI!$A$3:$A$170,0),0)),BMI!$G$2:$K$2)</f>
        <v>bt</v>
      </c>
      <c r="N1131" s="299" t="s">
        <v>3384</v>
      </c>
      <c r="O1131" s="299">
        <v>82</v>
      </c>
      <c r="P1131" s="106" t="s">
        <v>3380</v>
      </c>
      <c r="Q1131" s="103" t="s">
        <v>5</v>
      </c>
      <c r="R1131" s="103" t="s">
        <v>5</v>
      </c>
      <c r="S1131" s="299" t="s">
        <v>5</v>
      </c>
      <c r="T1131" s="103" t="s">
        <v>5</v>
      </c>
      <c r="U1131" s="305" t="str">
        <f t="shared" si="116"/>
        <v>bt; bt; bt; bt</v>
      </c>
      <c r="V1131" s="306" t="s">
        <v>5</v>
      </c>
      <c r="W1131" s="307" t="str">
        <f t="shared" si="117"/>
        <v>I</v>
      </c>
      <c r="X1131" s="308"/>
    </row>
    <row r="1132" spans="1:24" x14ac:dyDescent="0.25">
      <c r="A1132" s="103">
        <f t="shared" si="118"/>
        <v>1123</v>
      </c>
      <c r="B1132" s="300" t="s">
        <v>2874</v>
      </c>
      <c r="C1132" s="301" t="s">
        <v>1369</v>
      </c>
      <c r="D1132" s="309">
        <v>42389</v>
      </c>
      <c r="E1132" s="308" t="s">
        <v>1753</v>
      </c>
      <c r="F1132" s="308"/>
      <c r="G1132" s="421" t="s">
        <v>1880</v>
      </c>
      <c r="H1132" s="228">
        <v>45720</v>
      </c>
      <c r="I1132" s="308">
        <v>24</v>
      </c>
      <c r="J1132" s="308">
        <v>123</v>
      </c>
      <c r="K1132" s="303" t="str" cm="1">
        <f t="array" ref="K1132">LOOKUP(2,1/(J1132&gt;=INDEX(IF(F1132="x",CCTT!$F$3:$I$170,CCTT!$B$3:$E$170),MATCH(DATEDIF(D1132,DATE(2024,7,11),"m"),CCTT!$A$3:$A$170,0),0)),CCTT!$F$2:$I$2)</f>
        <v>bt</v>
      </c>
      <c r="L1132" s="304">
        <f t="shared" si="115"/>
        <v>15.863573269879041</v>
      </c>
      <c r="M1132" s="303" t="str" cm="1">
        <f t="array" ref="M1132">LOOKUP(2,1/(L1132&gt;=INDEX(IF(F1132="x",BMI!$G$3:$K$170,BMI!$B$3:$F$170),MATCH(DATEDIF(D1132,DATE(2024,7,11),"m"),BMI!$A$3:$A$170,0),0)),BMI!$G$2:$K$2)</f>
        <v>bt</v>
      </c>
      <c r="N1132" s="299" t="s">
        <v>3381</v>
      </c>
      <c r="O1132" s="299">
        <v>82</v>
      </c>
      <c r="P1132" s="106" t="s">
        <v>3380</v>
      </c>
      <c r="Q1132" s="103" t="s">
        <v>5</v>
      </c>
      <c r="R1132" s="103" t="s">
        <v>5</v>
      </c>
      <c r="S1132" s="299" t="s">
        <v>1370</v>
      </c>
      <c r="T1132" s="103" t="s">
        <v>5</v>
      </c>
      <c r="U1132" s="305" t="str">
        <f>Q1132&amp;"; "&amp;R1132&amp;"; "&amp;S1132&amp;"; "&amp;T1132</f>
        <v>bt; bt; Đa sâu răng; bt</v>
      </c>
      <c r="V1132" s="112" t="s">
        <v>1370</v>
      </c>
      <c r="W1132" s="307" t="str">
        <f t="shared" si="117"/>
        <v>II</v>
      </c>
      <c r="X1132" s="308"/>
    </row>
    <row r="1133" spans="1:24" x14ac:dyDescent="0.25">
      <c r="A1133" s="103">
        <f t="shared" si="118"/>
        <v>1124</v>
      </c>
      <c r="B1133" s="300" t="s">
        <v>2875</v>
      </c>
      <c r="C1133" s="301" t="s">
        <v>1299</v>
      </c>
      <c r="D1133" s="309">
        <v>42612</v>
      </c>
      <c r="E1133" s="308" t="s">
        <v>1753</v>
      </c>
      <c r="F1133" s="308"/>
      <c r="G1133" s="421" t="s">
        <v>1880</v>
      </c>
      <c r="H1133" s="228">
        <v>45720</v>
      </c>
      <c r="I1133" s="308">
        <v>45</v>
      </c>
      <c r="J1133" s="308">
        <v>134</v>
      </c>
      <c r="K1133" s="303" t="str" cm="1">
        <f t="array" ref="K1133">LOOKUP(2,1/(J1133&gt;=INDEX(IF(F1133="x",CCTT!$F$3:$I$170,CCTT!$B$3:$E$170),MATCH(DATEDIF(D1133,DATE(2024,7,11),"m"),CCTT!$A$3:$A$170,0),0)),CCTT!$F$2:$I$2)</f>
        <v>bt</v>
      </c>
      <c r="L1133" s="304">
        <f t="shared" si="115"/>
        <v>25.061260859879706</v>
      </c>
      <c r="M1133" s="303" t="str" cm="1">
        <f t="array" ref="M1133">LOOKUP(2,1/(L1133&gt;=INDEX(IF(F1133="x",BMI!$G$3:$K$170,BMI!$B$3:$F$170),MATCH(DATEDIF(D1133,DATE(2024,7,11),"m"),BMI!$A$3:$A$170,0),0)),BMI!$G$2:$K$2)</f>
        <v>BP</v>
      </c>
      <c r="N1133" s="299" t="s">
        <v>66</v>
      </c>
      <c r="O1133" s="299">
        <v>88</v>
      </c>
      <c r="P1133" s="106" t="s">
        <v>3380</v>
      </c>
      <c r="Q1133" s="103" t="s">
        <v>5</v>
      </c>
      <c r="R1133" s="103" t="s">
        <v>5</v>
      </c>
      <c r="S1133" s="299" t="s">
        <v>1370</v>
      </c>
      <c r="T1133" s="103" t="s">
        <v>5</v>
      </c>
      <c r="U1133" s="305" t="str">
        <f t="shared" si="116"/>
        <v>bt; bt; Đa sâu răng; bt</v>
      </c>
      <c r="V1133" s="112" t="s">
        <v>1370</v>
      </c>
      <c r="W1133" s="307" t="str">
        <f t="shared" si="117"/>
        <v>III</v>
      </c>
      <c r="X1133" s="308"/>
    </row>
    <row r="1134" spans="1:24" x14ac:dyDescent="0.25">
      <c r="A1134" s="103">
        <f t="shared" si="118"/>
        <v>1125</v>
      </c>
      <c r="B1134" s="300" t="s">
        <v>2876</v>
      </c>
      <c r="C1134" s="301" t="s">
        <v>1299</v>
      </c>
      <c r="D1134" s="309">
        <v>42219</v>
      </c>
      <c r="E1134" s="308" t="s">
        <v>1753</v>
      </c>
      <c r="F1134" s="308"/>
      <c r="G1134" s="421" t="s">
        <v>1880</v>
      </c>
      <c r="H1134" s="228">
        <v>45720</v>
      </c>
      <c r="I1134" s="308">
        <v>38</v>
      </c>
      <c r="J1134" s="308">
        <v>140</v>
      </c>
      <c r="K1134" s="303" t="str" cm="1">
        <f t="array" ref="K1134">LOOKUP(2,1/(J1134&gt;=INDEX(IF(F1134="x",CCTT!$F$3:$I$170,CCTT!$B$3:$E$170),MATCH(DATEDIF(D1134,DATE(2024,7,11),"m"),CCTT!$A$3:$A$170,0),0)),CCTT!$F$2:$I$2)</f>
        <v>bt</v>
      </c>
      <c r="L1134" s="304">
        <f t="shared" si="115"/>
        <v>19.387755102040817</v>
      </c>
      <c r="M1134" s="303" t="str" cm="1">
        <f t="array" ref="M1134">LOOKUP(2,1/(L1134&gt;=INDEX(IF(F1134="x",BMI!$G$3:$K$170,BMI!$B$3:$F$170),MATCH(DATEDIF(D1134,DATE(2024,7,11),"m"),BMI!$A$3:$A$170,0),0)),BMI!$G$2:$K$2)</f>
        <v>TC</v>
      </c>
      <c r="N1134" s="299" t="s">
        <v>3403</v>
      </c>
      <c r="O1134" s="299">
        <v>87</v>
      </c>
      <c r="P1134" s="106" t="s">
        <v>3380</v>
      </c>
      <c r="Q1134" s="103" t="s">
        <v>5</v>
      </c>
      <c r="R1134" s="103" t="s">
        <v>5</v>
      </c>
      <c r="S1134" s="299" t="s">
        <v>5</v>
      </c>
      <c r="T1134" s="103" t="s">
        <v>5</v>
      </c>
      <c r="U1134" s="305" t="str">
        <f t="shared" si="116"/>
        <v>bt; bt; bt; bt</v>
      </c>
      <c r="V1134" s="306" t="s">
        <v>5</v>
      </c>
      <c r="W1134" s="307" t="str">
        <f t="shared" si="117"/>
        <v>II</v>
      </c>
      <c r="X1134" s="308"/>
    </row>
    <row r="1135" spans="1:24" x14ac:dyDescent="0.25">
      <c r="A1135" s="103">
        <f t="shared" si="118"/>
        <v>1126</v>
      </c>
      <c r="B1135" s="300" t="s">
        <v>2877</v>
      </c>
      <c r="C1135" s="301" t="s">
        <v>1337</v>
      </c>
      <c r="D1135" s="309">
        <v>42302</v>
      </c>
      <c r="E1135" s="308"/>
      <c r="F1135" s="308" t="s">
        <v>1753</v>
      </c>
      <c r="G1135" s="421" t="s">
        <v>1880</v>
      </c>
      <c r="H1135" s="228">
        <v>45720</v>
      </c>
      <c r="I1135" s="308">
        <v>46</v>
      </c>
      <c r="J1135" s="308">
        <v>147</v>
      </c>
      <c r="K1135" s="303" t="str" cm="1">
        <f t="array" ref="K1135">LOOKUP(2,1/(J1135&gt;=INDEX(IF(F1135="x",CCTT!$F$3:$I$170,CCTT!$B$3:$E$170),MATCH(DATEDIF(D1135,DATE(2024,7,11),"m"),CCTT!$A$3:$A$170,0),0)),CCTT!$F$2:$I$2)</f>
        <v>CHT</v>
      </c>
      <c r="L1135" s="304">
        <f t="shared" si="115"/>
        <v>21.287426535239948</v>
      </c>
      <c r="M1135" s="303" t="str" cm="1">
        <f t="array" ref="M1135">LOOKUP(2,1/(L1135&gt;=INDEX(IF(F1135="x",BMI!$G$3:$K$170,BMI!$B$3:$F$170),MATCH(DATEDIF(D1135,DATE(2024,7,11),"m"),BMI!$A$3:$A$170,0),0)),BMI!$G$2:$K$2)</f>
        <v>BP</v>
      </c>
      <c r="N1135" s="299" t="s">
        <v>66</v>
      </c>
      <c r="O1135" s="299">
        <v>86</v>
      </c>
      <c r="P1135" s="106" t="s">
        <v>3380</v>
      </c>
      <c r="Q1135" s="103" t="s">
        <v>5</v>
      </c>
      <c r="R1135" s="103" t="s">
        <v>5</v>
      </c>
      <c r="S1135" s="299" t="s">
        <v>5</v>
      </c>
      <c r="T1135" s="103" t="s">
        <v>5</v>
      </c>
      <c r="U1135" s="305" t="str">
        <f t="shared" si="116"/>
        <v>bt; bt; bt; bt</v>
      </c>
      <c r="V1135" s="306" t="s">
        <v>5</v>
      </c>
      <c r="W1135" s="307" t="str">
        <f t="shared" si="117"/>
        <v>III</v>
      </c>
      <c r="X1135" s="308"/>
    </row>
    <row r="1136" spans="1:24" x14ac:dyDescent="0.25">
      <c r="A1136" s="103">
        <f t="shared" si="118"/>
        <v>1127</v>
      </c>
      <c r="B1136" s="300" t="s">
        <v>1377</v>
      </c>
      <c r="C1136" s="301" t="s">
        <v>1303</v>
      </c>
      <c r="D1136" s="309">
        <v>42419</v>
      </c>
      <c r="E1136" s="308" t="s">
        <v>1753</v>
      </c>
      <c r="F1136" s="308"/>
      <c r="G1136" s="421" t="s">
        <v>1880</v>
      </c>
      <c r="H1136" s="228">
        <v>45720</v>
      </c>
      <c r="I1136" s="308">
        <v>27</v>
      </c>
      <c r="J1136" s="308">
        <v>133</v>
      </c>
      <c r="K1136" s="303" t="str" cm="1">
        <f t="array" ref="K1136">LOOKUP(2,1/(J1136&gt;=INDEX(IF(F1136="x",CCTT!$F$3:$I$170,CCTT!$B$3:$E$170),MATCH(DATEDIF(D1136,DATE(2024,7,11),"m"),CCTT!$A$3:$A$170,0),0)),CCTT!$F$2:$I$2)</f>
        <v>bt</v>
      </c>
      <c r="L1136" s="304">
        <f t="shared" si="115"/>
        <v>15.263723217818985</v>
      </c>
      <c r="M1136" s="303" t="str" cm="1">
        <f t="array" ref="M1136">LOOKUP(2,1/(L1136&gt;=INDEX(IF(F1136="x",BMI!$G$3:$K$170,BMI!$B$3:$F$170),MATCH(DATEDIF(D1136,DATE(2024,7,11),"m"),BMI!$A$3:$A$170,0),0)),BMI!$G$2:$K$2)</f>
        <v>bt</v>
      </c>
      <c r="N1136" s="299" t="s">
        <v>3381</v>
      </c>
      <c r="O1136" s="299">
        <v>86</v>
      </c>
      <c r="P1136" s="106" t="s">
        <v>3380</v>
      </c>
      <c r="Q1136" s="103" t="s">
        <v>5</v>
      </c>
      <c r="R1136" s="103" t="s">
        <v>5</v>
      </c>
      <c r="S1136" s="299" t="s">
        <v>5</v>
      </c>
      <c r="T1136" s="103" t="s">
        <v>5</v>
      </c>
      <c r="U1136" s="305" t="str">
        <f t="shared" si="116"/>
        <v>bt; bt; bt; bt</v>
      </c>
      <c r="V1136" s="306" t="s">
        <v>5</v>
      </c>
      <c r="W1136" s="307" t="str">
        <f t="shared" si="117"/>
        <v>I</v>
      </c>
      <c r="X1136" s="308"/>
    </row>
    <row r="1137" spans="1:24" x14ac:dyDescent="0.25">
      <c r="A1137" s="103">
        <f t="shared" si="118"/>
        <v>1128</v>
      </c>
      <c r="B1137" s="300" t="s">
        <v>2878</v>
      </c>
      <c r="C1137" s="301" t="s">
        <v>1513</v>
      </c>
      <c r="D1137" s="309">
        <v>42406</v>
      </c>
      <c r="E1137" s="308" t="s">
        <v>1753</v>
      </c>
      <c r="F1137" s="308"/>
      <c r="G1137" s="421" t="s">
        <v>1880</v>
      </c>
      <c r="H1137" s="228">
        <v>45720</v>
      </c>
      <c r="I1137" s="308">
        <v>25</v>
      </c>
      <c r="J1137" s="308">
        <v>127</v>
      </c>
      <c r="K1137" s="303" t="str" cm="1">
        <f t="array" ref="K1137">LOOKUP(2,1/(J1137&gt;=INDEX(IF(F1137="x",CCTT!$F$3:$I$170,CCTT!$B$3:$E$170),MATCH(DATEDIF(D1137,DATE(2024,7,11),"m"),CCTT!$A$3:$A$170,0),0)),CCTT!$F$2:$I$2)</f>
        <v>bt</v>
      </c>
      <c r="L1137" s="304">
        <f t="shared" si="115"/>
        <v>15.500031000062</v>
      </c>
      <c r="M1137" s="303" t="str" cm="1">
        <f t="array" ref="M1137">LOOKUP(2,1/(L1137&gt;=INDEX(IF(F1137="x",BMI!$G$3:$K$170,BMI!$B$3:$F$170),MATCH(DATEDIF(D1137,DATE(2024,7,11),"m"),BMI!$A$3:$A$170,0),0)),BMI!$G$2:$K$2)</f>
        <v>bt</v>
      </c>
      <c r="N1137" s="299" t="s">
        <v>3381</v>
      </c>
      <c r="O1137" s="299">
        <v>82</v>
      </c>
      <c r="P1137" s="106" t="s">
        <v>3380</v>
      </c>
      <c r="Q1137" s="103" t="s">
        <v>5</v>
      </c>
      <c r="R1137" s="103" t="s">
        <v>5</v>
      </c>
      <c r="S1137" s="299" t="s">
        <v>5</v>
      </c>
      <c r="T1137" s="103" t="s">
        <v>5</v>
      </c>
      <c r="U1137" s="305" t="str">
        <f t="shared" si="116"/>
        <v>bt; bt; bt; bt</v>
      </c>
      <c r="V1137" s="306" t="s">
        <v>5</v>
      </c>
      <c r="W1137" s="307" t="str">
        <f t="shared" si="117"/>
        <v>I</v>
      </c>
      <c r="X1137" s="308"/>
    </row>
    <row r="1138" spans="1:24" x14ac:dyDescent="0.25">
      <c r="A1138" s="103">
        <f t="shared" si="118"/>
        <v>1129</v>
      </c>
      <c r="B1138" s="300" t="s">
        <v>1311</v>
      </c>
      <c r="C1138" s="301" t="s">
        <v>1305</v>
      </c>
      <c r="D1138" s="309">
        <v>42107</v>
      </c>
      <c r="E1138" s="308"/>
      <c r="F1138" s="308" t="s">
        <v>1753</v>
      </c>
      <c r="G1138" s="421" t="s">
        <v>1880</v>
      </c>
      <c r="H1138" s="228">
        <v>45720</v>
      </c>
      <c r="I1138" s="308">
        <v>33</v>
      </c>
      <c r="J1138" s="308">
        <v>139</v>
      </c>
      <c r="K1138" s="303" t="str" cm="1">
        <f t="array" ref="K1138">LOOKUP(2,1/(J1138&gt;=INDEX(IF(F1138="x",CCTT!$F$3:$I$170,CCTT!$B$3:$E$170),MATCH(DATEDIF(D1138,DATE(2024,7,11),"m"),CCTT!$A$3:$A$170,0),0)),CCTT!$F$2:$I$2)</f>
        <v>bt</v>
      </c>
      <c r="L1138" s="304">
        <f t="shared" si="115"/>
        <v>17.079861290823455</v>
      </c>
      <c r="M1138" s="303" t="str" cm="1">
        <f t="array" ref="M1138">LOOKUP(2,1/(L1138&gt;=INDEX(IF(F1138="x",BMI!$G$3:$K$170,BMI!$B$3:$F$170),MATCH(DATEDIF(D1138,DATE(2024,7,11),"m"),BMI!$A$3:$A$170,0),0)),BMI!$G$2:$K$2)</f>
        <v>bt</v>
      </c>
      <c r="N1138" s="299" t="s">
        <v>3384</v>
      </c>
      <c r="O1138" s="299">
        <v>86</v>
      </c>
      <c r="P1138" s="106" t="s">
        <v>3380</v>
      </c>
      <c r="Q1138" s="103" t="s">
        <v>5</v>
      </c>
      <c r="R1138" s="103" t="s">
        <v>5</v>
      </c>
      <c r="S1138" s="299" t="s">
        <v>5</v>
      </c>
      <c r="T1138" s="103" t="s">
        <v>5</v>
      </c>
      <c r="U1138" s="305" t="str">
        <f t="shared" si="116"/>
        <v>bt; bt; bt; bt</v>
      </c>
      <c r="V1138" s="306" t="s">
        <v>5</v>
      </c>
      <c r="W1138" s="307" t="str">
        <f t="shared" si="117"/>
        <v>I</v>
      </c>
      <c r="X1138" s="308"/>
    </row>
    <row r="1139" spans="1:24" ht="31.5" x14ac:dyDescent="0.25">
      <c r="A1139" s="103">
        <f t="shared" si="118"/>
        <v>1130</v>
      </c>
      <c r="B1139" s="300" t="s">
        <v>2879</v>
      </c>
      <c r="C1139" s="301" t="s">
        <v>2880</v>
      </c>
      <c r="D1139" s="309">
        <v>42370</v>
      </c>
      <c r="E1139" s="308"/>
      <c r="F1139" s="308" t="s">
        <v>1753</v>
      </c>
      <c r="G1139" s="421" t="s">
        <v>1880</v>
      </c>
      <c r="H1139" s="228">
        <v>45720</v>
      </c>
      <c r="I1139" s="308">
        <v>31</v>
      </c>
      <c r="J1139" s="308">
        <v>129</v>
      </c>
      <c r="K1139" s="303" t="str" cm="1">
        <f t="array" ref="K1139">LOOKUP(2,1/(J1139&gt;=INDEX(IF(F1139="x",CCTT!$F$3:$I$170,CCTT!$B$3:$E$170),MATCH(DATEDIF(D1139,DATE(2024,7,11),"m"),CCTT!$A$3:$A$170,0),0)),CCTT!$F$2:$I$2)</f>
        <v>bt</v>
      </c>
      <c r="L1139" s="304">
        <f t="shared" si="115"/>
        <v>18.628688179796885</v>
      </c>
      <c r="M1139" s="303" t="str" cm="1">
        <f t="array" ref="M1139">LOOKUP(2,1/(L1139&gt;=INDEX(IF(F1139="x",BMI!$G$3:$K$170,BMI!$B$3:$F$170),MATCH(DATEDIF(D1139,DATE(2024,7,11),"m"),BMI!$A$3:$A$170,0),0)),BMI!$G$2:$K$2)</f>
        <v>TC</v>
      </c>
      <c r="N1139" s="299" t="s">
        <v>3379</v>
      </c>
      <c r="O1139" s="299">
        <v>85</v>
      </c>
      <c r="P1139" s="302" t="s">
        <v>3391</v>
      </c>
      <c r="Q1139" s="335" t="s">
        <v>1326</v>
      </c>
      <c r="R1139" s="103" t="s">
        <v>5</v>
      </c>
      <c r="S1139" s="299" t="s">
        <v>1370</v>
      </c>
      <c r="T1139" s="103" t="s">
        <v>5</v>
      </c>
      <c r="U1139" s="305" t="str">
        <f t="shared" si="116"/>
        <v>2 mắt giảm thị lực; bt; Đa sâu răng; bt</v>
      </c>
      <c r="V1139" s="112" t="s">
        <v>3389</v>
      </c>
      <c r="W1139" s="307" t="str">
        <f t="shared" si="117"/>
        <v>II</v>
      </c>
      <c r="X1139" s="308"/>
    </row>
    <row r="1140" spans="1:24" x14ac:dyDescent="0.25">
      <c r="A1140" s="103">
        <f t="shared" si="118"/>
        <v>1131</v>
      </c>
      <c r="B1140" s="300" t="s">
        <v>1374</v>
      </c>
      <c r="C1140" s="301" t="s">
        <v>2839</v>
      </c>
      <c r="D1140" s="309">
        <v>42530</v>
      </c>
      <c r="E1140" s="308" t="s">
        <v>1753</v>
      </c>
      <c r="F1140" s="308"/>
      <c r="G1140" s="421" t="s">
        <v>1880</v>
      </c>
      <c r="H1140" s="228">
        <v>45720</v>
      </c>
      <c r="I1140" s="308">
        <v>39</v>
      </c>
      <c r="J1140" s="308">
        <v>126</v>
      </c>
      <c r="K1140" s="303" t="str" cm="1">
        <f t="array" ref="K1140">LOOKUP(2,1/(J1140&gt;=INDEX(IF(F1140="x",CCTT!$F$3:$I$170,CCTT!$B$3:$E$170),MATCH(DATEDIF(D1140,DATE(2024,7,11),"m"),CCTT!$A$3:$A$170,0),0)),CCTT!$F$2:$I$2)</f>
        <v>bt</v>
      </c>
      <c r="L1140" s="304">
        <f t="shared" si="115"/>
        <v>24.565381708238853</v>
      </c>
      <c r="M1140" s="303" t="str" cm="1">
        <f t="array" ref="M1140">LOOKUP(2,1/(L1140&gt;=INDEX(IF(F1140="x",BMI!$G$3:$K$170,BMI!$B$3:$F$170),MATCH(DATEDIF(D1140,DATE(2024,7,11),"m"),BMI!$A$3:$A$170,0),0)),BMI!$G$2:$K$2)</f>
        <v>BP</v>
      </c>
      <c r="N1140" s="299" t="s">
        <v>66</v>
      </c>
      <c r="O1140" s="299">
        <v>84</v>
      </c>
      <c r="P1140" s="106" t="s">
        <v>3380</v>
      </c>
      <c r="Q1140" s="103" t="s">
        <v>5</v>
      </c>
      <c r="R1140" s="103" t="s">
        <v>5</v>
      </c>
      <c r="S1140" s="299" t="s">
        <v>5</v>
      </c>
      <c r="T1140" s="103" t="s">
        <v>5</v>
      </c>
      <c r="U1140" s="305" t="str">
        <f t="shared" si="116"/>
        <v>bt; bt; bt; bt</v>
      </c>
      <c r="V1140" s="306" t="s">
        <v>5</v>
      </c>
      <c r="W1140" s="307" t="str">
        <f t="shared" si="117"/>
        <v>III</v>
      </c>
      <c r="X1140" s="308"/>
    </row>
    <row r="1141" spans="1:24" x14ac:dyDescent="0.25">
      <c r="A1141" s="103">
        <f t="shared" si="118"/>
        <v>1132</v>
      </c>
      <c r="B1141" s="300" t="s">
        <v>2881</v>
      </c>
      <c r="C1141" s="301" t="s">
        <v>1364</v>
      </c>
      <c r="D1141" s="309">
        <v>42609</v>
      </c>
      <c r="E1141" s="308"/>
      <c r="F1141" s="308" t="s">
        <v>1753</v>
      </c>
      <c r="G1141" s="421" t="s">
        <v>1880</v>
      </c>
      <c r="H1141" s="228">
        <v>45720</v>
      </c>
      <c r="I1141" s="308">
        <v>30</v>
      </c>
      <c r="J1141" s="308">
        <v>129</v>
      </c>
      <c r="K1141" s="303" t="str" cm="1">
        <f t="array" ref="K1141">LOOKUP(2,1/(J1141&gt;=INDEX(IF(F1141="x",CCTT!$F$3:$I$170,CCTT!$B$3:$E$170),MATCH(DATEDIF(D1141,DATE(2024,7,11),"m"),CCTT!$A$3:$A$170,0),0)),CCTT!$F$2:$I$2)</f>
        <v>bt</v>
      </c>
      <c r="L1141" s="304">
        <f t="shared" si="115"/>
        <v>18.027762754642147</v>
      </c>
      <c r="M1141" s="303" t="str" cm="1">
        <f t="array" ref="M1141">LOOKUP(2,1/(L1141&gt;=INDEX(IF(F1141="x",BMI!$G$3:$K$170,BMI!$B$3:$F$170),MATCH(DATEDIF(D1141,DATE(2024,7,11),"m"),BMI!$A$3:$A$170,0),0)),BMI!$G$2:$K$2)</f>
        <v>TC</v>
      </c>
      <c r="N1141" s="299" t="s">
        <v>3381</v>
      </c>
      <c r="O1141" s="299">
        <v>86</v>
      </c>
      <c r="P1141" s="106" t="s">
        <v>3380</v>
      </c>
      <c r="Q1141" s="103" t="s">
        <v>5</v>
      </c>
      <c r="R1141" s="103" t="s">
        <v>5</v>
      </c>
      <c r="S1141" s="299" t="s">
        <v>5</v>
      </c>
      <c r="T1141" s="103" t="s">
        <v>5</v>
      </c>
      <c r="U1141" s="305" t="str">
        <f t="shared" si="116"/>
        <v>bt; bt; bt; bt</v>
      </c>
      <c r="V1141" s="306" t="s">
        <v>5</v>
      </c>
      <c r="W1141" s="307" t="str">
        <f t="shared" si="117"/>
        <v>II</v>
      </c>
      <c r="X1141" s="308"/>
    </row>
    <row r="1142" spans="1:24" x14ac:dyDescent="0.25">
      <c r="A1142" s="103">
        <f t="shared" si="118"/>
        <v>1133</v>
      </c>
      <c r="B1142" s="300" t="s">
        <v>1732</v>
      </c>
      <c r="C1142" s="301" t="s">
        <v>1281</v>
      </c>
      <c r="D1142" s="309">
        <v>42598</v>
      </c>
      <c r="E1142" s="308" t="s">
        <v>1753</v>
      </c>
      <c r="F1142" s="308"/>
      <c r="G1142" s="421" t="s">
        <v>1880</v>
      </c>
      <c r="H1142" s="228">
        <v>45720</v>
      </c>
      <c r="I1142" s="308">
        <v>22</v>
      </c>
      <c r="J1142" s="308">
        <v>121</v>
      </c>
      <c r="K1142" s="303" t="str" cm="1">
        <f t="array" ref="K1142">LOOKUP(2,1/(J1142&gt;=INDEX(IF(F1142="x",CCTT!$F$3:$I$170,CCTT!$B$3:$E$170),MATCH(DATEDIF(D1142,DATE(2024,7,11),"m"),CCTT!$A$3:$A$170,0),0)),CCTT!$F$2:$I$2)</f>
        <v>bt</v>
      </c>
      <c r="L1142" s="304">
        <f t="shared" si="115"/>
        <v>15.026296018031555</v>
      </c>
      <c r="M1142" s="303" t="str" cm="1">
        <f t="array" ref="M1142">LOOKUP(2,1/(L1142&gt;=INDEX(IF(F1142="x",BMI!$G$3:$K$170,BMI!$B$3:$F$170),MATCH(DATEDIF(D1142,DATE(2024,7,11),"m"),BMI!$A$3:$A$170,0),0)),BMI!$G$2:$K$2)</f>
        <v>bt</v>
      </c>
      <c r="N1142" s="299" t="s">
        <v>3381</v>
      </c>
      <c r="O1142" s="299">
        <v>85</v>
      </c>
      <c r="P1142" s="106" t="s">
        <v>3380</v>
      </c>
      <c r="Q1142" s="103" t="s">
        <v>5</v>
      </c>
      <c r="R1142" s="103" t="s">
        <v>5</v>
      </c>
      <c r="S1142" s="299" t="s">
        <v>1370</v>
      </c>
      <c r="T1142" s="103" t="s">
        <v>5</v>
      </c>
      <c r="U1142" s="305" t="str">
        <f t="shared" si="116"/>
        <v>bt; bt; Đa sâu răng; bt</v>
      </c>
      <c r="V1142" s="112" t="s">
        <v>1370</v>
      </c>
      <c r="W1142" s="307" t="str">
        <f t="shared" si="117"/>
        <v>II</v>
      </c>
      <c r="X1142" s="308"/>
    </row>
    <row r="1143" spans="1:24" x14ac:dyDescent="0.25">
      <c r="A1143" s="103">
        <f t="shared" si="118"/>
        <v>1134</v>
      </c>
      <c r="B1143" s="300" t="s">
        <v>2882</v>
      </c>
      <c r="C1143" s="301" t="s">
        <v>1334</v>
      </c>
      <c r="D1143" s="308"/>
      <c r="E1143" s="308"/>
      <c r="F1143" s="308" t="s">
        <v>1753</v>
      </c>
      <c r="G1143" s="421" t="s">
        <v>1880</v>
      </c>
      <c r="H1143" s="228">
        <v>45720</v>
      </c>
      <c r="I1143" s="308">
        <v>22</v>
      </c>
      <c r="J1143" s="308">
        <v>127</v>
      </c>
      <c r="K1143" s="303" t="e" cm="1">
        <f t="array" ref="K1143">LOOKUP(2,1/(J1143&gt;=INDEX(IF(F1143="x",CCTT!$F$3:$I$170,CCTT!$B$3:$E$170),MATCH(DATEDIF(D1143,DATE(2024,7,11),"m"),CCTT!$A$3:$A$170,0),0)),CCTT!$F$2:$I$2)</f>
        <v>#N/A</v>
      </c>
      <c r="L1143" s="304">
        <f t="shared" si="115"/>
        <v>13.640027280054561</v>
      </c>
      <c r="M1143" s="303" t="e" cm="1">
        <f t="array" ref="M1143">LOOKUP(2,1/(L1143&gt;=INDEX(IF(F1143="x",BMI!$G$3:$K$170,BMI!$B$3:$F$170),MATCH(DATEDIF(D1143,DATE(2024,7,11),"m"),BMI!$A$3:$A$170,0),0)),BMI!$G$2:$K$2)</f>
        <v>#N/A</v>
      </c>
      <c r="N1143" s="299" t="s">
        <v>3381</v>
      </c>
      <c r="O1143" s="299">
        <v>82</v>
      </c>
      <c r="P1143" s="106" t="s">
        <v>3380</v>
      </c>
      <c r="Q1143" s="103" t="s">
        <v>5</v>
      </c>
      <c r="R1143" s="103" t="s">
        <v>5</v>
      </c>
      <c r="S1143" s="299" t="s">
        <v>1370</v>
      </c>
      <c r="T1143" s="103" t="s">
        <v>5</v>
      </c>
      <c r="U1143" s="305" t="str">
        <f t="shared" si="116"/>
        <v>bt; bt; Đa sâu răng; bt</v>
      </c>
      <c r="V1143" s="112" t="s">
        <v>1370</v>
      </c>
      <c r="W1143" s="307" t="e">
        <f t="shared" si="117"/>
        <v>#N/A</v>
      </c>
      <c r="X1143" s="308"/>
    </row>
    <row r="1144" spans="1:24" x14ac:dyDescent="0.25">
      <c r="A1144" s="103">
        <f t="shared" si="118"/>
        <v>1135</v>
      </c>
      <c r="B1144" s="300" t="s">
        <v>2883</v>
      </c>
      <c r="C1144" s="301" t="s">
        <v>1301</v>
      </c>
      <c r="D1144" s="309">
        <v>42570</v>
      </c>
      <c r="E1144" s="308"/>
      <c r="F1144" s="308" t="s">
        <v>1753</v>
      </c>
      <c r="G1144" s="421" t="s">
        <v>1880</v>
      </c>
      <c r="H1144" s="228">
        <v>45720</v>
      </c>
      <c r="I1144" s="308">
        <v>29</v>
      </c>
      <c r="J1144" s="308">
        <v>134</v>
      </c>
      <c r="K1144" s="303" t="str" cm="1">
        <f t="array" ref="K1144">LOOKUP(2,1/(J1144&gt;=INDEX(IF(F1144="x",CCTT!$F$3:$I$170,CCTT!$B$3:$E$170),MATCH(DATEDIF(D1144,DATE(2024,7,11),"m"),CCTT!$A$3:$A$170,0),0)),CCTT!$F$2:$I$2)</f>
        <v>bt</v>
      </c>
      <c r="L1144" s="304">
        <f t="shared" ref="L1144:L1206" si="119">(I1144/J1144^2)*10^4</f>
        <v>16.150590331922476</v>
      </c>
      <c r="M1144" s="303" t="str" cm="1">
        <f t="array" ref="M1144">LOOKUP(2,1/(L1144&gt;=INDEX(IF(F1144="x",BMI!$G$3:$K$170,BMI!$B$3:$F$170),MATCH(DATEDIF(D1144,DATE(2024,7,11),"m"),BMI!$A$3:$A$170,0),0)),BMI!$G$2:$K$2)</f>
        <v>bt</v>
      </c>
      <c r="N1144" s="299" t="s">
        <v>3381</v>
      </c>
      <c r="O1144" s="299">
        <v>81</v>
      </c>
      <c r="P1144" s="106" t="s">
        <v>3380</v>
      </c>
      <c r="Q1144" s="103" t="s">
        <v>5</v>
      </c>
      <c r="R1144" s="103" t="s">
        <v>5</v>
      </c>
      <c r="S1144" s="299" t="s">
        <v>5</v>
      </c>
      <c r="T1144" s="103" t="s">
        <v>5</v>
      </c>
      <c r="U1144" s="305" t="str">
        <f t="shared" ref="U1144:U1206" si="120">Q1144&amp;"; "&amp;R1144&amp;"; "&amp;S1144&amp;"; "&amp;T1144</f>
        <v>bt; bt; bt; bt</v>
      </c>
      <c r="V1144" s="306" t="s">
        <v>5</v>
      </c>
      <c r="W1144" s="307" t="str">
        <f t="shared" ref="W1144:W1206" si="121">ROMAN(MAX(IF(OR(K1144=$Z$8,M1144=$AD$8,M1144=$AH$8),3,IF(OR(K1144=$AA$8,M1144=$AE$8,M1144=$AG$8),2,1)),IF(V1144="bt",1,2)),0)</f>
        <v>I</v>
      </c>
      <c r="X1144" s="308"/>
    </row>
    <row r="1145" spans="1:24" x14ac:dyDescent="0.25">
      <c r="A1145" s="103">
        <f t="shared" si="118"/>
        <v>1136</v>
      </c>
      <c r="B1145" s="300" t="s">
        <v>1352</v>
      </c>
      <c r="C1145" s="301" t="s">
        <v>1268</v>
      </c>
      <c r="D1145" s="309">
        <v>42712</v>
      </c>
      <c r="E1145" s="308" t="s">
        <v>1753</v>
      </c>
      <c r="F1145" s="308"/>
      <c r="G1145" s="421" t="s">
        <v>1880</v>
      </c>
      <c r="H1145" s="228">
        <v>45720</v>
      </c>
      <c r="I1145" s="308">
        <v>23</v>
      </c>
      <c r="J1145" s="308">
        <v>128</v>
      </c>
      <c r="K1145" s="303" t="str" cm="1">
        <f t="array" ref="K1145">LOOKUP(2,1/(J1145&gt;=INDEX(IF(F1145="x",CCTT!$F$3:$I$170,CCTT!$B$3:$E$170),MATCH(DATEDIF(D1145,DATE(2024,7,11),"m"),CCTT!$A$3:$A$170,0),0)),CCTT!$F$2:$I$2)</f>
        <v>bt</v>
      </c>
      <c r="L1145" s="304">
        <f t="shared" si="119"/>
        <v>14.0380859375</v>
      </c>
      <c r="M1145" s="303" t="str" cm="1">
        <f t="array" ref="M1145">LOOKUP(2,1/(L1145&gt;=INDEX(IF(F1145="x",BMI!$G$3:$K$170,BMI!$B$3:$F$170),MATCH(DATEDIF(D1145,DATE(2024,7,11),"m"),BMI!$A$3:$A$170,0),0)),BMI!$G$2:$K$2)</f>
        <v>bt</v>
      </c>
      <c r="N1145" s="299" t="s">
        <v>3381</v>
      </c>
      <c r="O1145" s="299">
        <v>82</v>
      </c>
      <c r="P1145" s="106" t="s">
        <v>3380</v>
      </c>
      <c r="Q1145" s="103" t="s">
        <v>5</v>
      </c>
      <c r="R1145" s="103" t="s">
        <v>5</v>
      </c>
      <c r="S1145" s="299" t="s">
        <v>1370</v>
      </c>
      <c r="T1145" s="103" t="s">
        <v>5</v>
      </c>
      <c r="U1145" s="305" t="str">
        <f t="shared" si="120"/>
        <v>bt; bt; Đa sâu răng; bt</v>
      </c>
      <c r="V1145" s="112" t="s">
        <v>1370</v>
      </c>
      <c r="W1145" s="307" t="str">
        <f t="shared" si="121"/>
        <v>II</v>
      </c>
      <c r="X1145" s="308"/>
    </row>
    <row r="1146" spans="1:24" ht="31.5" x14ac:dyDescent="0.25">
      <c r="A1146" s="103">
        <f t="shared" si="118"/>
        <v>1137</v>
      </c>
      <c r="B1146" s="300" t="s">
        <v>1770</v>
      </c>
      <c r="C1146" s="301" t="s">
        <v>1274</v>
      </c>
      <c r="D1146" s="309">
        <v>42375</v>
      </c>
      <c r="E1146" s="308"/>
      <c r="F1146" s="308" t="s">
        <v>1753</v>
      </c>
      <c r="G1146" s="421" t="s">
        <v>1880</v>
      </c>
      <c r="H1146" s="228">
        <v>45720</v>
      </c>
      <c r="I1146" s="308">
        <v>27</v>
      </c>
      <c r="J1146" s="308">
        <v>133</v>
      </c>
      <c r="K1146" s="303" t="str" cm="1">
        <f t="array" ref="K1146">LOOKUP(2,1/(J1146&gt;=INDEX(IF(F1146="x",CCTT!$F$3:$I$170,CCTT!$B$3:$E$170),MATCH(DATEDIF(D1146,DATE(2024,7,11),"m"),CCTT!$A$3:$A$170,0),0)),CCTT!$F$2:$I$2)</f>
        <v>bt</v>
      </c>
      <c r="L1146" s="304">
        <f t="shared" si="119"/>
        <v>15.263723217818985</v>
      </c>
      <c r="M1146" s="303" t="str" cm="1">
        <f t="array" ref="M1146">LOOKUP(2,1/(L1146&gt;=INDEX(IF(F1146="x",BMI!$G$3:$K$170,BMI!$B$3:$F$170),MATCH(DATEDIF(D1146,DATE(2024,7,11),"m"),BMI!$A$3:$A$170,0),0)),BMI!$G$2:$K$2)</f>
        <v>bt</v>
      </c>
      <c r="N1146" s="299" t="s">
        <v>3381</v>
      </c>
      <c r="O1146" s="299">
        <v>82</v>
      </c>
      <c r="P1146" s="302" t="s">
        <v>3388</v>
      </c>
      <c r="Q1146" s="335" t="s">
        <v>1326</v>
      </c>
      <c r="R1146" s="103" t="s">
        <v>5</v>
      </c>
      <c r="S1146" s="299" t="s">
        <v>1370</v>
      </c>
      <c r="T1146" s="103" t="s">
        <v>5</v>
      </c>
      <c r="U1146" s="305" t="str">
        <f t="shared" si="120"/>
        <v>2 mắt giảm thị lực; bt; Đa sâu răng; bt</v>
      </c>
      <c r="V1146" s="112" t="s">
        <v>3389</v>
      </c>
      <c r="W1146" s="307" t="str">
        <f t="shared" si="121"/>
        <v>II</v>
      </c>
      <c r="X1146" s="308"/>
    </row>
    <row r="1147" spans="1:24" x14ac:dyDescent="0.25">
      <c r="A1147" s="103">
        <f t="shared" si="118"/>
        <v>1138</v>
      </c>
      <c r="B1147" s="300" t="s">
        <v>2139</v>
      </c>
      <c r="C1147" s="301" t="s">
        <v>1345</v>
      </c>
      <c r="D1147" s="309">
        <v>42462</v>
      </c>
      <c r="E1147" s="308"/>
      <c r="F1147" s="308" t="s">
        <v>1753</v>
      </c>
      <c r="G1147" s="421" t="s">
        <v>1880</v>
      </c>
      <c r="H1147" s="228">
        <v>45720</v>
      </c>
      <c r="I1147" s="308">
        <v>21</v>
      </c>
      <c r="J1147" s="308">
        <v>130</v>
      </c>
      <c r="K1147" s="303" t="str" cm="1">
        <f t="array" ref="K1147">LOOKUP(2,1/(J1147&gt;=INDEX(IF(F1147="x",CCTT!$F$3:$I$170,CCTT!$B$3:$E$170),MATCH(DATEDIF(D1147,DATE(2024,7,11),"m"),CCTT!$A$3:$A$170,0),0)),CCTT!$F$2:$I$2)</f>
        <v>bt</v>
      </c>
      <c r="L1147" s="304">
        <f t="shared" si="119"/>
        <v>12.42603550295858</v>
      </c>
      <c r="M1147" s="303" t="str" cm="1">
        <f t="array" ref="M1147">LOOKUP(2,1/(L1147&gt;=INDEX(IF(F1147="x",BMI!$G$3:$K$170,BMI!$B$3:$F$170),MATCH(DATEDIF(D1147,DATE(2024,7,11),"m"),BMI!$A$3:$A$170,0),0)),BMI!$G$2:$K$2)</f>
        <v>SDDTGC</v>
      </c>
      <c r="N1147" s="299" t="s">
        <v>3381</v>
      </c>
      <c r="O1147" s="299">
        <v>82</v>
      </c>
      <c r="P1147" s="106" t="s">
        <v>3380</v>
      </c>
      <c r="Q1147" s="103" t="s">
        <v>5</v>
      </c>
      <c r="R1147" s="103" t="s">
        <v>5</v>
      </c>
      <c r="S1147" s="299" t="s">
        <v>5</v>
      </c>
      <c r="T1147" s="103" t="s">
        <v>5</v>
      </c>
      <c r="U1147" s="305" t="str">
        <f t="shared" si="120"/>
        <v>bt; bt; bt; bt</v>
      </c>
      <c r="V1147" s="306" t="s">
        <v>5</v>
      </c>
      <c r="W1147" s="307" t="str">
        <f t="shared" si="121"/>
        <v>II</v>
      </c>
      <c r="X1147" s="308"/>
    </row>
    <row r="1148" spans="1:24" x14ac:dyDescent="0.25">
      <c r="A1148" s="103">
        <f t="shared" si="118"/>
        <v>1139</v>
      </c>
      <c r="B1148" s="300" t="s">
        <v>2884</v>
      </c>
      <c r="C1148" s="301" t="s">
        <v>1262</v>
      </c>
      <c r="D1148" s="309">
        <v>42084</v>
      </c>
      <c r="E1148" s="308"/>
      <c r="F1148" s="308" t="s">
        <v>1753</v>
      </c>
      <c r="G1148" s="421" t="s">
        <v>2914</v>
      </c>
      <c r="H1148" s="228">
        <v>45720</v>
      </c>
      <c r="I1148" s="308">
        <v>34</v>
      </c>
      <c r="J1148" s="308">
        <v>136</v>
      </c>
      <c r="K1148" s="303" t="str" cm="1">
        <f t="array" ref="K1148">LOOKUP(2,1/(J1148&gt;=INDEX(IF(F1148="x",CCTT!$F$3:$I$170,CCTT!$B$3:$E$170),MATCH(DATEDIF(D1148,DATE(2024,7,11),"m"),CCTT!$A$3:$A$170,0),0)),CCTT!$F$2:$I$2)</f>
        <v>bt</v>
      </c>
      <c r="L1148" s="304">
        <f t="shared" si="119"/>
        <v>18.382352941176471</v>
      </c>
      <c r="M1148" s="303" t="str" cm="1">
        <f t="array" ref="M1148">LOOKUP(2,1/(L1148&gt;=INDEX(IF(F1148="x",BMI!$G$3:$K$170,BMI!$B$3:$F$170),MATCH(DATEDIF(D1148,DATE(2024,7,11),"m"),BMI!$A$3:$A$170,0),0)),BMI!$G$2:$K$2)</f>
        <v>bt</v>
      </c>
      <c r="N1148" s="299" t="s">
        <v>3390</v>
      </c>
      <c r="O1148" s="299">
        <v>84</v>
      </c>
      <c r="P1148" s="106" t="s">
        <v>3380</v>
      </c>
      <c r="Q1148" s="103" t="s">
        <v>5</v>
      </c>
      <c r="R1148" s="103" t="s">
        <v>5</v>
      </c>
      <c r="S1148" s="299" t="s">
        <v>1370</v>
      </c>
      <c r="T1148" s="103" t="s">
        <v>5</v>
      </c>
      <c r="U1148" s="305" t="str">
        <f t="shared" si="120"/>
        <v>bt; bt; Đa sâu răng; bt</v>
      </c>
      <c r="V1148" s="112" t="s">
        <v>1370</v>
      </c>
      <c r="W1148" s="307" t="str">
        <f t="shared" si="121"/>
        <v>II</v>
      </c>
      <c r="X1148" s="308"/>
    </row>
    <row r="1149" spans="1:24" ht="31.5" x14ac:dyDescent="0.25">
      <c r="A1149" s="103">
        <f t="shared" si="118"/>
        <v>1140</v>
      </c>
      <c r="B1149" s="300" t="s">
        <v>2885</v>
      </c>
      <c r="C1149" s="301" t="s">
        <v>1262</v>
      </c>
      <c r="D1149" s="309">
        <v>42029</v>
      </c>
      <c r="E1149" s="308"/>
      <c r="F1149" s="308" t="s">
        <v>1753</v>
      </c>
      <c r="G1149" s="421" t="s">
        <v>2914</v>
      </c>
      <c r="H1149" s="228">
        <v>45720</v>
      </c>
      <c r="I1149" s="308">
        <v>43</v>
      </c>
      <c r="J1149" s="308">
        <v>149</v>
      </c>
      <c r="K1149" s="303" t="str" cm="1">
        <f t="array" ref="K1149">LOOKUP(2,1/(J1149&gt;=INDEX(IF(F1149="x",CCTT!$F$3:$I$170,CCTT!$B$3:$E$170),MATCH(DATEDIF(D1149,DATE(2024,7,11),"m"),CCTT!$A$3:$A$170,0),0)),CCTT!$F$2:$I$2)</f>
        <v>CHT</v>
      </c>
      <c r="L1149" s="304">
        <f t="shared" si="119"/>
        <v>19.368496914553397</v>
      </c>
      <c r="M1149" s="303" t="str" cm="1">
        <f t="array" ref="M1149">LOOKUP(2,1/(L1149&gt;=INDEX(IF(F1149="x",BMI!$G$3:$K$170,BMI!$B$3:$F$170),MATCH(DATEDIF(D1149,DATE(2024,7,11),"m"),BMI!$A$3:$A$170,0),0)),BMI!$G$2:$K$2)</f>
        <v>TC</v>
      </c>
      <c r="N1149" s="299" t="s">
        <v>3390</v>
      </c>
      <c r="O1149" s="299">
        <v>78</v>
      </c>
      <c r="P1149" s="106" t="s">
        <v>3380</v>
      </c>
      <c r="Q1149" s="103" t="s">
        <v>5</v>
      </c>
      <c r="R1149" s="103" t="s">
        <v>5</v>
      </c>
      <c r="S1149" s="299" t="s">
        <v>1370</v>
      </c>
      <c r="T1149" s="299" t="s">
        <v>3404</v>
      </c>
      <c r="U1149" s="305" t="str">
        <f t="shared" si="120"/>
        <v>bt; bt; Đa sâu răng; Nứt xương cổ tay P</v>
      </c>
      <c r="V1149" s="306" t="s">
        <v>3405</v>
      </c>
      <c r="W1149" s="307" t="str">
        <f t="shared" si="121"/>
        <v>II</v>
      </c>
      <c r="X1149" s="308"/>
    </row>
    <row r="1150" spans="1:24" x14ac:dyDescent="0.25">
      <c r="A1150" s="103">
        <f t="shared" si="118"/>
        <v>1141</v>
      </c>
      <c r="B1150" s="300" t="s">
        <v>1496</v>
      </c>
      <c r="C1150" s="301" t="s">
        <v>1262</v>
      </c>
      <c r="D1150" s="309">
        <v>42150</v>
      </c>
      <c r="E1150" s="308" t="s">
        <v>1753</v>
      </c>
      <c r="F1150" s="308"/>
      <c r="G1150" s="421" t="s">
        <v>2914</v>
      </c>
      <c r="H1150" s="228">
        <v>45720</v>
      </c>
      <c r="I1150" s="308">
        <v>39</v>
      </c>
      <c r="J1150" s="308">
        <v>135</v>
      </c>
      <c r="K1150" s="303" t="str" cm="1">
        <f t="array" ref="K1150">LOOKUP(2,1/(J1150&gt;=INDEX(IF(F1150="x",CCTT!$F$3:$I$170,CCTT!$B$3:$E$170),MATCH(DATEDIF(D1150,DATE(2024,7,11),"m"),CCTT!$A$3:$A$170,0),0)),CCTT!$F$2:$I$2)</f>
        <v>bt</v>
      </c>
      <c r="L1150" s="304">
        <f t="shared" si="119"/>
        <v>21.399176954732511</v>
      </c>
      <c r="M1150" s="303" t="str" cm="1">
        <f t="array" ref="M1150">LOOKUP(2,1/(L1150&gt;=INDEX(IF(F1150="x",BMI!$G$3:$K$170,BMI!$B$3:$F$170),MATCH(DATEDIF(D1150,DATE(2024,7,11),"m"),BMI!$A$3:$A$170,0),0)),BMI!$G$2:$K$2)</f>
        <v>BP</v>
      </c>
      <c r="N1150" s="299" t="s">
        <v>3386</v>
      </c>
      <c r="O1150" s="299">
        <v>84</v>
      </c>
      <c r="P1150" s="106" t="s">
        <v>3380</v>
      </c>
      <c r="Q1150" s="103" t="s">
        <v>5</v>
      </c>
      <c r="R1150" s="103" t="s">
        <v>5</v>
      </c>
      <c r="S1150" s="299" t="s">
        <v>5</v>
      </c>
      <c r="T1150" s="103" t="s">
        <v>5</v>
      </c>
      <c r="U1150" s="305" t="str">
        <f t="shared" si="120"/>
        <v>bt; bt; bt; bt</v>
      </c>
      <c r="V1150" s="306" t="s">
        <v>5</v>
      </c>
      <c r="W1150" s="307" t="str">
        <f t="shared" si="121"/>
        <v>III</v>
      </c>
      <c r="X1150" s="308"/>
    </row>
    <row r="1151" spans="1:24" ht="31.5" x14ac:dyDescent="0.25">
      <c r="A1151" s="103">
        <f t="shared" si="118"/>
        <v>1142</v>
      </c>
      <c r="B1151" s="300" t="s">
        <v>2886</v>
      </c>
      <c r="C1151" s="301" t="s">
        <v>1262</v>
      </c>
      <c r="D1151" s="309">
        <v>42334</v>
      </c>
      <c r="E1151" s="308"/>
      <c r="F1151" s="308" t="s">
        <v>1753</v>
      </c>
      <c r="G1151" s="421" t="s">
        <v>2914</v>
      </c>
      <c r="H1151" s="228">
        <v>45720</v>
      </c>
      <c r="I1151" s="308">
        <v>18</v>
      </c>
      <c r="J1151" s="308">
        <v>125</v>
      </c>
      <c r="K1151" s="303" t="str" cm="1">
        <f t="array" ref="K1151">LOOKUP(2,1/(J1151&gt;=INDEX(IF(F1151="x",CCTT!$F$3:$I$170,CCTT!$B$3:$E$170),MATCH(DATEDIF(D1151,DATE(2024,7,11),"m"),CCTT!$A$3:$A$170,0),0)),CCTT!$F$2:$I$2)</f>
        <v>bt</v>
      </c>
      <c r="L1151" s="304">
        <f t="shared" si="119"/>
        <v>11.52</v>
      </c>
      <c r="M1151" s="303" t="str" cm="1">
        <f t="array" ref="M1151">LOOKUP(2,1/(L1151&gt;=INDEX(IF(F1151="x",BMI!$G$3:$K$170,BMI!$B$3:$F$170),MATCH(DATEDIF(D1151,DATE(2024,7,11),"m"),BMI!$A$3:$A$170,0),0)),BMI!$G$2:$K$2)</f>
        <v>SDDTGC
MĐN</v>
      </c>
      <c r="N1151" s="299" t="s">
        <v>3381</v>
      </c>
      <c r="O1151" s="299">
        <v>83</v>
      </c>
      <c r="P1151" s="302" t="s">
        <v>3392</v>
      </c>
      <c r="Q1151" s="335" t="s">
        <v>1326</v>
      </c>
      <c r="R1151" s="103" t="s">
        <v>5</v>
      </c>
      <c r="S1151" s="299" t="s">
        <v>1370</v>
      </c>
      <c r="T1151" s="103" t="s">
        <v>5</v>
      </c>
      <c r="U1151" s="305" t="str">
        <f t="shared" si="120"/>
        <v>2 mắt giảm thị lực; bt; Đa sâu răng; bt</v>
      </c>
      <c r="V1151" s="112" t="s">
        <v>3389</v>
      </c>
      <c r="W1151" s="307" t="str">
        <f t="shared" si="121"/>
        <v>III</v>
      </c>
      <c r="X1151" s="308"/>
    </row>
    <row r="1152" spans="1:24" x14ac:dyDescent="0.25">
      <c r="A1152" s="103">
        <f t="shared" si="118"/>
        <v>1143</v>
      </c>
      <c r="B1152" s="300" t="s">
        <v>2371</v>
      </c>
      <c r="C1152" s="301" t="s">
        <v>1309</v>
      </c>
      <c r="D1152" s="309">
        <v>42320</v>
      </c>
      <c r="E1152" s="308"/>
      <c r="F1152" s="308" t="s">
        <v>1753</v>
      </c>
      <c r="G1152" s="421" t="s">
        <v>2914</v>
      </c>
      <c r="H1152" s="228">
        <v>45720</v>
      </c>
      <c r="I1152" s="308">
        <v>27</v>
      </c>
      <c r="J1152" s="308">
        <v>131</v>
      </c>
      <c r="K1152" s="303" t="str" cm="1">
        <f t="array" ref="K1152">LOOKUP(2,1/(J1152&gt;=INDEX(IF(F1152="x",CCTT!$F$3:$I$170,CCTT!$B$3:$E$170),MATCH(DATEDIF(D1152,DATE(2024,7,11),"m"),CCTT!$A$3:$A$170,0),0)),CCTT!$F$2:$I$2)</f>
        <v>bt</v>
      </c>
      <c r="L1152" s="304">
        <f t="shared" si="119"/>
        <v>15.733348872443331</v>
      </c>
      <c r="M1152" s="303" t="str" cm="1">
        <f t="array" ref="M1152">LOOKUP(2,1/(L1152&gt;=INDEX(IF(F1152="x",BMI!$G$3:$K$170,BMI!$B$3:$F$170),MATCH(DATEDIF(D1152,DATE(2024,7,11),"m"),BMI!$A$3:$A$170,0),0)),BMI!$G$2:$K$2)</f>
        <v>bt</v>
      </c>
      <c r="N1152" s="299" t="s">
        <v>3381</v>
      </c>
      <c r="O1152" s="299">
        <v>85</v>
      </c>
      <c r="P1152" s="302" t="s">
        <v>3382</v>
      </c>
      <c r="Q1152" s="103" t="s">
        <v>1269</v>
      </c>
      <c r="R1152" s="103" t="s">
        <v>5</v>
      </c>
      <c r="S1152" s="299" t="s">
        <v>5</v>
      </c>
      <c r="T1152" s="103" t="s">
        <v>5</v>
      </c>
      <c r="U1152" s="305" t="str">
        <f t="shared" si="120"/>
        <v>Cận thị; bt; bt; bt</v>
      </c>
      <c r="V1152" s="306" t="s">
        <v>1269</v>
      </c>
      <c r="W1152" s="307" t="str">
        <f t="shared" si="121"/>
        <v>II</v>
      </c>
      <c r="X1152" s="308"/>
    </row>
    <row r="1153" spans="1:24" x14ac:dyDescent="0.25">
      <c r="A1153" s="103">
        <f t="shared" si="118"/>
        <v>1144</v>
      </c>
      <c r="B1153" s="300" t="s">
        <v>2887</v>
      </c>
      <c r="C1153" s="301" t="s">
        <v>1271</v>
      </c>
      <c r="D1153" s="309">
        <v>42049</v>
      </c>
      <c r="E1153" s="308" t="s">
        <v>1753</v>
      </c>
      <c r="F1153" s="308"/>
      <c r="G1153" s="421" t="s">
        <v>2914</v>
      </c>
      <c r="H1153" s="228">
        <v>45720</v>
      </c>
      <c r="I1153" s="308">
        <v>46</v>
      </c>
      <c r="J1153" s="308">
        <v>150</v>
      </c>
      <c r="K1153" s="303" t="str" cm="1">
        <f t="array" ref="K1153">LOOKUP(2,1/(J1153&gt;=INDEX(IF(F1153="x",CCTT!$F$3:$I$170,CCTT!$B$3:$E$170),MATCH(DATEDIF(D1153,DATE(2024,7,11),"m"),CCTT!$A$3:$A$170,0),0)),CCTT!$F$2:$I$2)</f>
        <v>CHT</v>
      </c>
      <c r="L1153" s="304">
        <f t="shared" si="119"/>
        <v>20.444444444444446</v>
      </c>
      <c r="M1153" s="303" t="str" cm="1">
        <f t="array" ref="M1153">LOOKUP(2,1/(L1153&gt;=INDEX(IF(F1153="x",BMI!$G$3:$K$170,BMI!$B$3:$F$170),MATCH(DATEDIF(D1153,DATE(2024,7,11),"m"),BMI!$A$3:$A$170,0),0)),BMI!$G$2:$K$2)</f>
        <v>TC</v>
      </c>
      <c r="N1153" s="299" t="s">
        <v>3406</v>
      </c>
      <c r="O1153" s="299">
        <v>83</v>
      </c>
      <c r="P1153" s="302" t="s">
        <v>3388</v>
      </c>
      <c r="Q1153" s="335" t="s">
        <v>1326</v>
      </c>
      <c r="R1153" s="103" t="s">
        <v>5</v>
      </c>
      <c r="S1153" s="299" t="s">
        <v>5</v>
      </c>
      <c r="T1153" s="103" t="s">
        <v>5</v>
      </c>
      <c r="U1153" s="305" t="str">
        <f t="shared" si="120"/>
        <v>2 mắt giảm thị lực; bt; bt; bt</v>
      </c>
      <c r="V1153" s="112" t="s">
        <v>1326</v>
      </c>
      <c r="W1153" s="307" t="str">
        <f t="shared" si="121"/>
        <v>II</v>
      </c>
      <c r="X1153" s="308"/>
    </row>
    <row r="1154" spans="1:24" x14ac:dyDescent="0.25">
      <c r="A1154" s="103">
        <f t="shared" si="118"/>
        <v>1145</v>
      </c>
      <c r="B1154" s="300" t="s">
        <v>2888</v>
      </c>
      <c r="C1154" s="301" t="s">
        <v>2820</v>
      </c>
      <c r="D1154" s="309">
        <v>42139</v>
      </c>
      <c r="E1154" s="308"/>
      <c r="F1154" s="308" t="s">
        <v>1753</v>
      </c>
      <c r="G1154" s="421" t="s">
        <v>2914</v>
      </c>
      <c r="H1154" s="228">
        <v>45720</v>
      </c>
      <c r="I1154" s="308">
        <v>22</v>
      </c>
      <c r="J1154" s="308">
        <v>130</v>
      </c>
      <c r="K1154" s="303" t="str" cm="1">
        <f t="array" ref="K1154">LOOKUP(2,1/(J1154&gt;=INDEX(IF(F1154="x",CCTT!$F$3:$I$170,CCTT!$B$3:$E$170),MATCH(DATEDIF(D1154,DATE(2024,7,11),"m"),CCTT!$A$3:$A$170,0),0)),CCTT!$F$2:$I$2)</f>
        <v>bt</v>
      </c>
      <c r="L1154" s="304">
        <f t="shared" si="119"/>
        <v>13.017751479289942</v>
      </c>
      <c r="M1154" s="303" t="str" cm="1">
        <f t="array" ref="M1154">LOOKUP(2,1/(L1154&gt;=INDEX(IF(F1154="x",BMI!$G$3:$K$170,BMI!$B$3:$F$170),MATCH(DATEDIF(D1154,DATE(2024,7,11),"m"),BMI!$A$3:$A$170,0),0)),BMI!$G$2:$K$2)</f>
        <v>SDDTGC</v>
      </c>
      <c r="N1154" s="299" t="s">
        <v>3381</v>
      </c>
      <c r="O1154" s="299">
        <v>82</v>
      </c>
      <c r="P1154" s="106" t="s">
        <v>3380</v>
      </c>
      <c r="Q1154" s="103" t="s">
        <v>5</v>
      </c>
      <c r="R1154" s="103" t="s">
        <v>5</v>
      </c>
      <c r="S1154" s="299" t="s">
        <v>5</v>
      </c>
      <c r="T1154" s="103" t="s">
        <v>5</v>
      </c>
      <c r="U1154" s="305" t="str">
        <f t="shared" si="120"/>
        <v>bt; bt; bt; bt</v>
      </c>
      <c r="V1154" s="306" t="s">
        <v>5</v>
      </c>
      <c r="W1154" s="307" t="str">
        <f t="shared" si="121"/>
        <v>II</v>
      </c>
      <c r="X1154" s="308"/>
    </row>
    <row r="1155" spans="1:24" x14ac:dyDescent="0.25">
      <c r="A1155" s="103">
        <f t="shared" si="118"/>
        <v>1146</v>
      </c>
      <c r="B1155" s="300" t="s">
        <v>2889</v>
      </c>
      <c r="C1155" s="301" t="s">
        <v>1707</v>
      </c>
      <c r="D1155" s="309">
        <v>42214</v>
      </c>
      <c r="E1155" s="308"/>
      <c r="F1155" s="308" t="s">
        <v>1753</v>
      </c>
      <c r="G1155" s="421" t="s">
        <v>2914</v>
      </c>
      <c r="H1155" s="228">
        <v>45720</v>
      </c>
      <c r="I1155" s="308">
        <v>33</v>
      </c>
      <c r="J1155" s="308">
        <v>137</v>
      </c>
      <c r="K1155" s="303" t="str" cm="1">
        <f t="array" ref="K1155">LOOKUP(2,1/(J1155&gt;=INDEX(IF(F1155="x",CCTT!$F$3:$I$170,CCTT!$B$3:$E$170),MATCH(DATEDIF(D1155,DATE(2024,7,11),"m"),CCTT!$A$3:$A$170,0),0)),CCTT!$F$2:$I$2)</f>
        <v>bt</v>
      </c>
      <c r="L1155" s="304">
        <f t="shared" si="119"/>
        <v>17.582183387500667</v>
      </c>
      <c r="M1155" s="303" t="str" cm="1">
        <f t="array" ref="M1155">LOOKUP(2,1/(L1155&gt;=INDEX(IF(F1155="x",BMI!$G$3:$K$170,BMI!$B$3:$F$170),MATCH(DATEDIF(D1155,DATE(2024,7,11),"m"),BMI!$A$3:$A$170,0),0)),BMI!$G$2:$K$2)</f>
        <v>bt</v>
      </c>
      <c r="N1155" s="299" t="s">
        <v>3384</v>
      </c>
      <c r="O1155" s="299">
        <v>83</v>
      </c>
      <c r="P1155" s="302" t="s">
        <v>3382</v>
      </c>
      <c r="Q1155" s="103" t="s">
        <v>1269</v>
      </c>
      <c r="R1155" s="103" t="s">
        <v>5</v>
      </c>
      <c r="S1155" s="299" t="s">
        <v>5</v>
      </c>
      <c r="T1155" s="103" t="s">
        <v>5</v>
      </c>
      <c r="U1155" s="305" t="str">
        <f t="shared" si="120"/>
        <v>Cận thị; bt; bt; bt</v>
      </c>
      <c r="V1155" s="306" t="s">
        <v>1269</v>
      </c>
      <c r="W1155" s="307" t="str">
        <f t="shared" si="121"/>
        <v>II</v>
      </c>
      <c r="X1155" s="308"/>
    </row>
    <row r="1156" spans="1:24" x14ac:dyDescent="0.25">
      <c r="A1156" s="103">
        <f t="shared" si="118"/>
        <v>1147</v>
      </c>
      <c r="B1156" s="300" t="s">
        <v>2821</v>
      </c>
      <c r="C1156" s="301" t="s">
        <v>1281</v>
      </c>
      <c r="D1156" s="309">
        <v>42272</v>
      </c>
      <c r="E1156" s="308" t="s">
        <v>1753</v>
      </c>
      <c r="F1156" s="308"/>
      <c r="G1156" s="421" t="s">
        <v>2914</v>
      </c>
      <c r="H1156" s="228">
        <v>45720</v>
      </c>
      <c r="I1156" s="308">
        <v>23</v>
      </c>
      <c r="J1156" s="308">
        <v>130</v>
      </c>
      <c r="K1156" s="303" t="str" cm="1">
        <f t="array" ref="K1156">LOOKUP(2,1/(J1156&gt;=INDEX(IF(F1156="x",CCTT!$F$3:$I$170,CCTT!$B$3:$E$170),MATCH(DATEDIF(D1156,DATE(2024,7,11),"m"),CCTT!$A$3:$A$170,0),0)),CCTT!$F$2:$I$2)</f>
        <v>bt</v>
      </c>
      <c r="L1156" s="304">
        <f t="shared" si="119"/>
        <v>13.609467455621301</v>
      </c>
      <c r="M1156" s="303" t="str" cm="1">
        <f t="array" ref="M1156">LOOKUP(2,1/(L1156&gt;=INDEX(IF(F1156="x",BMI!$G$3:$K$170,BMI!$B$3:$F$170),MATCH(DATEDIF(D1156,DATE(2024,7,11),"m"),BMI!$A$3:$A$170,0),0)),BMI!$G$2:$K$2)</f>
        <v>bt</v>
      </c>
      <c r="N1156" s="299" t="s">
        <v>3381</v>
      </c>
      <c r="O1156" s="299">
        <v>82</v>
      </c>
      <c r="P1156" s="106" t="s">
        <v>3380</v>
      </c>
      <c r="Q1156" s="103" t="s">
        <v>5</v>
      </c>
      <c r="R1156" s="103" t="s">
        <v>5</v>
      </c>
      <c r="S1156" s="299" t="s">
        <v>1370</v>
      </c>
      <c r="T1156" s="103" t="s">
        <v>5</v>
      </c>
      <c r="U1156" s="305" t="str">
        <f t="shared" si="120"/>
        <v>bt; bt; Đa sâu răng; bt</v>
      </c>
      <c r="V1156" s="112" t="s">
        <v>1370</v>
      </c>
      <c r="W1156" s="307" t="str">
        <f t="shared" si="121"/>
        <v>II</v>
      </c>
      <c r="X1156" s="308"/>
    </row>
    <row r="1157" spans="1:24" x14ac:dyDescent="0.25">
      <c r="A1157" s="103">
        <f t="shared" si="118"/>
        <v>1148</v>
      </c>
      <c r="B1157" s="300" t="s">
        <v>1498</v>
      </c>
      <c r="C1157" s="301" t="s">
        <v>1329</v>
      </c>
      <c r="D1157" s="309">
        <v>42117</v>
      </c>
      <c r="E1157" s="308" t="s">
        <v>1753</v>
      </c>
      <c r="F1157" s="308"/>
      <c r="G1157" s="421" t="s">
        <v>2914</v>
      </c>
      <c r="H1157" s="228">
        <v>45720</v>
      </c>
      <c r="I1157" s="308">
        <v>51</v>
      </c>
      <c r="J1157" s="308">
        <v>144</v>
      </c>
      <c r="K1157" s="303" t="str" cm="1">
        <f t="array" ref="K1157">LOOKUP(2,1/(J1157&gt;=INDEX(IF(F1157="x",CCTT!$F$3:$I$170,CCTT!$B$3:$E$170),MATCH(DATEDIF(D1157,DATE(2024,7,11),"m"),CCTT!$A$3:$A$170,0),0)),CCTT!$F$2:$I$2)</f>
        <v>bt</v>
      </c>
      <c r="L1157" s="304">
        <f t="shared" si="119"/>
        <v>24.594907407407408</v>
      </c>
      <c r="M1157" s="303" t="str" cm="1">
        <f t="array" ref="M1157">LOOKUP(2,1/(L1157&gt;=INDEX(IF(F1157="x",BMI!$G$3:$K$170,BMI!$B$3:$F$170),MATCH(DATEDIF(D1157,DATE(2024,7,11),"m"),BMI!$A$3:$A$170,0),0)),BMI!$G$2:$K$2)</f>
        <v>BP</v>
      </c>
      <c r="N1157" s="299" t="s">
        <v>66</v>
      </c>
      <c r="O1157" s="299">
        <v>84</v>
      </c>
      <c r="P1157" s="106" t="s">
        <v>3380</v>
      </c>
      <c r="Q1157" s="103" t="s">
        <v>5</v>
      </c>
      <c r="R1157" s="103" t="s">
        <v>5</v>
      </c>
      <c r="S1157" s="299" t="s">
        <v>5</v>
      </c>
      <c r="T1157" s="103" t="s">
        <v>5</v>
      </c>
      <c r="U1157" s="305" t="str">
        <f t="shared" si="120"/>
        <v>bt; bt; bt; bt</v>
      </c>
      <c r="V1157" s="306" t="s">
        <v>5</v>
      </c>
      <c r="W1157" s="307" t="str">
        <f t="shared" si="121"/>
        <v>III</v>
      </c>
      <c r="X1157" s="308"/>
    </row>
    <row r="1158" spans="1:24" x14ac:dyDescent="0.25">
      <c r="A1158" s="103">
        <f t="shared" si="118"/>
        <v>1149</v>
      </c>
      <c r="B1158" s="300" t="s">
        <v>2890</v>
      </c>
      <c r="C1158" s="301" t="s">
        <v>1518</v>
      </c>
      <c r="D1158" s="309">
        <v>42022</v>
      </c>
      <c r="E1158" s="308" t="s">
        <v>1753</v>
      </c>
      <c r="F1158" s="308"/>
      <c r="G1158" s="421" t="s">
        <v>2914</v>
      </c>
      <c r="H1158" s="228">
        <v>45720</v>
      </c>
      <c r="I1158" s="308">
        <v>26</v>
      </c>
      <c r="J1158" s="308">
        <v>143</v>
      </c>
      <c r="K1158" s="303" t="str" cm="1">
        <f t="array" ref="K1158">LOOKUP(2,1/(J1158&gt;=INDEX(IF(F1158="x",CCTT!$F$3:$I$170,CCTT!$B$3:$E$170),MATCH(DATEDIF(D1158,DATE(2024,7,11),"m"),CCTT!$A$3:$A$170,0),0)),CCTT!$F$2:$I$2)</f>
        <v>bt</v>
      </c>
      <c r="L1158" s="304">
        <f t="shared" si="119"/>
        <v>12.714558169103624</v>
      </c>
      <c r="M1158" s="303" t="str" cm="1">
        <f t="array" ref="M1158">LOOKUP(2,1/(L1158&gt;=INDEX(IF(F1158="x",BMI!$G$3:$K$170,BMI!$B$3:$F$170),MATCH(DATEDIF(D1158,DATE(2024,7,11),"m"),BMI!$A$3:$A$170,0),0)),BMI!$G$2:$K$2)</f>
        <v>SDDTGC</v>
      </c>
      <c r="N1158" s="299" t="s">
        <v>3386</v>
      </c>
      <c r="O1158" s="299">
        <v>82</v>
      </c>
      <c r="P1158" s="106" t="s">
        <v>3380</v>
      </c>
      <c r="Q1158" s="103" t="s">
        <v>5</v>
      </c>
      <c r="R1158" s="103" t="s">
        <v>5</v>
      </c>
      <c r="S1158" s="299" t="s">
        <v>1370</v>
      </c>
      <c r="T1158" s="103" t="s">
        <v>5</v>
      </c>
      <c r="U1158" s="305" t="str">
        <f t="shared" si="120"/>
        <v>bt; bt; Đa sâu răng; bt</v>
      </c>
      <c r="V1158" s="112" t="s">
        <v>1370</v>
      </c>
      <c r="W1158" s="307" t="str">
        <f t="shared" si="121"/>
        <v>II</v>
      </c>
      <c r="X1158" s="308"/>
    </row>
    <row r="1159" spans="1:24" x14ac:dyDescent="0.25">
      <c r="A1159" s="103">
        <f t="shared" si="118"/>
        <v>1150</v>
      </c>
      <c r="B1159" s="300" t="s">
        <v>1751</v>
      </c>
      <c r="C1159" s="301" t="s">
        <v>2891</v>
      </c>
      <c r="D1159" s="309">
        <v>42241</v>
      </c>
      <c r="E1159" s="308" t="s">
        <v>1753</v>
      </c>
      <c r="F1159" s="308"/>
      <c r="G1159" s="421" t="s">
        <v>2914</v>
      </c>
      <c r="H1159" s="228">
        <v>45720</v>
      </c>
      <c r="I1159" s="308">
        <v>28</v>
      </c>
      <c r="J1159" s="308">
        <v>135</v>
      </c>
      <c r="K1159" s="303" t="str" cm="1">
        <f t="array" ref="K1159">LOOKUP(2,1/(J1159&gt;=INDEX(IF(F1159="x",CCTT!$F$3:$I$170,CCTT!$B$3:$E$170),MATCH(DATEDIF(D1159,DATE(2024,7,11),"m"),CCTT!$A$3:$A$170,0),0)),CCTT!$F$2:$I$2)</f>
        <v>bt</v>
      </c>
      <c r="L1159" s="304">
        <f t="shared" si="119"/>
        <v>15.363511659807955</v>
      </c>
      <c r="M1159" s="303" t="str" cm="1">
        <f t="array" ref="M1159">LOOKUP(2,1/(L1159&gt;=INDEX(IF(F1159="x",BMI!$G$3:$K$170,BMI!$B$3:$F$170),MATCH(DATEDIF(D1159,DATE(2024,7,11),"m"),BMI!$A$3:$A$170,0),0)),BMI!$G$2:$K$2)</f>
        <v>bt</v>
      </c>
      <c r="N1159" s="299" t="s">
        <v>3381</v>
      </c>
      <c r="O1159" s="299">
        <v>83</v>
      </c>
      <c r="P1159" s="106" t="s">
        <v>3380</v>
      </c>
      <c r="Q1159" s="103" t="s">
        <v>5</v>
      </c>
      <c r="R1159" s="103" t="s">
        <v>5</v>
      </c>
      <c r="S1159" s="299" t="s">
        <v>1370</v>
      </c>
      <c r="T1159" s="103" t="s">
        <v>5</v>
      </c>
      <c r="U1159" s="305" t="str">
        <f t="shared" si="120"/>
        <v>bt; bt; Đa sâu răng; bt</v>
      </c>
      <c r="V1159" s="112" t="s">
        <v>1370</v>
      </c>
      <c r="W1159" s="307" t="str">
        <f t="shared" si="121"/>
        <v>II</v>
      </c>
      <c r="X1159" s="308"/>
    </row>
    <row r="1160" spans="1:24" x14ac:dyDescent="0.25">
      <c r="A1160" s="103">
        <f t="shared" si="118"/>
        <v>1151</v>
      </c>
      <c r="B1160" s="300" t="s">
        <v>1560</v>
      </c>
      <c r="C1160" s="301" t="s">
        <v>1287</v>
      </c>
      <c r="D1160" s="309">
        <v>42020</v>
      </c>
      <c r="E1160" s="308" t="s">
        <v>1753</v>
      </c>
      <c r="F1160" s="308"/>
      <c r="G1160" s="421" t="s">
        <v>2914</v>
      </c>
      <c r="H1160" s="228">
        <v>45720</v>
      </c>
      <c r="I1160" s="308">
        <v>27</v>
      </c>
      <c r="J1160" s="308">
        <v>131</v>
      </c>
      <c r="K1160" s="303" t="str" cm="1">
        <f t="array" ref="K1160">LOOKUP(2,1/(J1160&gt;=INDEX(IF(F1160="x",CCTT!$F$3:$I$170,CCTT!$B$3:$E$170),MATCH(DATEDIF(D1160,DATE(2024,7,11),"m"),CCTT!$A$3:$A$170,0),0)),CCTT!$F$2:$I$2)</f>
        <v>bt</v>
      </c>
      <c r="L1160" s="304">
        <f t="shared" si="119"/>
        <v>15.733348872443331</v>
      </c>
      <c r="M1160" s="303" t="str" cm="1">
        <f t="array" ref="M1160">LOOKUP(2,1/(L1160&gt;=INDEX(IF(F1160="x",BMI!$G$3:$K$170,BMI!$B$3:$F$170),MATCH(DATEDIF(D1160,DATE(2024,7,11),"m"),BMI!$A$3:$A$170,0),0)),BMI!$G$2:$K$2)</f>
        <v>bt</v>
      </c>
      <c r="N1160" s="299" t="s">
        <v>3381</v>
      </c>
      <c r="O1160" s="299">
        <v>82</v>
      </c>
      <c r="P1160" s="106" t="s">
        <v>3380</v>
      </c>
      <c r="Q1160" s="103" t="s">
        <v>5</v>
      </c>
      <c r="R1160" s="103" t="s">
        <v>5</v>
      </c>
      <c r="S1160" s="299" t="s">
        <v>1370</v>
      </c>
      <c r="T1160" s="103" t="s">
        <v>5</v>
      </c>
      <c r="U1160" s="305" t="str">
        <f t="shared" si="120"/>
        <v>bt; bt; Đa sâu răng; bt</v>
      </c>
      <c r="V1160" s="112" t="s">
        <v>1370</v>
      </c>
      <c r="W1160" s="307" t="str">
        <f t="shared" si="121"/>
        <v>II</v>
      </c>
      <c r="X1160" s="308"/>
    </row>
    <row r="1161" spans="1:24" x14ac:dyDescent="0.25">
      <c r="A1161" s="103">
        <f t="shared" si="118"/>
        <v>1152</v>
      </c>
      <c r="B1161" s="300" t="s">
        <v>830</v>
      </c>
      <c r="C1161" s="301" t="s">
        <v>1288</v>
      </c>
      <c r="D1161" s="309">
        <v>42044</v>
      </c>
      <c r="E1161" s="308"/>
      <c r="F1161" s="308" t="s">
        <v>1753</v>
      </c>
      <c r="G1161" s="421" t="s">
        <v>2914</v>
      </c>
      <c r="H1161" s="228">
        <v>45720</v>
      </c>
      <c r="I1161" s="308">
        <v>29</v>
      </c>
      <c r="J1161" s="308">
        <v>140</v>
      </c>
      <c r="K1161" s="303" t="str" cm="1">
        <f t="array" ref="K1161">LOOKUP(2,1/(J1161&gt;=INDEX(IF(F1161="x",CCTT!$F$3:$I$170,CCTT!$B$3:$E$170),MATCH(DATEDIF(D1161,DATE(2024,7,11),"m"),CCTT!$A$3:$A$170,0),0)),CCTT!$F$2:$I$2)</f>
        <v>bt</v>
      </c>
      <c r="L1161" s="304">
        <f t="shared" si="119"/>
        <v>14.795918367346939</v>
      </c>
      <c r="M1161" s="303" t="str" cm="1">
        <f t="array" ref="M1161">LOOKUP(2,1/(L1161&gt;=INDEX(IF(F1161="x",BMI!$G$3:$K$170,BMI!$B$3:$F$170),MATCH(DATEDIF(D1161,DATE(2024,7,11),"m"),BMI!$A$3:$A$170,0),0)),BMI!$G$2:$K$2)</f>
        <v>bt</v>
      </c>
      <c r="N1161" s="299" t="s">
        <v>3386</v>
      </c>
      <c r="O1161" s="299">
        <v>83</v>
      </c>
      <c r="P1161" s="106" t="s">
        <v>3380</v>
      </c>
      <c r="Q1161" s="103" t="s">
        <v>5</v>
      </c>
      <c r="R1161" s="103" t="s">
        <v>5</v>
      </c>
      <c r="S1161" s="299" t="s">
        <v>5</v>
      </c>
      <c r="T1161" s="103" t="s">
        <v>5</v>
      </c>
      <c r="U1161" s="305" t="str">
        <f t="shared" si="120"/>
        <v>bt; bt; bt; bt</v>
      </c>
      <c r="V1161" s="306" t="s">
        <v>5</v>
      </c>
      <c r="W1161" s="307" t="str">
        <f t="shared" si="121"/>
        <v>I</v>
      </c>
      <c r="X1161" s="308"/>
    </row>
    <row r="1162" spans="1:24" x14ac:dyDescent="0.25">
      <c r="A1162" s="103">
        <f t="shared" si="118"/>
        <v>1153</v>
      </c>
      <c r="B1162" s="300" t="s">
        <v>2892</v>
      </c>
      <c r="C1162" s="301" t="s">
        <v>1288</v>
      </c>
      <c r="D1162" s="309">
        <v>42197</v>
      </c>
      <c r="E1162" s="308"/>
      <c r="F1162" s="308" t="s">
        <v>1753</v>
      </c>
      <c r="G1162" s="421" t="s">
        <v>2914</v>
      </c>
      <c r="H1162" s="228">
        <v>45720</v>
      </c>
      <c r="I1162" s="308">
        <v>36</v>
      </c>
      <c r="J1162" s="308">
        <v>139</v>
      </c>
      <c r="K1162" s="303" t="str" cm="1">
        <f t="array" ref="K1162">LOOKUP(2,1/(J1162&gt;=INDEX(IF(F1162="x",CCTT!$F$3:$I$170,CCTT!$B$3:$E$170),MATCH(DATEDIF(D1162,DATE(2024,7,11),"m"),CCTT!$A$3:$A$170,0),0)),CCTT!$F$2:$I$2)</f>
        <v>bt</v>
      </c>
      <c r="L1162" s="304">
        <f t="shared" si="119"/>
        <v>18.63257595362559</v>
      </c>
      <c r="M1162" s="303" t="str" cm="1">
        <f t="array" ref="M1162">LOOKUP(2,1/(L1162&gt;=INDEX(IF(F1162="x",BMI!$G$3:$K$170,BMI!$B$3:$F$170),MATCH(DATEDIF(D1162,DATE(2024,7,11),"m"),BMI!$A$3:$A$170,0),0)),BMI!$G$2:$K$2)</f>
        <v>TC</v>
      </c>
      <c r="N1162" s="299" t="s">
        <v>3381</v>
      </c>
      <c r="O1162" s="299">
        <v>81</v>
      </c>
      <c r="P1162" s="106" t="s">
        <v>3380</v>
      </c>
      <c r="Q1162" s="103" t="s">
        <v>5</v>
      </c>
      <c r="R1162" s="103" t="s">
        <v>5</v>
      </c>
      <c r="S1162" s="299" t="s">
        <v>5</v>
      </c>
      <c r="T1162" s="103" t="s">
        <v>5</v>
      </c>
      <c r="U1162" s="305" t="str">
        <f t="shared" si="120"/>
        <v>bt; bt; bt; bt</v>
      </c>
      <c r="V1162" s="306" t="s">
        <v>5</v>
      </c>
      <c r="W1162" s="307" t="str">
        <f t="shared" si="121"/>
        <v>II</v>
      </c>
      <c r="X1162" s="308"/>
    </row>
    <row r="1163" spans="1:24" x14ac:dyDescent="0.25">
      <c r="A1163" s="103">
        <f t="shared" si="118"/>
        <v>1154</v>
      </c>
      <c r="B1163" s="300" t="s">
        <v>1639</v>
      </c>
      <c r="C1163" s="301" t="s">
        <v>1290</v>
      </c>
      <c r="D1163" s="309">
        <v>41461</v>
      </c>
      <c r="E1163" s="308"/>
      <c r="F1163" s="308" t="s">
        <v>1753</v>
      </c>
      <c r="G1163" s="421" t="s">
        <v>2914</v>
      </c>
      <c r="H1163" s="228">
        <v>45720</v>
      </c>
      <c r="I1163" s="308">
        <v>42</v>
      </c>
      <c r="J1163" s="308">
        <v>147</v>
      </c>
      <c r="K1163" s="303" t="str" cm="1">
        <f t="array" ref="K1163">LOOKUP(2,1/(J1163&gt;=INDEX(IF(F1163="x",CCTT!$F$3:$I$170,CCTT!$B$3:$E$170),MATCH(DATEDIF(D1163,DATE(2024,7,11),"m"),CCTT!$A$3:$A$170,0),0)),CCTT!$F$2:$I$2)</f>
        <v>bt</v>
      </c>
      <c r="L1163" s="304">
        <f t="shared" si="119"/>
        <v>19.436345966958211</v>
      </c>
      <c r="M1163" s="303" t="str" cm="1">
        <f t="array" ref="M1163">LOOKUP(2,1/(L1163&gt;=INDEX(IF(F1163="x",BMI!$G$3:$K$170,BMI!$B$3:$F$170),MATCH(DATEDIF(D1163,DATE(2024,7,11),"m"),BMI!$A$3:$A$170,0),0)),BMI!$G$2:$K$2)</f>
        <v>bt</v>
      </c>
      <c r="N1163" s="299" t="s">
        <v>3386</v>
      </c>
      <c r="O1163" s="299">
        <v>83</v>
      </c>
      <c r="P1163" s="106" t="s">
        <v>3380</v>
      </c>
      <c r="Q1163" s="103" t="s">
        <v>5</v>
      </c>
      <c r="R1163" s="103" t="s">
        <v>5</v>
      </c>
      <c r="S1163" s="299" t="s">
        <v>1370</v>
      </c>
      <c r="T1163" s="103" t="s">
        <v>5</v>
      </c>
      <c r="U1163" s="305" t="str">
        <f t="shared" si="120"/>
        <v>bt; bt; Đa sâu răng; bt</v>
      </c>
      <c r="V1163" s="112" t="s">
        <v>1370</v>
      </c>
      <c r="W1163" s="307" t="str">
        <f t="shared" si="121"/>
        <v>II</v>
      </c>
      <c r="X1163" s="308"/>
    </row>
    <row r="1164" spans="1:24" x14ac:dyDescent="0.25">
      <c r="A1164" s="103">
        <f t="shared" ref="A1164:A1227" si="122">A1163+1</f>
        <v>1155</v>
      </c>
      <c r="B1164" s="300" t="s">
        <v>2894</v>
      </c>
      <c r="C1164" s="301" t="s">
        <v>1315</v>
      </c>
      <c r="D1164" s="309">
        <v>42073</v>
      </c>
      <c r="E1164" s="308" t="s">
        <v>1753</v>
      </c>
      <c r="F1164" s="308"/>
      <c r="G1164" s="421" t="s">
        <v>2914</v>
      </c>
      <c r="H1164" s="228">
        <v>45720</v>
      </c>
      <c r="I1164" s="308">
        <v>23</v>
      </c>
      <c r="J1164" s="308">
        <v>124</v>
      </c>
      <c r="K1164" s="303" t="str" cm="1">
        <f t="array" ref="K1164">LOOKUP(2,1/(J1164&gt;=INDEX(IF(F1164="x",CCTT!$F$3:$I$170,CCTT!$B$3:$E$170),MATCH(DATEDIF(D1164,DATE(2024,7,11),"m"),CCTT!$A$3:$A$170,0),0)),CCTT!$F$2:$I$2)</f>
        <v>bt</v>
      </c>
      <c r="L1164" s="304">
        <f t="shared" si="119"/>
        <v>14.958376690946929</v>
      </c>
      <c r="M1164" s="303" t="str" cm="1">
        <f t="array" ref="M1164">LOOKUP(2,1/(L1164&gt;=INDEX(IF(F1164="x",BMI!$G$3:$K$170,BMI!$B$3:$F$170),MATCH(DATEDIF(D1164,DATE(2024,7,11),"m"),BMI!$A$3:$A$170,0),0)),BMI!$G$2:$K$2)</f>
        <v>bt</v>
      </c>
      <c r="N1164" s="299" t="s">
        <v>3381</v>
      </c>
      <c r="O1164" s="299">
        <v>80</v>
      </c>
      <c r="P1164" s="106" t="s">
        <v>3380</v>
      </c>
      <c r="Q1164" s="103" t="s">
        <v>5</v>
      </c>
      <c r="R1164" s="103" t="s">
        <v>5</v>
      </c>
      <c r="S1164" s="299" t="s">
        <v>1370</v>
      </c>
      <c r="T1164" s="103" t="s">
        <v>5</v>
      </c>
      <c r="U1164" s="305" t="str">
        <f t="shared" si="120"/>
        <v>bt; bt; Đa sâu răng; bt</v>
      </c>
      <c r="V1164" s="112" t="s">
        <v>1370</v>
      </c>
      <c r="W1164" s="307" t="str">
        <f t="shared" si="121"/>
        <v>II</v>
      </c>
      <c r="X1164" s="308"/>
    </row>
    <row r="1165" spans="1:24" x14ac:dyDescent="0.25">
      <c r="A1165" s="103">
        <f t="shared" si="122"/>
        <v>1156</v>
      </c>
      <c r="B1165" s="300" t="s">
        <v>2895</v>
      </c>
      <c r="C1165" s="301" t="s">
        <v>1316</v>
      </c>
      <c r="D1165" s="309">
        <v>42144</v>
      </c>
      <c r="E1165" s="308"/>
      <c r="F1165" s="308" t="s">
        <v>1753</v>
      </c>
      <c r="G1165" s="421" t="s">
        <v>2914</v>
      </c>
      <c r="H1165" s="228">
        <v>45720</v>
      </c>
      <c r="I1165" s="308">
        <v>32</v>
      </c>
      <c r="J1165" s="308">
        <v>144</v>
      </c>
      <c r="K1165" s="303" t="str" cm="1">
        <f t="array" ref="K1165">LOOKUP(2,1/(J1165&gt;=INDEX(IF(F1165="x",CCTT!$F$3:$I$170,CCTT!$B$3:$E$170),MATCH(DATEDIF(D1165,DATE(2024,7,11),"m"),CCTT!$A$3:$A$170,0),0)),CCTT!$F$2:$I$2)</f>
        <v>bt</v>
      </c>
      <c r="L1165" s="304">
        <f t="shared" si="119"/>
        <v>15.432098765432098</v>
      </c>
      <c r="M1165" s="303" t="str" cm="1">
        <f t="array" ref="M1165">LOOKUP(2,1/(L1165&gt;=INDEX(IF(F1165="x",BMI!$G$3:$K$170,BMI!$B$3:$F$170),MATCH(DATEDIF(D1165,DATE(2024,7,11),"m"),BMI!$A$3:$A$170,0),0)),BMI!$G$2:$K$2)</f>
        <v>bt</v>
      </c>
      <c r="N1165" s="299" t="s">
        <v>3381</v>
      </c>
      <c r="O1165" s="299">
        <v>81</v>
      </c>
      <c r="P1165" s="106" t="s">
        <v>3380</v>
      </c>
      <c r="Q1165" s="103" t="s">
        <v>5</v>
      </c>
      <c r="R1165" s="103" t="s">
        <v>5</v>
      </c>
      <c r="S1165" s="299" t="s">
        <v>1370</v>
      </c>
      <c r="T1165" s="103" t="s">
        <v>5</v>
      </c>
      <c r="U1165" s="305" t="str">
        <f t="shared" si="120"/>
        <v>bt; bt; Đa sâu răng; bt</v>
      </c>
      <c r="V1165" s="112" t="s">
        <v>1370</v>
      </c>
      <c r="W1165" s="307" t="str">
        <f t="shared" si="121"/>
        <v>II</v>
      </c>
      <c r="X1165" s="308"/>
    </row>
    <row r="1166" spans="1:24" x14ac:dyDescent="0.25">
      <c r="A1166" s="103">
        <f t="shared" si="122"/>
        <v>1157</v>
      </c>
      <c r="B1166" s="300" t="s">
        <v>2896</v>
      </c>
      <c r="C1166" s="301" t="s">
        <v>1292</v>
      </c>
      <c r="D1166" s="309">
        <v>42277</v>
      </c>
      <c r="E1166" s="308"/>
      <c r="F1166" s="308" t="s">
        <v>1753</v>
      </c>
      <c r="G1166" s="421" t="s">
        <v>2914</v>
      </c>
      <c r="H1166" s="228">
        <v>45720</v>
      </c>
      <c r="I1166" s="308">
        <v>36</v>
      </c>
      <c r="J1166" s="308">
        <v>134</v>
      </c>
      <c r="K1166" s="303" t="str" cm="1">
        <f t="array" ref="K1166">LOOKUP(2,1/(J1166&gt;=INDEX(IF(F1166="x",CCTT!$F$3:$I$170,CCTT!$B$3:$E$170),MATCH(DATEDIF(D1166,DATE(2024,7,11),"m"),CCTT!$A$3:$A$170,0),0)),CCTT!$F$2:$I$2)</f>
        <v>bt</v>
      </c>
      <c r="L1166" s="304">
        <f t="shared" si="119"/>
        <v>20.049008687903765</v>
      </c>
      <c r="M1166" s="303" t="str" cm="1">
        <f t="array" ref="M1166">LOOKUP(2,1/(L1166&gt;=INDEX(IF(F1166="x",BMI!$G$3:$K$170,BMI!$B$3:$F$170),MATCH(DATEDIF(D1166,DATE(2024,7,11),"m"),BMI!$A$3:$A$170,0),0)),BMI!$G$2:$K$2)</f>
        <v>TC</v>
      </c>
      <c r="N1166" s="299" t="s">
        <v>3390</v>
      </c>
      <c r="O1166" s="299">
        <v>84</v>
      </c>
      <c r="P1166" s="106" t="s">
        <v>3380</v>
      </c>
      <c r="Q1166" s="103" t="s">
        <v>5</v>
      </c>
      <c r="R1166" s="103" t="s">
        <v>5</v>
      </c>
      <c r="S1166" s="299" t="s">
        <v>5</v>
      </c>
      <c r="T1166" s="103" t="s">
        <v>5</v>
      </c>
      <c r="U1166" s="305" t="str">
        <f t="shared" si="120"/>
        <v>bt; bt; bt; bt</v>
      </c>
      <c r="V1166" s="306" t="s">
        <v>5</v>
      </c>
      <c r="W1166" s="307" t="str">
        <f t="shared" si="121"/>
        <v>II</v>
      </c>
      <c r="X1166" s="308"/>
    </row>
    <row r="1167" spans="1:24" x14ac:dyDescent="0.25">
      <c r="A1167" s="103">
        <f t="shared" si="122"/>
        <v>1158</v>
      </c>
      <c r="B1167" s="300" t="s">
        <v>1503</v>
      </c>
      <c r="C1167" s="301" t="s">
        <v>1332</v>
      </c>
      <c r="D1167" s="309">
        <v>42149</v>
      </c>
      <c r="E1167" s="308" t="s">
        <v>1753</v>
      </c>
      <c r="F1167" s="308"/>
      <c r="G1167" s="421" t="s">
        <v>2914</v>
      </c>
      <c r="H1167" s="228">
        <v>45720</v>
      </c>
      <c r="I1167" s="308">
        <v>28</v>
      </c>
      <c r="J1167" s="308">
        <v>134</v>
      </c>
      <c r="K1167" s="303" t="str" cm="1">
        <f t="array" ref="K1167">LOOKUP(2,1/(J1167&gt;=INDEX(IF(F1167="x",CCTT!$F$3:$I$170,CCTT!$B$3:$E$170),MATCH(DATEDIF(D1167,DATE(2024,7,11),"m"),CCTT!$A$3:$A$170,0),0)),CCTT!$F$2:$I$2)</f>
        <v>bt</v>
      </c>
      <c r="L1167" s="304">
        <f t="shared" si="119"/>
        <v>15.59367342392515</v>
      </c>
      <c r="M1167" s="303" t="str" cm="1">
        <f t="array" ref="M1167">LOOKUP(2,1/(L1167&gt;=INDEX(IF(F1167="x",BMI!$G$3:$K$170,BMI!$B$3:$F$170),MATCH(DATEDIF(D1167,DATE(2024,7,11),"m"),BMI!$A$3:$A$170,0),0)),BMI!$G$2:$K$2)</f>
        <v>bt</v>
      </c>
      <c r="N1167" s="299" t="s">
        <v>3386</v>
      </c>
      <c r="O1167" s="299">
        <v>82</v>
      </c>
      <c r="P1167" s="106" t="s">
        <v>3380</v>
      </c>
      <c r="Q1167" s="103" t="s">
        <v>5</v>
      </c>
      <c r="R1167" s="103" t="s">
        <v>5</v>
      </c>
      <c r="S1167" s="299" t="s">
        <v>1370</v>
      </c>
      <c r="T1167" s="103" t="s">
        <v>5</v>
      </c>
      <c r="U1167" s="305" t="str">
        <f t="shared" si="120"/>
        <v>bt; bt; Đa sâu răng; bt</v>
      </c>
      <c r="V1167" s="112" t="s">
        <v>1370</v>
      </c>
      <c r="W1167" s="307" t="str">
        <f t="shared" si="121"/>
        <v>II</v>
      </c>
      <c r="X1167" s="308"/>
    </row>
    <row r="1168" spans="1:24" x14ac:dyDescent="0.25">
      <c r="A1168" s="103">
        <f t="shared" si="122"/>
        <v>1159</v>
      </c>
      <c r="B1168" s="300" t="s">
        <v>2897</v>
      </c>
      <c r="C1168" s="301" t="s">
        <v>1332</v>
      </c>
      <c r="D1168" s="309">
        <v>42165</v>
      </c>
      <c r="E1168" s="308" t="s">
        <v>1753</v>
      </c>
      <c r="F1168" s="308"/>
      <c r="G1168" s="421" t="s">
        <v>2914</v>
      </c>
      <c r="H1168" s="228">
        <v>45720</v>
      </c>
      <c r="I1168" s="308">
        <v>27</v>
      </c>
      <c r="J1168" s="308">
        <v>133</v>
      </c>
      <c r="K1168" s="303" t="str" cm="1">
        <f t="array" ref="K1168">LOOKUP(2,1/(J1168&gt;=INDEX(IF(F1168="x",CCTT!$F$3:$I$170,CCTT!$B$3:$E$170),MATCH(DATEDIF(D1168,DATE(2024,7,11),"m"),CCTT!$A$3:$A$170,0),0)),CCTT!$F$2:$I$2)</f>
        <v>bt</v>
      </c>
      <c r="L1168" s="304">
        <f t="shared" si="119"/>
        <v>15.263723217818985</v>
      </c>
      <c r="M1168" s="303" t="str" cm="1">
        <f t="array" ref="M1168">LOOKUP(2,1/(L1168&gt;=INDEX(IF(F1168="x",BMI!$G$3:$K$170,BMI!$B$3:$F$170),MATCH(DATEDIF(D1168,DATE(2024,7,11),"m"),BMI!$A$3:$A$170,0),0)),BMI!$G$2:$K$2)</f>
        <v>bt</v>
      </c>
      <c r="N1168" s="299" t="s">
        <v>3384</v>
      </c>
      <c r="O1168" s="299">
        <v>82</v>
      </c>
      <c r="P1168" s="106" t="s">
        <v>3380</v>
      </c>
      <c r="Q1168" s="103" t="s">
        <v>5</v>
      </c>
      <c r="R1168" s="103" t="s">
        <v>5</v>
      </c>
      <c r="S1168" s="299" t="s">
        <v>1370</v>
      </c>
      <c r="T1168" s="103" t="s">
        <v>5</v>
      </c>
      <c r="U1168" s="305" t="str">
        <f t="shared" si="120"/>
        <v>bt; bt; Đa sâu răng; bt</v>
      </c>
      <c r="V1168" s="112" t="s">
        <v>1370</v>
      </c>
      <c r="W1168" s="307" t="str">
        <f t="shared" si="121"/>
        <v>II</v>
      </c>
      <c r="X1168" s="308"/>
    </row>
    <row r="1169" spans="1:24" ht="31.5" x14ac:dyDescent="0.25">
      <c r="A1169" s="103">
        <f t="shared" si="122"/>
        <v>1160</v>
      </c>
      <c r="B1169" s="300" t="s">
        <v>2898</v>
      </c>
      <c r="C1169" s="301" t="s">
        <v>1294</v>
      </c>
      <c r="D1169" s="309">
        <v>42331</v>
      </c>
      <c r="E1169" s="308" t="s">
        <v>1753</v>
      </c>
      <c r="F1169" s="308"/>
      <c r="G1169" s="421" t="s">
        <v>2914</v>
      </c>
      <c r="H1169" s="228">
        <v>45720</v>
      </c>
      <c r="I1169" s="308">
        <v>21</v>
      </c>
      <c r="J1169" s="308">
        <v>134</v>
      </c>
      <c r="K1169" s="303" t="str" cm="1">
        <f t="array" ref="K1169">LOOKUP(2,1/(J1169&gt;=INDEX(IF(F1169="x",CCTT!$F$3:$I$170,CCTT!$B$3:$E$170),MATCH(DATEDIF(D1169,DATE(2024,7,11),"m"),CCTT!$A$3:$A$170,0),0)),CCTT!$F$2:$I$2)</f>
        <v>bt</v>
      </c>
      <c r="L1169" s="304">
        <f t="shared" si="119"/>
        <v>11.695255067943862</v>
      </c>
      <c r="M1169" s="303" t="str" cm="1">
        <f t="array" ref="M1169">LOOKUP(2,1/(L1169&gt;=INDEX(IF(F1169="x",BMI!$G$3:$K$170,BMI!$B$3:$F$170),MATCH(DATEDIF(D1169,DATE(2024,7,11),"m"),BMI!$A$3:$A$170,0),0)),BMI!$G$2:$K$2)</f>
        <v>SDDTGC
MĐN</v>
      </c>
      <c r="N1169" s="299" t="s">
        <v>3381</v>
      </c>
      <c r="O1169" s="299">
        <v>84</v>
      </c>
      <c r="P1169" s="302" t="s">
        <v>3382</v>
      </c>
      <c r="Q1169" s="103" t="s">
        <v>1269</v>
      </c>
      <c r="R1169" s="103" t="s">
        <v>5</v>
      </c>
      <c r="S1169" s="299" t="s">
        <v>5</v>
      </c>
      <c r="T1169" s="103" t="s">
        <v>5</v>
      </c>
      <c r="U1169" s="305" t="str">
        <f t="shared" si="120"/>
        <v>Cận thị; bt; bt; bt</v>
      </c>
      <c r="V1169" s="306" t="s">
        <v>1269</v>
      </c>
      <c r="W1169" s="307" t="str">
        <f t="shared" si="121"/>
        <v>III</v>
      </c>
      <c r="X1169" s="308"/>
    </row>
    <row r="1170" spans="1:24" x14ac:dyDescent="0.25">
      <c r="A1170" s="103">
        <f t="shared" si="122"/>
        <v>1161</v>
      </c>
      <c r="B1170" s="300" t="s">
        <v>1702</v>
      </c>
      <c r="C1170" s="301" t="s">
        <v>1358</v>
      </c>
      <c r="D1170" s="309">
        <v>42205</v>
      </c>
      <c r="E1170" s="308" t="s">
        <v>1753</v>
      </c>
      <c r="F1170" s="308"/>
      <c r="G1170" s="421" t="s">
        <v>2914</v>
      </c>
      <c r="H1170" s="228">
        <v>45720</v>
      </c>
      <c r="I1170" s="308">
        <v>56</v>
      </c>
      <c r="J1170" s="308">
        <v>144</v>
      </c>
      <c r="K1170" s="303" t="str" cm="1">
        <f t="array" ref="K1170">LOOKUP(2,1/(J1170&gt;=INDEX(IF(F1170="x",CCTT!$F$3:$I$170,CCTT!$B$3:$E$170),MATCH(DATEDIF(D1170,DATE(2024,7,11),"m"),CCTT!$A$3:$A$170,0),0)),CCTT!$F$2:$I$2)</f>
        <v>bt</v>
      </c>
      <c r="L1170" s="304">
        <f t="shared" si="119"/>
        <v>27.006172839506171</v>
      </c>
      <c r="M1170" s="303" t="str" cm="1">
        <f t="array" ref="M1170">LOOKUP(2,1/(L1170&gt;=INDEX(IF(F1170="x",BMI!$G$3:$K$170,BMI!$B$3:$F$170),MATCH(DATEDIF(D1170,DATE(2024,7,11),"m"),BMI!$A$3:$A$170,0),0)),BMI!$G$2:$K$2)</f>
        <v>BP</v>
      </c>
      <c r="N1170" s="299" t="s">
        <v>66</v>
      </c>
      <c r="O1170" s="299">
        <v>87</v>
      </c>
      <c r="P1170" s="106" t="s">
        <v>3380</v>
      </c>
      <c r="Q1170" s="103" t="s">
        <v>5</v>
      </c>
      <c r="R1170" s="103" t="s">
        <v>5</v>
      </c>
      <c r="S1170" s="299" t="s">
        <v>5</v>
      </c>
      <c r="T1170" s="103" t="s">
        <v>5</v>
      </c>
      <c r="U1170" s="305" t="str">
        <f t="shared" si="120"/>
        <v>bt; bt; bt; bt</v>
      </c>
      <c r="V1170" s="306" t="s">
        <v>5</v>
      </c>
      <c r="W1170" s="307" t="str">
        <f t="shared" si="121"/>
        <v>III</v>
      </c>
      <c r="X1170" s="308"/>
    </row>
    <row r="1171" spans="1:24" x14ac:dyDescent="0.25">
      <c r="A1171" s="103">
        <f t="shared" si="122"/>
        <v>1162</v>
      </c>
      <c r="B1171" s="300" t="s">
        <v>2899</v>
      </c>
      <c r="C1171" s="301" t="s">
        <v>1369</v>
      </c>
      <c r="D1171" s="309">
        <v>42159</v>
      </c>
      <c r="E1171" s="308" t="s">
        <v>1753</v>
      </c>
      <c r="F1171" s="308"/>
      <c r="G1171" s="421" t="s">
        <v>2914</v>
      </c>
      <c r="H1171" s="228">
        <v>45720</v>
      </c>
      <c r="I1171" s="308">
        <v>37</v>
      </c>
      <c r="J1171" s="308">
        <v>136</v>
      </c>
      <c r="K1171" s="303" t="str" cm="1">
        <f t="array" ref="K1171">LOOKUP(2,1/(J1171&gt;=INDEX(IF(F1171="x",CCTT!$F$3:$I$170,CCTT!$B$3:$E$170),MATCH(DATEDIF(D1171,DATE(2024,7,11),"m"),CCTT!$A$3:$A$170,0),0)),CCTT!$F$2:$I$2)</f>
        <v>bt</v>
      </c>
      <c r="L1171" s="304">
        <f t="shared" si="119"/>
        <v>20.004325259515568</v>
      </c>
      <c r="M1171" s="303" t="str" cm="1">
        <f t="array" ref="M1171">LOOKUP(2,1/(L1171&gt;=INDEX(IF(F1171="x",BMI!$G$3:$K$170,BMI!$B$3:$F$170),MATCH(DATEDIF(D1171,DATE(2024,7,11),"m"),BMI!$A$3:$A$170,0),0)),BMI!$G$2:$K$2)</f>
        <v>TC</v>
      </c>
      <c r="N1171" s="299" t="s">
        <v>3390</v>
      </c>
      <c r="O1171" s="299">
        <v>83</v>
      </c>
      <c r="P1171" s="106" t="s">
        <v>3380</v>
      </c>
      <c r="Q1171" s="103" t="s">
        <v>5</v>
      </c>
      <c r="R1171" s="103" t="s">
        <v>5</v>
      </c>
      <c r="S1171" s="299" t="s">
        <v>5</v>
      </c>
      <c r="T1171" s="103" t="s">
        <v>5</v>
      </c>
      <c r="U1171" s="305" t="str">
        <f t="shared" si="120"/>
        <v>bt; bt; bt; bt</v>
      </c>
      <c r="V1171" s="306" t="s">
        <v>5</v>
      </c>
      <c r="W1171" s="307" t="str">
        <f t="shared" si="121"/>
        <v>II</v>
      </c>
      <c r="X1171" s="308"/>
    </row>
    <row r="1172" spans="1:24" x14ac:dyDescent="0.25">
      <c r="A1172" s="103">
        <f t="shared" si="122"/>
        <v>1163</v>
      </c>
      <c r="B1172" s="300" t="s">
        <v>2900</v>
      </c>
      <c r="C1172" s="301" t="s">
        <v>1334</v>
      </c>
      <c r="D1172" s="309">
        <v>42242</v>
      </c>
      <c r="E1172" s="308"/>
      <c r="F1172" s="308" t="s">
        <v>1753</v>
      </c>
      <c r="G1172" s="421" t="s">
        <v>2914</v>
      </c>
      <c r="H1172" s="228">
        <v>45720</v>
      </c>
      <c r="I1172" s="308">
        <v>25</v>
      </c>
      <c r="J1172" s="308">
        <v>130</v>
      </c>
      <c r="K1172" s="303" t="str" cm="1">
        <f t="array" ref="K1172">LOOKUP(2,1/(J1172&gt;=INDEX(IF(F1172="x",CCTT!$F$3:$I$170,CCTT!$B$3:$E$170),MATCH(DATEDIF(D1172,DATE(2024,7,11),"m"),CCTT!$A$3:$A$170,0),0)),CCTT!$F$2:$I$2)</f>
        <v>bt</v>
      </c>
      <c r="L1172" s="304">
        <f t="shared" si="119"/>
        <v>14.792899408284024</v>
      </c>
      <c r="M1172" s="303" t="str" cm="1">
        <f t="array" ref="M1172">LOOKUP(2,1/(L1172&gt;=INDEX(IF(F1172="x",BMI!$G$3:$K$170,BMI!$B$3:$F$170),MATCH(DATEDIF(D1172,DATE(2024,7,11),"m"),BMI!$A$3:$A$170,0),0)),BMI!$G$2:$K$2)</f>
        <v>bt</v>
      </c>
      <c r="N1172" s="299" t="s">
        <v>3381</v>
      </c>
      <c r="O1172" s="299">
        <v>83</v>
      </c>
      <c r="P1172" s="106" t="s">
        <v>3380</v>
      </c>
      <c r="Q1172" s="103" t="s">
        <v>5</v>
      </c>
      <c r="R1172" s="103" t="s">
        <v>5</v>
      </c>
      <c r="S1172" s="299" t="s">
        <v>1370</v>
      </c>
      <c r="T1172" s="103" t="s">
        <v>5</v>
      </c>
      <c r="U1172" s="305" t="str">
        <f t="shared" si="120"/>
        <v>bt; bt; Đa sâu răng; bt</v>
      </c>
      <c r="V1172" s="112" t="s">
        <v>1370</v>
      </c>
      <c r="W1172" s="307" t="str">
        <f t="shared" si="121"/>
        <v>II</v>
      </c>
      <c r="X1172" s="308"/>
    </row>
    <row r="1173" spans="1:24" x14ac:dyDescent="0.25">
      <c r="A1173" s="103">
        <f t="shared" si="122"/>
        <v>1164</v>
      </c>
      <c r="B1173" s="300" t="s">
        <v>2901</v>
      </c>
      <c r="C1173" s="301" t="s">
        <v>1334</v>
      </c>
      <c r="D1173" s="309">
        <v>42248</v>
      </c>
      <c r="E1173" s="308"/>
      <c r="F1173" s="308" t="s">
        <v>1753</v>
      </c>
      <c r="G1173" s="421" t="s">
        <v>2914</v>
      </c>
      <c r="H1173" s="228">
        <v>45720</v>
      </c>
      <c r="I1173" s="308">
        <v>35</v>
      </c>
      <c r="J1173" s="308">
        <v>138</v>
      </c>
      <c r="K1173" s="303" t="str" cm="1">
        <f t="array" ref="K1173">LOOKUP(2,1/(J1173&gt;=INDEX(IF(F1173="x",CCTT!$F$3:$I$170,CCTT!$B$3:$E$170),MATCH(DATEDIF(D1173,DATE(2024,7,11),"m"),CCTT!$A$3:$A$170,0),0)),CCTT!$F$2:$I$2)</f>
        <v>bt</v>
      </c>
      <c r="L1173" s="304">
        <f t="shared" si="119"/>
        <v>18.378491913463559</v>
      </c>
      <c r="M1173" s="303" t="str" cm="1">
        <f t="array" ref="M1173">LOOKUP(2,1/(L1173&gt;=INDEX(IF(F1173="x",BMI!$G$3:$K$170,BMI!$B$3:$F$170),MATCH(DATEDIF(D1173,DATE(2024,7,11),"m"),BMI!$A$3:$A$170,0),0)),BMI!$G$2:$K$2)</f>
        <v>TC</v>
      </c>
      <c r="N1173" s="299" t="s">
        <v>3390</v>
      </c>
      <c r="O1173" s="299">
        <v>83</v>
      </c>
      <c r="P1173" s="106" t="s">
        <v>3380</v>
      </c>
      <c r="Q1173" s="103" t="s">
        <v>5</v>
      </c>
      <c r="R1173" s="103" t="s">
        <v>5</v>
      </c>
      <c r="S1173" s="299" t="s">
        <v>5</v>
      </c>
      <c r="T1173" s="103" t="s">
        <v>5</v>
      </c>
      <c r="U1173" s="305" t="str">
        <f t="shared" si="120"/>
        <v>bt; bt; bt; bt</v>
      </c>
      <c r="V1173" s="306" t="s">
        <v>5</v>
      </c>
      <c r="W1173" s="307" t="str">
        <f t="shared" si="121"/>
        <v>II</v>
      </c>
      <c r="X1173" s="308"/>
    </row>
    <row r="1174" spans="1:24" x14ac:dyDescent="0.25">
      <c r="A1174" s="103">
        <f t="shared" si="122"/>
        <v>1165</v>
      </c>
      <c r="B1174" s="300" t="s">
        <v>2902</v>
      </c>
      <c r="C1174" s="301" t="s">
        <v>1463</v>
      </c>
      <c r="D1174" s="309">
        <v>42175</v>
      </c>
      <c r="E1174" s="308" t="s">
        <v>1753</v>
      </c>
      <c r="F1174" s="308"/>
      <c r="G1174" s="421" t="s">
        <v>2914</v>
      </c>
      <c r="H1174" s="228">
        <v>45720</v>
      </c>
      <c r="I1174" s="308">
        <v>27</v>
      </c>
      <c r="J1174" s="308">
        <v>134</v>
      </c>
      <c r="K1174" s="303" t="str" cm="1">
        <f t="array" ref="K1174">LOOKUP(2,1/(J1174&gt;=INDEX(IF(F1174="x",CCTT!$F$3:$I$170,CCTT!$B$3:$E$170),MATCH(DATEDIF(D1174,DATE(2024,7,11),"m"),CCTT!$A$3:$A$170,0),0)),CCTT!$F$2:$I$2)</f>
        <v>bt</v>
      </c>
      <c r="L1174" s="304">
        <f t="shared" si="119"/>
        <v>15.036756515927824</v>
      </c>
      <c r="M1174" s="303" t="str" cm="1">
        <f t="array" ref="M1174">LOOKUP(2,1/(L1174&gt;=INDEX(IF(F1174="x",BMI!$G$3:$K$170,BMI!$B$3:$F$170),MATCH(DATEDIF(D1174,DATE(2024,7,11),"m"),BMI!$A$3:$A$170,0),0)),BMI!$G$2:$K$2)</f>
        <v>bt</v>
      </c>
      <c r="N1174" s="299" t="s">
        <v>3381</v>
      </c>
      <c r="O1174" s="299">
        <v>81</v>
      </c>
      <c r="P1174" s="302" t="s">
        <v>3382</v>
      </c>
      <c r="Q1174" s="103" t="s">
        <v>1269</v>
      </c>
      <c r="R1174" s="103" t="s">
        <v>5</v>
      </c>
      <c r="S1174" s="299" t="s">
        <v>5</v>
      </c>
      <c r="T1174" s="103" t="s">
        <v>5</v>
      </c>
      <c r="U1174" s="305" t="str">
        <f t="shared" si="120"/>
        <v>Cận thị; bt; bt; bt</v>
      </c>
      <c r="V1174" s="306" t="s">
        <v>1269</v>
      </c>
      <c r="W1174" s="307" t="str">
        <f t="shared" si="121"/>
        <v>II</v>
      </c>
      <c r="X1174" s="308"/>
    </row>
    <row r="1175" spans="1:24" x14ac:dyDescent="0.25">
      <c r="A1175" s="103">
        <f t="shared" si="122"/>
        <v>1166</v>
      </c>
      <c r="B1175" s="300" t="s">
        <v>2903</v>
      </c>
      <c r="C1175" s="301" t="s">
        <v>1527</v>
      </c>
      <c r="D1175" s="309">
        <v>42088</v>
      </c>
      <c r="E1175" s="308" t="s">
        <v>1753</v>
      </c>
      <c r="F1175" s="308"/>
      <c r="G1175" s="421" t="s">
        <v>2914</v>
      </c>
      <c r="H1175" s="228">
        <v>45720</v>
      </c>
      <c r="I1175" s="308">
        <v>34</v>
      </c>
      <c r="J1175" s="308">
        <v>123</v>
      </c>
      <c r="K1175" s="303" t="str" cm="1">
        <f t="array" ref="K1175">LOOKUP(2,1/(J1175&gt;=INDEX(IF(F1175="x",CCTT!$F$3:$I$170,CCTT!$B$3:$E$170),MATCH(DATEDIF(D1175,DATE(2024,7,11),"m"),CCTT!$A$3:$A$170,0),0)),CCTT!$F$2:$I$2)</f>
        <v>bt</v>
      </c>
      <c r="L1175" s="304">
        <f t="shared" si="119"/>
        <v>22.473395465661973</v>
      </c>
      <c r="M1175" s="303" t="str" cm="1">
        <f t="array" ref="M1175">LOOKUP(2,1/(L1175&gt;=INDEX(IF(F1175="x",BMI!$G$3:$K$170,BMI!$B$3:$F$170),MATCH(DATEDIF(D1175,DATE(2024,7,11),"m"),BMI!$A$3:$A$170,0),0)),BMI!$G$2:$K$2)</f>
        <v>BP</v>
      </c>
      <c r="N1175" s="299" t="s">
        <v>3381</v>
      </c>
      <c r="O1175" s="299">
        <v>82</v>
      </c>
      <c r="P1175" s="106" t="s">
        <v>3380</v>
      </c>
      <c r="Q1175" s="103" t="s">
        <v>5</v>
      </c>
      <c r="R1175" s="103" t="s">
        <v>5</v>
      </c>
      <c r="S1175" s="299" t="s">
        <v>1370</v>
      </c>
      <c r="T1175" s="103" t="s">
        <v>5</v>
      </c>
      <c r="U1175" s="305" t="str">
        <f t="shared" si="120"/>
        <v>bt; bt; Đa sâu răng; bt</v>
      </c>
      <c r="V1175" s="112" t="s">
        <v>1370</v>
      </c>
      <c r="W1175" s="307" t="str">
        <f t="shared" si="121"/>
        <v>III</v>
      </c>
      <c r="X1175" s="308"/>
    </row>
    <row r="1176" spans="1:24" x14ac:dyDescent="0.25">
      <c r="A1176" s="103">
        <f t="shared" si="122"/>
        <v>1167</v>
      </c>
      <c r="B1176" s="300" t="s">
        <v>2904</v>
      </c>
      <c r="C1176" s="301" t="s">
        <v>1308</v>
      </c>
      <c r="D1176" s="309">
        <v>42065</v>
      </c>
      <c r="E1176" s="308"/>
      <c r="F1176" s="308" t="s">
        <v>1753</v>
      </c>
      <c r="G1176" s="421" t="s">
        <v>2914</v>
      </c>
      <c r="H1176" s="228">
        <v>45720</v>
      </c>
      <c r="I1176" s="308">
        <v>23</v>
      </c>
      <c r="J1176" s="308">
        <v>127</v>
      </c>
      <c r="K1176" s="303" t="str" cm="1">
        <f t="array" ref="K1176">LOOKUP(2,1/(J1176&gt;=INDEX(IF(F1176="x",CCTT!$F$3:$I$170,CCTT!$B$3:$E$170),MATCH(DATEDIF(D1176,DATE(2024,7,11),"m"),CCTT!$A$3:$A$170,0),0)),CCTT!$F$2:$I$2)</f>
        <v>bt</v>
      </c>
      <c r="L1176" s="304">
        <f t="shared" si="119"/>
        <v>14.260028520057041</v>
      </c>
      <c r="M1176" s="303" t="str" cm="1">
        <f t="array" ref="M1176">LOOKUP(2,1/(L1176&gt;=INDEX(IF(F1176="x",BMI!$G$3:$K$170,BMI!$B$3:$F$170),MATCH(DATEDIF(D1176,DATE(2024,7,11),"m"),BMI!$A$3:$A$170,0),0)),BMI!$G$2:$K$2)</f>
        <v>bt</v>
      </c>
      <c r="N1176" s="299" t="s">
        <v>3381</v>
      </c>
      <c r="O1176" s="299">
        <v>83</v>
      </c>
      <c r="P1176" s="106" t="s">
        <v>3380</v>
      </c>
      <c r="Q1176" s="103" t="s">
        <v>5</v>
      </c>
      <c r="R1176" s="103" t="s">
        <v>5</v>
      </c>
      <c r="S1176" s="299" t="s">
        <v>1370</v>
      </c>
      <c r="T1176" s="103" t="s">
        <v>5</v>
      </c>
      <c r="U1176" s="305" t="str">
        <f t="shared" si="120"/>
        <v>bt; bt; Đa sâu răng; bt</v>
      </c>
      <c r="V1176" s="112" t="s">
        <v>1370</v>
      </c>
      <c r="W1176" s="307" t="str">
        <f t="shared" si="121"/>
        <v>II</v>
      </c>
      <c r="X1176" s="308"/>
    </row>
    <row r="1177" spans="1:24" x14ac:dyDescent="0.25">
      <c r="A1177" s="103">
        <f t="shared" si="122"/>
        <v>1168</v>
      </c>
      <c r="B1177" s="300" t="s">
        <v>2905</v>
      </c>
      <c r="C1177" s="301" t="s">
        <v>1264</v>
      </c>
      <c r="D1177" s="309">
        <v>42096</v>
      </c>
      <c r="E1177" s="308" t="s">
        <v>1753</v>
      </c>
      <c r="F1177" s="308"/>
      <c r="G1177" s="421" t="s">
        <v>2914</v>
      </c>
      <c r="H1177" s="228">
        <v>45720</v>
      </c>
      <c r="I1177" s="308">
        <v>40</v>
      </c>
      <c r="J1177" s="308">
        <v>139</v>
      </c>
      <c r="K1177" s="303" t="str" cm="1">
        <f t="array" ref="K1177">LOOKUP(2,1/(J1177&gt;=INDEX(IF(F1177="x",CCTT!$F$3:$I$170,CCTT!$B$3:$E$170),MATCH(DATEDIF(D1177,DATE(2024,7,11),"m"),CCTT!$A$3:$A$170,0),0)),CCTT!$F$2:$I$2)</f>
        <v>bt</v>
      </c>
      <c r="L1177" s="304">
        <f t="shared" si="119"/>
        <v>20.702862170695095</v>
      </c>
      <c r="M1177" s="303" t="str" cm="1">
        <f t="array" ref="M1177">LOOKUP(2,1/(L1177&gt;=INDEX(IF(F1177="x",BMI!$G$3:$K$170,BMI!$B$3:$F$170),MATCH(DATEDIF(D1177,DATE(2024,7,11),"m"),BMI!$A$3:$A$170,0),0)),BMI!$G$2:$K$2)</f>
        <v>BP</v>
      </c>
      <c r="N1177" s="299" t="s">
        <v>3386</v>
      </c>
      <c r="O1177" s="299">
        <v>85</v>
      </c>
      <c r="P1177" s="106" t="s">
        <v>3380</v>
      </c>
      <c r="Q1177" s="103" t="s">
        <v>5</v>
      </c>
      <c r="R1177" s="103" t="s">
        <v>5</v>
      </c>
      <c r="S1177" s="299" t="s">
        <v>5</v>
      </c>
      <c r="T1177" s="103" t="s">
        <v>5</v>
      </c>
      <c r="U1177" s="305" t="str">
        <f t="shared" si="120"/>
        <v>bt; bt; bt; bt</v>
      </c>
      <c r="V1177" s="306" t="s">
        <v>5</v>
      </c>
      <c r="W1177" s="307" t="str">
        <f t="shared" si="121"/>
        <v>III</v>
      </c>
      <c r="X1177" s="308"/>
    </row>
    <row r="1178" spans="1:24" x14ac:dyDescent="0.25">
      <c r="A1178" s="103">
        <f t="shared" si="122"/>
        <v>1169</v>
      </c>
      <c r="B1178" s="300" t="s">
        <v>2906</v>
      </c>
      <c r="C1178" s="301" t="s">
        <v>1378</v>
      </c>
      <c r="D1178" s="309">
        <v>42277</v>
      </c>
      <c r="E1178" s="308" t="s">
        <v>1753</v>
      </c>
      <c r="F1178" s="308"/>
      <c r="G1178" s="421" t="s">
        <v>2914</v>
      </c>
      <c r="H1178" s="228">
        <v>45720</v>
      </c>
      <c r="I1178" s="308">
        <v>24</v>
      </c>
      <c r="J1178" s="308">
        <v>130</v>
      </c>
      <c r="K1178" s="303" t="str" cm="1">
        <f t="array" ref="K1178">LOOKUP(2,1/(J1178&gt;=INDEX(IF(F1178="x",CCTT!$F$3:$I$170,CCTT!$B$3:$E$170),MATCH(DATEDIF(D1178,DATE(2024,7,11),"m"),CCTT!$A$3:$A$170,0),0)),CCTT!$F$2:$I$2)</f>
        <v>bt</v>
      </c>
      <c r="L1178" s="304">
        <f t="shared" si="119"/>
        <v>14.201183431952662</v>
      </c>
      <c r="M1178" s="303" t="str" cm="1">
        <f t="array" ref="M1178">LOOKUP(2,1/(L1178&gt;=INDEX(IF(F1178="x",BMI!$G$3:$K$170,BMI!$B$3:$F$170),MATCH(DATEDIF(D1178,DATE(2024,7,11),"m"),BMI!$A$3:$A$170,0),0)),BMI!$G$2:$K$2)</f>
        <v>bt</v>
      </c>
      <c r="N1178" s="299" t="s">
        <v>3381</v>
      </c>
      <c r="O1178" s="299">
        <v>82</v>
      </c>
      <c r="P1178" s="106" t="s">
        <v>3380</v>
      </c>
      <c r="Q1178" s="103" t="s">
        <v>5</v>
      </c>
      <c r="R1178" s="103" t="s">
        <v>5</v>
      </c>
      <c r="S1178" s="299" t="s">
        <v>5</v>
      </c>
      <c r="T1178" s="103" t="s">
        <v>5</v>
      </c>
      <c r="U1178" s="305" t="str">
        <f t="shared" si="120"/>
        <v>bt; bt; bt; bt</v>
      </c>
      <c r="V1178" s="306" t="s">
        <v>5</v>
      </c>
      <c r="W1178" s="307" t="str">
        <f t="shared" si="121"/>
        <v>I</v>
      </c>
      <c r="X1178" s="308"/>
    </row>
    <row r="1179" spans="1:24" x14ac:dyDescent="0.25">
      <c r="A1179" s="103">
        <f t="shared" si="122"/>
        <v>1170</v>
      </c>
      <c r="B1179" s="300" t="s">
        <v>2907</v>
      </c>
      <c r="C1179" s="301" t="s">
        <v>1314</v>
      </c>
      <c r="D1179" s="309">
        <v>42245</v>
      </c>
      <c r="E1179" s="308" t="s">
        <v>1753</v>
      </c>
      <c r="F1179" s="308"/>
      <c r="G1179" s="421" t="s">
        <v>2914</v>
      </c>
      <c r="H1179" s="228">
        <v>45720</v>
      </c>
      <c r="I1179" s="308">
        <v>27</v>
      </c>
      <c r="J1179" s="308">
        <v>128</v>
      </c>
      <c r="K1179" s="303" t="str" cm="1">
        <f t="array" ref="K1179">LOOKUP(2,1/(J1179&gt;=INDEX(IF(F1179="x",CCTT!$F$3:$I$170,CCTT!$B$3:$E$170),MATCH(DATEDIF(D1179,DATE(2024,7,11),"m"),CCTT!$A$3:$A$170,0),0)),CCTT!$F$2:$I$2)</f>
        <v>bt</v>
      </c>
      <c r="L1179" s="304">
        <f t="shared" si="119"/>
        <v>16.4794921875</v>
      </c>
      <c r="M1179" s="303" t="str" cm="1">
        <f t="array" ref="M1179">LOOKUP(2,1/(L1179&gt;=INDEX(IF(F1179="x",BMI!$G$3:$K$170,BMI!$B$3:$F$170),MATCH(DATEDIF(D1179,DATE(2024,7,11),"m"),BMI!$A$3:$A$170,0),0)),BMI!$G$2:$K$2)</f>
        <v>bt</v>
      </c>
      <c r="N1179" s="299" t="s">
        <v>3381</v>
      </c>
      <c r="O1179" s="299">
        <v>82</v>
      </c>
      <c r="P1179" s="302" t="s">
        <v>3382</v>
      </c>
      <c r="Q1179" s="335" t="s">
        <v>1267</v>
      </c>
      <c r="R1179" s="103" t="s">
        <v>5</v>
      </c>
      <c r="S1179" s="299" t="s">
        <v>1370</v>
      </c>
      <c r="T1179" s="103" t="s">
        <v>5</v>
      </c>
      <c r="U1179" s="305" t="str">
        <f t="shared" si="120"/>
        <v>Loạn thị; bt; Đa sâu răng; bt</v>
      </c>
      <c r="V1179" s="306" t="s">
        <v>3402</v>
      </c>
      <c r="W1179" s="307" t="str">
        <f t="shared" si="121"/>
        <v>II</v>
      </c>
      <c r="X1179" s="308"/>
    </row>
    <row r="1180" spans="1:24" x14ac:dyDescent="0.25">
      <c r="A1180" s="103">
        <f t="shared" si="122"/>
        <v>1171</v>
      </c>
      <c r="B1180" s="300" t="s">
        <v>2908</v>
      </c>
      <c r="C1180" s="301" t="s">
        <v>1316</v>
      </c>
      <c r="D1180" s="309">
        <v>41913</v>
      </c>
      <c r="E1180" s="308"/>
      <c r="F1180" s="308" t="s">
        <v>1753</v>
      </c>
      <c r="G1180" s="421" t="s">
        <v>2914</v>
      </c>
      <c r="H1180" s="228">
        <v>45720</v>
      </c>
      <c r="I1180" s="308">
        <v>32</v>
      </c>
      <c r="J1180" s="308">
        <v>149</v>
      </c>
      <c r="K1180" s="303" t="str" cm="1">
        <f t="array" ref="K1180">LOOKUP(2,1/(J1180&gt;=INDEX(IF(F1180="x",CCTT!$F$3:$I$170,CCTT!$B$3:$E$170),MATCH(DATEDIF(D1180,DATE(2024,7,11),"m"),CCTT!$A$3:$A$170,0),0)),CCTT!$F$2:$I$2)</f>
        <v>bt</v>
      </c>
      <c r="L1180" s="304">
        <f t="shared" si="119"/>
        <v>14.413765145714157</v>
      </c>
      <c r="M1180" s="303" t="str" cm="1">
        <f t="array" ref="M1180">LOOKUP(2,1/(L1180&gt;=INDEX(IF(F1180="x",BMI!$G$3:$K$170,BMI!$B$3:$F$170),MATCH(DATEDIF(D1180,DATE(2024,7,11),"m"),BMI!$A$3:$A$170,0),0)),BMI!$G$2:$K$2)</f>
        <v>bt</v>
      </c>
      <c r="N1180" s="299" t="s">
        <v>3403</v>
      </c>
      <c r="O1180" s="299">
        <v>83</v>
      </c>
      <c r="P1180" s="106" t="s">
        <v>3380</v>
      </c>
      <c r="Q1180" s="103" t="s">
        <v>5</v>
      </c>
      <c r="R1180" s="103" t="s">
        <v>5</v>
      </c>
      <c r="S1180" s="299" t="s">
        <v>5</v>
      </c>
      <c r="T1180" s="103" t="s">
        <v>5</v>
      </c>
      <c r="U1180" s="305" t="str">
        <f t="shared" si="120"/>
        <v>bt; bt; bt; bt</v>
      </c>
      <c r="V1180" s="306" t="s">
        <v>5</v>
      </c>
      <c r="W1180" s="307" t="str">
        <f t="shared" si="121"/>
        <v>I</v>
      </c>
      <c r="X1180" s="308"/>
    </row>
    <row r="1181" spans="1:24" x14ac:dyDescent="0.25">
      <c r="A1181" s="103">
        <f t="shared" si="122"/>
        <v>1172</v>
      </c>
      <c r="B1181" s="300" t="s">
        <v>2909</v>
      </c>
      <c r="C1181" s="301" t="s">
        <v>1296</v>
      </c>
      <c r="D1181" s="309">
        <v>42018</v>
      </c>
      <c r="E1181" s="308" t="s">
        <v>1753</v>
      </c>
      <c r="F1181" s="308"/>
      <c r="G1181" s="421" t="s">
        <v>2914</v>
      </c>
      <c r="H1181" s="228">
        <v>45720</v>
      </c>
      <c r="I1181" s="308">
        <v>33</v>
      </c>
      <c r="J1181" s="308">
        <v>145</v>
      </c>
      <c r="K1181" s="303" t="str" cm="1">
        <f t="array" ref="K1181">LOOKUP(2,1/(J1181&gt;=INDEX(IF(F1181="x",CCTT!$F$3:$I$170,CCTT!$B$3:$E$170),MATCH(DATEDIF(D1181,DATE(2024,7,11),"m"),CCTT!$A$3:$A$170,0),0)),CCTT!$F$2:$I$2)</f>
        <v>bt</v>
      </c>
      <c r="L1181" s="304">
        <f t="shared" si="119"/>
        <v>15.695600475624255</v>
      </c>
      <c r="M1181" s="303" t="str" cm="1">
        <f t="array" ref="M1181">LOOKUP(2,1/(L1181&gt;=INDEX(IF(F1181="x",BMI!$G$3:$K$170,BMI!$B$3:$F$170),MATCH(DATEDIF(D1181,DATE(2024,7,11),"m"),BMI!$A$3:$A$170,0),0)),BMI!$G$2:$K$2)</f>
        <v>bt</v>
      </c>
      <c r="N1181" s="299" t="s">
        <v>3381</v>
      </c>
      <c r="O1181" s="299">
        <v>81</v>
      </c>
      <c r="P1181" s="106" t="s">
        <v>3380</v>
      </c>
      <c r="Q1181" s="103" t="s">
        <v>5</v>
      </c>
      <c r="R1181" s="103" t="s">
        <v>5</v>
      </c>
      <c r="S1181" s="299" t="s">
        <v>5</v>
      </c>
      <c r="T1181" s="103" t="s">
        <v>5</v>
      </c>
      <c r="U1181" s="305" t="str">
        <f t="shared" si="120"/>
        <v>bt; bt; bt; bt</v>
      </c>
      <c r="V1181" s="306" t="s">
        <v>5</v>
      </c>
      <c r="W1181" s="307" t="str">
        <f t="shared" si="121"/>
        <v>I</v>
      </c>
      <c r="X1181" s="308"/>
    </row>
    <row r="1182" spans="1:24" x14ac:dyDescent="0.25">
      <c r="A1182" s="103">
        <f t="shared" si="122"/>
        <v>1173</v>
      </c>
      <c r="B1182" s="300" t="s">
        <v>2910</v>
      </c>
      <c r="C1182" s="301" t="s">
        <v>1297</v>
      </c>
      <c r="D1182" s="309">
        <v>42296</v>
      </c>
      <c r="E1182" s="308" t="s">
        <v>1753</v>
      </c>
      <c r="F1182" s="308"/>
      <c r="G1182" s="421" t="s">
        <v>2914</v>
      </c>
      <c r="H1182" s="228">
        <v>45720</v>
      </c>
      <c r="I1182" s="308">
        <v>49</v>
      </c>
      <c r="J1182" s="308">
        <v>136</v>
      </c>
      <c r="K1182" s="303" t="str" cm="1">
        <f t="array" ref="K1182">LOOKUP(2,1/(J1182&gt;=INDEX(IF(F1182="x",CCTT!$F$3:$I$170,CCTT!$B$3:$E$170),MATCH(DATEDIF(D1182,DATE(2024,7,11),"m"),CCTT!$A$3:$A$170,0),0)),CCTT!$F$2:$I$2)</f>
        <v>bt</v>
      </c>
      <c r="L1182" s="304">
        <f t="shared" si="119"/>
        <v>26.492214532871969</v>
      </c>
      <c r="M1182" s="303" t="str" cm="1">
        <f t="array" ref="M1182">LOOKUP(2,1/(L1182&gt;=INDEX(IF(F1182="x",BMI!$G$3:$K$170,BMI!$B$3:$F$170),MATCH(DATEDIF(D1182,DATE(2024,7,11),"m"),BMI!$A$3:$A$170,0),0)),BMI!$G$2:$K$2)</f>
        <v>BP</v>
      </c>
      <c r="N1182" s="299" t="s">
        <v>293</v>
      </c>
      <c r="O1182" s="299">
        <v>86</v>
      </c>
      <c r="P1182" s="106" t="s">
        <v>3380</v>
      </c>
      <c r="Q1182" s="103" t="s">
        <v>5</v>
      </c>
      <c r="R1182" s="103" t="s">
        <v>5</v>
      </c>
      <c r="S1182" s="299" t="s">
        <v>5</v>
      </c>
      <c r="T1182" s="103" t="s">
        <v>5</v>
      </c>
      <c r="U1182" s="305" t="str">
        <f t="shared" si="120"/>
        <v>bt; bt; bt; bt</v>
      </c>
      <c r="V1182" s="306" t="s">
        <v>5</v>
      </c>
      <c r="W1182" s="307" t="str">
        <f t="shared" si="121"/>
        <v>III</v>
      </c>
      <c r="X1182" s="308"/>
    </row>
    <row r="1183" spans="1:24" x14ac:dyDescent="0.25">
      <c r="A1183" s="103">
        <f t="shared" si="122"/>
        <v>1174</v>
      </c>
      <c r="B1183" s="300" t="s">
        <v>2911</v>
      </c>
      <c r="C1183" s="301" t="s">
        <v>1262</v>
      </c>
      <c r="D1183" s="308"/>
      <c r="E1183" s="308"/>
      <c r="F1183" s="308" t="s">
        <v>1753</v>
      </c>
      <c r="G1183" s="421" t="s">
        <v>2914</v>
      </c>
      <c r="H1183" s="228">
        <v>45720</v>
      </c>
      <c r="I1183" s="308">
        <v>32</v>
      </c>
      <c r="J1183" s="308">
        <v>130</v>
      </c>
      <c r="K1183" s="303" t="e" cm="1">
        <f t="array" ref="K1183">LOOKUP(2,1/(J1183&gt;=INDEX(IF(F1183="x",CCTT!$F$3:$I$170,CCTT!$B$3:$E$170),MATCH(DATEDIF(D1183,DATE(2024,7,11),"m"),CCTT!$A$3:$A$170,0),0)),CCTT!$F$2:$I$2)</f>
        <v>#N/A</v>
      </c>
      <c r="L1183" s="304">
        <f t="shared" si="119"/>
        <v>18.934911242603551</v>
      </c>
      <c r="M1183" s="303" t="e" cm="1">
        <f t="array" ref="M1183">LOOKUP(2,1/(L1183&gt;=INDEX(IF(F1183="x",BMI!$G$3:$K$170,BMI!$B$3:$F$170),MATCH(DATEDIF(D1183,DATE(2024,7,11),"m"),BMI!$A$3:$A$170,0),0)),BMI!$G$2:$K$2)</f>
        <v>#N/A</v>
      </c>
      <c r="N1183" s="299" t="s">
        <v>3381</v>
      </c>
      <c r="O1183" s="299">
        <v>82</v>
      </c>
      <c r="P1183" s="106" t="s">
        <v>3380</v>
      </c>
      <c r="Q1183" s="103" t="s">
        <v>5</v>
      </c>
      <c r="R1183" s="103" t="s">
        <v>5</v>
      </c>
      <c r="S1183" s="299" t="s">
        <v>1370</v>
      </c>
      <c r="T1183" s="103" t="s">
        <v>5</v>
      </c>
      <c r="U1183" s="305" t="str">
        <f t="shared" si="120"/>
        <v>bt; bt; Đa sâu răng; bt</v>
      </c>
      <c r="V1183" s="112" t="s">
        <v>1370</v>
      </c>
      <c r="W1183" s="307" t="e">
        <f t="shared" si="121"/>
        <v>#N/A</v>
      </c>
      <c r="X1183" s="308"/>
    </row>
    <row r="1184" spans="1:24" x14ac:dyDescent="0.25">
      <c r="A1184" s="103">
        <f t="shared" si="122"/>
        <v>1175</v>
      </c>
      <c r="B1184" s="300" t="s">
        <v>2912</v>
      </c>
      <c r="C1184" s="301" t="s">
        <v>1316</v>
      </c>
      <c r="D1184" s="308"/>
      <c r="E1184" s="308"/>
      <c r="F1184" s="308" t="s">
        <v>1753</v>
      </c>
      <c r="G1184" s="421" t="s">
        <v>2914</v>
      </c>
      <c r="H1184" s="228">
        <v>45720</v>
      </c>
      <c r="I1184" s="308"/>
      <c r="J1184" s="308"/>
      <c r="K1184" s="303" t="e" cm="1">
        <f t="array" ref="K1184">LOOKUP(2,1/(J1184&gt;=INDEX(IF(F1184="x",CCTT!$F$3:$I$170,CCTT!$B$3:$E$170),MATCH(DATEDIF(D1184,DATE(2024,7,11),"m"),CCTT!$A$3:$A$170,0),0)),CCTT!$F$2:$I$2)</f>
        <v>#N/A</v>
      </c>
      <c r="L1184" s="304" t="e">
        <f t="shared" si="119"/>
        <v>#DIV/0!</v>
      </c>
      <c r="M1184" s="303" t="e" cm="1">
        <f t="array" ref="M1184">LOOKUP(2,1/(L1184&gt;=INDEX(IF(F1184="x",BMI!$G$3:$K$170,BMI!$B$3:$F$170),MATCH(DATEDIF(D1184,DATE(2024,7,11),"m"),BMI!$A$3:$A$170,0),0)),BMI!$G$2:$K$2)</f>
        <v>#DIV/0!</v>
      </c>
      <c r="N1184" s="299" t="s">
        <v>3386</v>
      </c>
      <c r="O1184" s="299">
        <v>79</v>
      </c>
      <c r="P1184" s="302" t="s">
        <v>3382</v>
      </c>
      <c r="Q1184" s="103" t="s">
        <v>1269</v>
      </c>
      <c r="R1184" s="103" t="s">
        <v>5</v>
      </c>
      <c r="S1184" s="299" t="s">
        <v>5</v>
      </c>
      <c r="T1184" s="103" t="s">
        <v>5</v>
      </c>
      <c r="U1184" s="305" t="str">
        <f t="shared" si="120"/>
        <v>Cận thị; bt; bt; bt</v>
      </c>
      <c r="V1184" s="306" t="s">
        <v>1269</v>
      </c>
      <c r="W1184" s="307" t="e">
        <f t="shared" si="121"/>
        <v>#N/A</v>
      </c>
      <c r="X1184" s="308"/>
    </row>
    <row r="1185" spans="1:24" ht="31.5" x14ac:dyDescent="0.25">
      <c r="A1185" s="103">
        <f t="shared" si="122"/>
        <v>1176</v>
      </c>
      <c r="B1185" s="300" t="s">
        <v>2913</v>
      </c>
      <c r="C1185" s="301" t="s">
        <v>1688</v>
      </c>
      <c r="D1185" s="309">
        <v>42115</v>
      </c>
      <c r="E1185" s="308"/>
      <c r="F1185" s="308" t="s">
        <v>1753</v>
      </c>
      <c r="G1185" s="421" t="s">
        <v>2914</v>
      </c>
      <c r="H1185" s="228">
        <v>45720</v>
      </c>
      <c r="I1185" s="308"/>
      <c r="J1185" s="308"/>
      <c r="K1185" s="303" t="str" cm="1">
        <f t="array" ref="K1185">LOOKUP(2,1/(J1185&gt;=INDEX(IF(F1185="x",CCTT!$F$3:$I$170,CCTT!$B$3:$E$170),MATCH(DATEDIF(D1185,DATE(2024,7,11),"m"),CCTT!$A$3:$A$170,0),0)),CCTT!$F$2:$I$2)</f>
        <v>SDDTTC
MĐN</v>
      </c>
      <c r="L1185" s="304" t="e">
        <f t="shared" si="119"/>
        <v>#DIV/0!</v>
      </c>
      <c r="M1185" s="303" t="e" cm="1">
        <f t="array" ref="M1185">LOOKUP(2,1/(L1185&gt;=INDEX(IF(F1185="x",BMI!$G$3:$K$170,BMI!$B$3:$F$170),MATCH(DATEDIF(D1185,DATE(2024,7,11),"m"),BMI!$A$3:$A$170,0),0)),BMI!$G$2:$K$2)</f>
        <v>#N/A</v>
      </c>
      <c r="N1185" s="299" t="s">
        <v>3386</v>
      </c>
      <c r="O1185" s="299">
        <v>80</v>
      </c>
      <c r="P1185" s="106" t="s">
        <v>3380</v>
      </c>
      <c r="Q1185" s="103" t="s">
        <v>5</v>
      </c>
      <c r="R1185" s="103" t="s">
        <v>5</v>
      </c>
      <c r="S1185" s="299" t="s">
        <v>1370</v>
      </c>
      <c r="T1185" s="103" t="s">
        <v>5</v>
      </c>
      <c r="U1185" s="305" t="str">
        <f t="shared" si="120"/>
        <v>bt; bt; Đa sâu răng; bt</v>
      </c>
      <c r="V1185" s="112" t="s">
        <v>1370</v>
      </c>
      <c r="W1185" s="307" t="e">
        <f t="shared" si="121"/>
        <v>#N/A</v>
      </c>
      <c r="X1185" s="308"/>
    </row>
    <row r="1186" spans="1:24" x14ac:dyDescent="0.25">
      <c r="A1186" s="103">
        <f t="shared" si="122"/>
        <v>1177</v>
      </c>
      <c r="B1186" s="300" t="s">
        <v>2913</v>
      </c>
      <c r="C1186" s="301" t="s">
        <v>1289</v>
      </c>
      <c r="D1186" s="309">
        <v>42227</v>
      </c>
      <c r="E1186" s="308"/>
      <c r="F1186" s="308" t="s">
        <v>1753</v>
      </c>
      <c r="G1186" s="421" t="s">
        <v>2938</v>
      </c>
      <c r="H1186" s="228">
        <v>45720</v>
      </c>
      <c r="I1186" s="308">
        <v>36</v>
      </c>
      <c r="J1186" s="308">
        <v>143</v>
      </c>
      <c r="K1186" s="303" t="str" cm="1">
        <f t="array" ref="K1186">LOOKUP(2,1/(J1186&gt;=INDEX(IF(F1186="x",CCTT!$F$3:$I$170,CCTT!$B$3:$E$170),MATCH(DATEDIF(D1186,DATE(2024,7,11),"m"),CCTT!$A$3:$A$170,0),0)),CCTT!$F$2:$I$2)</f>
        <v>bt</v>
      </c>
      <c r="L1186" s="304">
        <f t="shared" si="119"/>
        <v>17.604772849528096</v>
      </c>
      <c r="M1186" s="303" t="str" cm="1">
        <f t="array" ref="M1186">LOOKUP(2,1/(L1186&gt;=INDEX(IF(F1186="x",BMI!$G$3:$K$170,BMI!$B$3:$F$170),MATCH(DATEDIF(D1186,DATE(2024,7,11),"m"),BMI!$A$3:$A$170,0),0)),BMI!$G$2:$K$2)</f>
        <v>bt</v>
      </c>
      <c r="N1186" s="299" t="s">
        <v>3386</v>
      </c>
      <c r="O1186" s="299">
        <v>83</v>
      </c>
      <c r="P1186" s="106" t="s">
        <v>3380</v>
      </c>
      <c r="Q1186" s="103" t="s">
        <v>5</v>
      </c>
      <c r="R1186" s="103" t="s">
        <v>5</v>
      </c>
      <c r="S1186" s="299" t="s">
        <v>1370</v>
      </c>
      <c r="T1186" s="103" t="s">
        <v>5</v>
      </c>
      <c r="U1186" s="305" t="str">
        <f t="shared" si="120"/>
        <v>bt; bt; Đa sâu răng; bt</v>
      </c>
      <c r="V1186" s="112" t="s">
        <v>1370</v>
      </c>
      <c r="W1186" s="307" t="str">
        <f t="shared" si="121"/>
        <v>II</v>
      </c>
      <c r="X1186" s="308"/>
    </row>
    <row r="1187" spans="1:24" x14ac:dyDescent="0.25">
      <c r="A1187" s="103">
        <f t="shared" si="122"/>
        <v>1178</v>
      </c>
      <c r="B1187" s="300" t="s">
        <v>2915</v>
      </c>
      <c r="C1187" s="301" t="s">
        <v>1261</v>
      </c>
      <c r="D1187" s="309">
        <v>42295</v>
      </c>
      <c r="E1187" s="308"/>
      <c r="F1187" s="308" t="s">
        <v>3393</v>
      </c>
      <c r="G1187" s="421" t="s">
        <v>2938</v>
      </c>
      <c r="H1187" s="228">
        <v>45720</v>
      </c>
      <c r="I1187" s="308">
        <v>27</v>
      </c>
      <c r="J1187" s="308">
        <v>125</v>
      </c>
      <c r="K1187" s="303" t="str" cm="1">
        <f t="array" ref="K1187">LOOKUP(2,1/(J1187&gt;=INDEX(IF(F1187="x",CCTT!$F$3:$I$170,CCTT!$B$3:$E$170),MATCH(DATEDIF(D1187,DATE(2024,7,11),"m"),CCTT!$A$3:$A$170,0),0)),CCTT!$F$2:$I$2)</f>
        <v>bt</v>
      </c>
      <c r="L1187" s="304">
        <f t="shared" si="119"/>
        <v>17.279999999999998</v>
      </c>
      <c r="M1187" s="303" t="str" cm="1">
        <f t="array" ref="M1187">LOOKUP(2,1/(L1187&gt;=INDEX(IF(F1187="x",BMI!$G$3:$K$170,BMI!$B$3:$F$170),MATCH(DATEDIF(D1187,DATE(2024,7,11),"m"),BMI!$A$3:$A$170,0),0)),BMI!$G$2:$K$2)</f>
        <v>bt</v>
      </c>
      <c r="N1187" s="299" t="s">
        <v>3381</v>
      </c>
      <c r="O1187" s="299">
        <v>81</v>
      </c>
      <c r="P1187" s="106" t="s">
        <v>3380</v>
      </c>
      <c r="Q1187" s="103" t="s">
        <v>5</v>
      </c>
      <c r="R1187" s="103" t="s">
        <v>5</v>
      </c>
      <c r="S1187" s="299" t="s">
        <v>1370</v>
      </c>
      <c r="T1187" s="103" t="s">
        <v>5</v>
      </c>
      <c r="U1187" s="305" t="str">
        <f t="shared" si="120"/>
        <v>bt; bt; Đa sâu răng; bt</v>
      </c>
      <c r="V1187" s="112" t="s">
        <v>1370</v>
      </c>
      <c r="W1187" s="307" t="str">
        <f t="shared" si="121"/>
        <v>II</v>
      </c>
      <c r="X1187" s="308"/>
    </row>
    <row r="1188" spans="1:24" x14ac:dyDescent="0.25">
      <c r="A1188" s="103">
        <f t="shared" si="122"/>
        <v>1179</v>
      </c>
      <c r="B1188" s="300" t="s">
        <v>2916</v>
      </c>
      <c r="C1188" s="301" t="s">
        <v>1261</v>
      </c>
      <c r="D1188" s="309">
        <v>42192</v>
      </c>
      <c r="E1188" s="308"/>
      <c r="F1188" s="308" t="s">
        <v>1753</v>
      </c>
      <c r="G1188" s="421" t="s">
        <v>2938</v>
      </c>
      <c r="H1188" s="228">
        <v>45720</v>
      </c>
      <c r="I1188" s="308">
        <v>46</v>
      </c>
      <c r="J1188" s="308">
        <v>143</v>
      </c>
      <c r="K1188" s="303" t="str" cm="1">
        <f t="array" ref="K1188">LOOKUP(2,1/(J1188&gt;=INDEX(IF(F1188="x",CCTT!$F$3:$I$170,CCTT!$B$3:$E$170),MATCH(DATEDIF(D1188,DATE(2024,7,11),"m"),CCTT!$A$3:$A$170,0),0)),CCTT!$F$2:$I$2)</f>
        <v>bt</v>
      </c>
      <c r="L1188" s="304">
        <f t="shared" si="119"/>
        <v>22.494987529952564</v>
      </c>
      <c r="M1188" s="303" t="str" cm="1">
        <f t="array" ref="M1188">LOOKUP(2,1/(L1188&gt;=INDEX(IF(F1188="x",BMI!$G$3:$K$170,BMI!$B$3:$F$170),MATCH(DATEDIF(D1188,DATE(2024,7,11),"m"),BMI!$A$3:$A$170,0),0)),BMI!$G$2:$K$2)</f>
        <v>BP</v>
      </c>
      <c r="N1188" s="299" t="s">
        <v>3408</v>
      </c>
      <c r="O1188" s="299">
        <v>87</v>
      </c>
      <c r="P1188" s="106" t="s">
        <v>3380</v>
      </c>
      <c r="Q1188" s="103" t="s">
        <v>5</v>
      </c>
      <c r="R1188" s="103" t="s">
        <v>5</v>
      </c>
      <c r="S1188" s="299" t="s">
        <v>5</v>
      </c>
      <c r="T1188" s="103" t="s">
        <v>5</v>
      </c>
      <c r="U1188" s="305" t="str">
        <f t="shared" si="120"/>
        <v>bt; bt; bt; bt</v>
      </c>
      <c r="V1188" s="306" t="s">
        <v>5</v>
      </c>
      <c r="W1188" s="307" t="str">
        <f t="shared" si="121"/>
        <v>III</v>
      </c>
      <c r="X1188" s="308"/>
    </row>
    <row r="1189" spans="1:24" x14ac:dyDescent="0.25">
      <c r="A1189" s="103">
        <f t="shared" si="122"/>
        <v>1180</v>
      </c>
      <c r="B1189" s="300" t="s">
        <v>1499</v>
      </c>
      <c r="C1189" s="301" t="s">
        <v>1376</v>
      </c>
      <c r="D1189" s="309">
        <v>42273</v>
      </c>
      <c r="E1189" s="308" t="s">
        <v>1753</v>
      </c>
      <c r="F1189" s="308"/>
      <c r="G1189" s="421" t="s">
        <v>2938</v>
      </c>
      <c r="H1189" s="228">
        <v>45720</v>
      </c>
      <c r="I1189" s="308">
        <v>30</v>
      </c>
      <c r="J1189" s="308">
        <v>125</v>
      </c>
      <c r="K1189" s="303" t="str" cm="1">
        <f t="array" ref="K1189">LOOKUP(2,1/(J1189&gt;=INDEX(IF(F1189="x",CCTT!$F$3:$I$170,CCTT!$B$3:$E$170),MATCH(DATEDIF(D1189,DATE(2024,7,11),"m"),CCTT!$A$3:$A$170,0),0)),CCTT!$F$2:$I$2)</f>
        <v>bt</v>
      </c>
      <c r="L1189" s="304">
        <f t="shared" si="119"/>
        <v>19.2</v>
      </c>
      <c r="M1189" s="303" t="str" cm="1">
        <f t="array" ref="M1189">LOOKUP(2,1/(L1189&gt;=INDEX(IF(F1189="x",BMI!$G$3:$K$170,BMI!$B$3:$F$170),MATCH(DATEDIF(D1189,DATE(2024,7,11),"m"),BMI!$A$3:$A$170,0),0)),BMI!$G$2:$K$2)</f>
        <v>TC</v>
      </c>
      <c r="N1189" s="299" t="s">
        <v>3381</v>
      </c>
      <c r="O1189" s="299">
        <v>82</v>
      </c>
      <c r="P1189" s="106" t="s">
        <v>3380</v>
      </c>
      <c r="Q1189" s="103" t="s">
        <v>5</v>
      </c>
      <c r="R1189" s="103" t="s">
        <v>5</v>
      </c>
      <c r="S1189" s="299" t="s">
        <v>1370</v>
      </c>
      <c r="T1189" s="103" t="s">
        <v>5</v>
      </c>
      <c r="U1189" s="305" t="str">
        <f t="shared" si="120"/>
        <v>bt; bt; Đa sâu răng; bt</v>
      </c>
      <c r="V1189" s="112" t="s">
        <v>1370</v>
      </c>
      <c r="W1189" s="307" t="str">
        <f t="shared" si="121"/>
        <v>II</v>
      </c>
      <c r="X1189" s="308"/>
    </row>
    <row r="1190" spans="1:24" x14ac:dyDescent="0.25">
      <c r="A1190" s="103">
        <f t="shared" si="122"/>
        <v>1181</v>
      </c>
      <c r="B1190" s="300" t="s">
        <v>2917</v>
      </c>
      <c r="C1190" s="301" t="s">
        <v>1264</v>
      </c>
      <c r="D1190" s="309">
        <v>42240</v>
      </c>
      <c r="E1190" s="308" t="s">
        <v>1753</v>
      </c>
      <c r="F1190" s="308"/>
      <c r="G1190" s="421" t="s">
        <v>2938</v>
      </c>
      <c r="H1190" s="228">
        <v>45720</v>
      </c>
      <c r="I1190" s="308">
        <v>22</v>
      </c>
      <c r="J1190" s="308">
        <v>119</v>
      </c>
      <c r="K1190" s="303" t="str" cm="1">
        <f t="array" ref="K1190">LOOKUP(2,1/(J1190&gt;=INDEX(IF(F1190="x",CCTT!$F$3:$I$170,CCTT!$B$3:$E$170),MATCH(DATEDIF(D1190,DATE(2024,7,11),"m"),CCTT!$A$3:$A$170,0),0)),CCTT!$F$2:$I$2)</f>
        <v>SDDTTC</v>
      </c>
      <c r="L1190" s="304">
        <f t="shared" si="119"/>
        <v>15.535626015111927</v>
      </c>
      <c r="M1190" s="303" t="str" cm="1">
        <f t="array" ref="M1190">LOOKUP(2,1/(L1190&gt;=INDEX(IF(F1190="x",BMI!$G$3:$K$170,BMI!$B$3:$F$170),MATCH(DATEDIF(D1190,DATE(2024,7,11),"m"),BMI!$A$3:$A$170,0),0)),BMI!$G$2:$K$2)</f>
        <v>bt</v>
      </c>
      <c r="N1190" s="299" t="s">
        <v>3381</v>
      </c>
      <c r="O1190" s="299">
        <v>82</v>
      </c>
      <c r="P1190" s="302" t="s">
        <v>3382</v>
      </c>
      <c r="Q1190" s="335" t="s">
        <v>1293</v>
      </c>
      <c r="R1190" s="103" t="s">
        <v>5</v>
      </c>
      <c r="S1190" s="299" t="s">
        <v>5</v>
      </c>
      <c r="T1190" s="103" t="s">
        <v>5</v>
      </c>
      <c r="U1190" s="305" t="str">
        <f t="shared" si="120"/>
        <v>Cận loạn thị; bt; bt; bt</v>
      </c>
      <c r="V1190" s="306" t="s">
        <v>1293</v>
      </c>
      <c r="W1190" s="307" t="str">
        <f t="shared" si="121"/>
        <v>II</v>
      </c>
      <c r="X1190" s="308"/>
    </row>
    <row r="1191" spans="1:24" x14ac:dyDescent="0.25">
      <c r="A1191" s="103">
        <f t="shared" si="122"/>
        <v>1182</v>
      </c>
      <c r="B1191" s="300" t="s">
        <v>2918</v>
      </c>
      <c r="C1191" s="301" t="s">
        <v>1264</v>
      </c>
      <c r="D1191" s="309">
        <v>42066</v>
      </c>
      <c r="E1191" s="308" t="s">
        <v>1753</v>
      </c>
      <c r="F1191" s="308"/>
      <c r="G1191" s="421" t="s">
        <v>2938</v>
      </c>
      <c r="H1191" s="228">
        <v>45720</v>
      </c>
      <c r="I1191" s="308">
        <v>63</v>
      </c>
      <c r="J1191" s="308">
        <v>154</v>
      </c>
      <c r="K1191" s="303" t="str" cm="1">
        <f t="array" ref="K1191">LOOKUP(2,1/(J1191&gt;=INDEX(IF(F1191="x",CCTT!$F$3:$I$170,CCTT!$B$3:$E$170),MATCH(DATEDIF(D1191,DATE(2024,7,11),"m"),CCTT!$A$3:$A$170,0),0)),CCTT!$F$2:$I$2)</f>
        <v>CHT</v>
      </c>
      <c r="L1191" s="304">
        <f t="shared" si="119"/>
        <v>26.564344746162931</v>
      </c>
      <c r="M1191" s="303" t="str" cm="1">
        <f t="array" ref="M1191">LOOKUP(2,1/(L1191&gt;=INDEX(IF(F1191="x",BMI!$G$3:$K$170,BMI!$B$3:$F$170),MATCH(DATEDIF(D1191,DATE(2024,7,11),"m"),BMI!$A$3:$A$170,0),0)),BMI!$G$2:$K$2)</f>
        <v>BP</v>
      </c>
      <c r="N1191" s="299" t="s">
        <v>3390</v>
      </c>
      <c r="O1191" s="299">
        <v>84</v>
      </c>
      <c r="P1191" s="106" t="s">
        <v>3380</v>
      </c>
      <c r="Q1191" s="103" t="s">
        <v>5</v>
      </c>
      <c r="R1191" s="103" t="s">
        <v>5</v>
      </c>
      <c r="S1191" s="299" t="s">
        <v>5</v>
      </c>
      <c r="T1191" s="103" t="s">
        <v>5</v>
      </c>
      <c r="U1191" s="305" t="str">
        <f t="shared" si="120"/>
        <v>bt; bt; bt; bt</v>
      </c>
      <c r="V1191" s="306" t="s">
        <v>5</v>
      </c>
      <c r="W1191" s="307" t="str">
        <f t="shared" si="121"/>
        <v>III</v>
      </c>
      <c r="X1191" s="308"/>
    </row>
    <row r="1192" spans="1:24" x14ac:dyDescent="0.25">
      <c r="A1192" s="103">
        <f t="shared" si="122"/>
        <v>1183</v>
      </c>
      <c r="B1192" s="300" t="s">
        <v>1512</v>
      </c>
      <c r="C1192" s="301" t="s">
        <v>1264</v>
      </c>
      <c r="D1192" s="309">
        <v>42162</v>
      </c>
      <c r="E1192" s="308" t="s">
        <v>1753</v>
      </c>
      <c r="F1192" s="308"/>
      <c r="G1192" s="421" t="s">
        <v>2938</v>
      </c>
      <c r="H1192" s="228">
        <v>45720</v>
      </c>
      <c r="I1192" s="308">
        <v>42</v>
      </c>
      <c r="J1192" s="308">
        <v>138</v>
      </c>
      <c r="K1192" s="303" t="str" cm="1">
        <f t="array" ref="K1192">LOOKUP(2,1/(J1192&gt;=INDEX(IF(F1192="x",CCTT!$F$3:$I$170,CCTT!$B$3:$E$170),MATCH(DATEDIF(D1192,DATE(2024,7,11),"m"),CCTT!$A$3:$A$170,0),0)),CCTT!$F$2:$I$2)</f>
        <v>bt</v>
      </c>
      <c r="L1192" s="304">
        <f t="shared" si="119"/>
        <v>22.054190296156268</v>
      </c>
      <c r="M1192" s="303" t="str" cm="1">
        <f t="array" ref="M1192">LOOKUP(2,1/(L1192&gt;=INDEX(IF(F1192="x",BMI!$G$3:$K$170,BMI!$B$3:$F$170),MATCH(DATEDIF(D1192,DATE(2024,7,11),"m"),BMI!$A$3:$A$170,0),0)),BMI!$G$2:$K$2)</f>
        <v>BP</v>
      </c>
      <c r="N1192" s="299" t="s">
        <v>3386</v>
      </c>
      <c r="O1192" s="299">
        <v>87</v>
      </c>
      <c r="P1192" s="302" t="s">
        <v>3382</v>
      </c>
      <c r="Q1192" s="103" t="s">
        <v>1269</v>
      </c>
      <c r="R1192" s="103" t="s">
        <v>5</v>
      </c>
      <c r="S1192" s="299" t="s">
        <v>5</v>
      </c>
      <c r="T1192" s="103" t="s">
        <v>5</v>
      </c>
      <c r="U1192" s="305" t="str">
        <f t="shared" si="120"/>
        <v>Cận thị; bt; bt; bt</v>
      </c>
      <c r="V1192" s="306" t="s">
        <v>1269</v>
      </c>
      <c r="W1192" s="307" t="str">
        <f t="shared" si="121"/>
        <v>III</v>
      </c>
      <c r="X1192" s="308"/>
    </row>
    <row r="1193" spans="1:24" x14ac:dyDescent="0.25">
      <c r="A1193" s="103">
        <f t="shared" si="122"/>
        <v>1184</v>
      </c>
      <c r="B1193" s="300" t="s">
        <v>2919</v>
      </c>
      <c r="C1193" s="301" t="s">
        <v>1309</v>
      </c>
      <c r="D1193" s="309">
        <v>42197</v>
      </c>
      <c r="E1193" s="308" t="s">
        <v>1753</v>
      </c>
      <c r="F1193" s="308"/>
      <c r="G1193" s="421" t="s">
        <v>2938</v>
      </c>
      <c r="H1193" s="228">
        <v>45720</v>
      </c>
      <c r="I1193" s="308">
        <v>24</v>
      </c>
      <c r="J1193" s="308">
        <v>128</v>
      </c>
      <c r="K1193" s="303" t="str" cm="1">
        <f t="array" ref="K1193">LOOKUP(2,1/(J1193&gt;=INDEX(IF(F1193="x",CCTT!$F$3:$I$170,CCTT!$B$3:$E$170),MATCH(DATEDIF(D1193,DATE(2024,7,11),"m"),CCTT!$A$3:$A$170,0),0)),CCTT!$F$2:$I$2)</f>
        <v>bt</v>
      </c>
      <c r="L1193" s="304">
        <f t="shared" si="119"/>
        <v>14.6484375</v>
      </c>
      <c r="M1193" s="303" t="str" cm="1">
        <f t="array" ref="M1193">LOOKUP(2,1/(L1193&gt;=INDEX(IF(F1193="x",BMI!$G$3:$K$170,BMI!$B$3:$F$170),MATCH(DATEDIF(D1193,DATE(2024,7,11),"m"),BMI!$A$3:$A$170,0),0)),BMI!$G$2:$K$2)</f>
        <v>bt</v>
      </c>
      <c r="N1193" s="299" t="s">
        <v>3396</v>
      </c>
      <c r="O1193" s="299">
        <v>85</v>
      </c>
      <c r="P1193" s="302" t="s">
        <v>3382</v>
      </c>
      <c r="Q1193" s="103" t="s">
        <v>1269</v>
      </c>
      <c r="R1193" s="103" t="s">
        <v>5</v>
      </c>
      <c r="S1193" s="299" t="s">
        <v>1370</v>
      </c>
      <c r="T1193" s="103" t="s">
        <v>5</v>
      </c>
      <c r="U1193" s="305" t="str">
        <f t="shared" si="120"/>
        <v>Cận thị; bt; Đa sâu răng; bt</v>
      </c>
      <c r="V1193" s="306" t="s">
        <v>3383</v>
      </c>
      <c r="W1193" s="307" t="str">
        <f t="shared" si="121"/>
        <v>II</v>
      </c>
      <c r="X1193" s="308"/>
    </row>
    <row r="1194" spans="1:24" x14ac:dyDescent="0.25">
      <c r="A1194" s="103">
        <f t="shared" si="122"/>
        <v>1185</v>
      </c>
      <c r="B1194" s="300" t="s">
        <v>1686</v>
      </c>
      <c r="C1194" s="301" t="s">
        <v>1268</v>
      </c>
      <c r="D1194" s="309">
        <v>42291</v>
      </c>
      <c r="E1194" s="308" t="s">
        <v>1753</v>
      </c>
      <c r="F1194" s="308"/>
      <c r="G1194" s="421" t="s">
        <v>2938</v>
      </c>
      <c r="H1194" s="228">
        <v>45720</v>
      </c>
      <c r="I1194" s="308">
        <v>29</v>
      </c>
      <c r="J1194" s="308">
        <v>129</v>
      </c>
      <c r="K1194" s="303" t="str" cm="1">
        <f t="array" ref="K1194">LOOKUP(2,1/(J1194&gt;=INDEX(IF(F1194="x",CCTT!$F$3:$I$170,CCTT!$B$3:$E$170),MATCH(DATEDIF(D1194,DATE(2024,7,11),"m"),CCTT!$A$3:$A$170,0),0)),CCTT!$F$2:$I$2)</f>
        <v>bt</v>
      </c>
      <c r="L1194" s="304">
        <f t="shared" si="119"/>
        <v>17.426837329487409</v>
      </c>
      <c r="M1194" s="303" t="str" cm="1">
        <f t="array" ref="M1194">LOOKUP(2,1/(L1194&gt;=INDEX(IF(F1194="x",BMI!$G$3:$K$170,BMI!$B$3:$F$170),MATCH(DATEDIF(D1194,DATE(2024,7,11),"m"),BMI!$A$3:$A$170,0),0)),BMI!$G$2:$K$2)</f>
        <v>bt</v>
      </c>
      <c r="N1194" s="299" t="s">
        <v>3386</v>
      </c>
      <c r="O1194" s="299">
        <v>83</v>
      </c>
      <c r="P1194" s="106" t="s">
        <v>3380</v>
      </c>
      <c r="Q1194" s="103" t="s">
        <v>5</v>
      </c>
      <c r="R1194" s="103" t="s">
        <v>5</v>
      </c>
      <c r="S1194" s="299" t="s">
        <v>5</v>
      </c>
      <c r="T1194" s="103" t="s">
        <v>5</v>
      </c>
      <c r="U1194" s="305" t="str">
        <f t="shared" si="120"/>
        <v>bt; bt; bt; bt</v>
      </c>
      <c r="V1194" s="306" t="s">
        <v>5</v>
      </c>
      <c r="W1194" s="307" t="str">
        <f t="shared" si="121"/>
        <v>I</v>
      </c>
      <c r="X1194" s="308"/>
    </row>
    <row r="1195" spans="1:24" x14ac:dyDescent="0.25">
      <c r="A1195" s="103">
        <f t="shared" si="122"/>
        <v>1186</v>
      </c>
      <c r="B1195" s="300" t="s">
        <v>2920</v>
      </c>
      <c r="C1195" s="301" t="s">
        <v>1268</v>
      </c>
      <c r="D1195" s="309">
        <v>42167</v>
      </c>
      <c r="E1195" s="308" t="s">
        <v>1753</v>
      </c>
      <c r="F1195" s="308"/>
      <c r="G1195" s="421" t="s">
        <v>2938</v>
      </c>
      <c r="H1195" s="228">
        <v>45720</v>
      </c>
      <c r="I1195" s="308">
        <v>43</v>
      </c>
      <c r="J1195" s="308">
        <v>140</v>
      </c>
      <c r="K1195" s="303" t="str" cm="1">
        <f t="array" ref="K1195">LOOKUP(2,1/(J1195&gt;=INDEX(IF(F1195="x",CCTT!$F$3:$I$170,CCTT!$B$3:$E$170),MATCH(DATEDIF(D1195,DATE(2024,7,11),"m"),CCTT!$A$3:$A$170,0),0)),CCTT!$F$2:$I$2)</f>
        <v>bt</v>
      </c>
      <c r="L1195" s="304">
        <f t="shared" si="119"/>
        <v>21.938775510204081</v>
      </c>
      <c r="M1195" s="303" t="str" cm="1">
        <f t="array" ref="M1195">LOOKUP(2,1/(L1195&gt;=INDEX(IF(F1195="x",BMI!$G$3:$K$170,BMI!$B$3:$F$170),MATCH(DATEDIF(D1195,DATE(2024,7,11),"m"),BMI!$A$3:$A$170,0),0)),BMI!$G$2:$K$2)</f>
        <v>BP</v>
      </c>
      <c r="N1195" s="299" t="s">
        <v>66</v>
      </c>
      <c r="O1195" s="299">
        <v>82</v>
      </c>
      <c r="P1195" s="302" t="s">
        <v>3382</v>
      </c>
      <c r="Q1195" s="103" t="s">
        <v>1269</v>
      </c>
      <c r="R1195" s="103" t="s">
        <v>5</v>
      </c>
      <c r="S1195" s="299" t="s">
        <v>5</v>
      </c>
      <c r="T1195" s="103" t="s">
        <v>5</v>
      </c>
      <c r="U1195" s="305" t="str">
        <f t="shared" si="120"/>
        <v>Cận thị; bt; bt; bt</v>
      </c>
      <c r="V1195" s="306" t="s">
        <v>1269</v>
      </c>
      <c r="W1195" s="307" t="str">
        <f t="shared" si="121"/>
        <v>III</v>
      </c>
      <c r="X1195" s="308"/>
    </row>
    <row r="1196" spans="1:24" x14ac:dyDescent="0.25">
      <c r="A1196" s="103">
        <f t="shared" si="122"/>
        <v>1187</v>
      </c>
      <c r="B1196" s="300" t="s">
        <v>2100</v>
      </c>
      <c r="C1196" s="301" t="s">
        <v>1268</v>
      </c>
      <c r="D1196" s="309">
        <v>42311</v>
      </c>
      <c r="E1196" s="308" t="s">
        <v>1753</v>
      </c>
      <c r="F1196" s="308"/>
      <c r="G1196" s="421" t="s">
        <v>2938</v>
      </c>
      <c r="H1196" s="228">
        <v>45720</v>
      </c>
      <c r="I1196" s="308">
        <v>27</v>
      </c>
      <c r="J1196" s="308">
        <v>127</v>
      </c>
      <c r="K1196" s="303" t="str" cm="1">
        <f t="array" ref="K1196">LOOKUP(2,1/(J1196&gt;=INDEX(IF(F1196="x",CCTT!$F$3:$I$170,CCTT!$B$3:$E$170),MATCH(DATEDIF(D1196,DATE(2024,7,11),"m"),CCTT!$A$3:$A$170,0),0)),CCTT!$F$2:$I$2)</f>
        <v>bt</v>
      </c>
      <c r="L1196" s="304">
        <f t="shared" si="119"/>
        <v>16.740033480066959</v>
      </c>
      <c r="M1196" s="303" t="str" cm="1">
        <f t="array" ref="M1196">LOOKUP(2,1/(L1196&gt;=INDEX(IF(F1196="x",BMI!$G$3:$K$170,BMI!$B$3:$F$170),MATCH(DATEDIF(D1196,DATE(2024,7,11),"m"),BMI!$A$3:$A$170,0),0)),BMI!$G$2:$K$2)</f>
        <v>bt</v>
      </c>
      <c r="N1196" s="299" t="s">
        <v>3379</v>
      </c>
      <c r="O1196" s="299">
        <v>83</v>
      </c>
      <c r="P1196" s="106" t="s">
        <v>3380</v>
      </c>
      <c r="Q1196" s="103" t="s">
        <v>5</v>
      </c>
      <c r="R1196" s="103" t="s">
        <v>5</v>
      </c>
      <c r="S1196" s="299" t="s">
        <v>5</v>
      </c>
      <c r="T1196" s="103" t="s">
        <v>5</v>
      </c>
      <c r="U1196" s="305" t="str">
        <f t="shared" si="120"/>
        <v>bt; bt; bt; bt</v>
      </c>
      <c r="V1196" s="306" t="s">
        <v>5</v>
      </c>
      <c r="W1196" s="307" t="str">
        <f t="shared" si="121"/>
        <v>I</v>
      </c>
      <c r="X1196" s="308"/>
    </row>
    <row r="1197" spans="1:24" x14ac:dyDescent="0.25">
      <c r="A1197" s="103">
        <f t="shared" si="122"/>
        <v>1188</v>
      </c>
      <c r="B1197" s="300" t="s">
        <v>1488</v>
      </c>
      <c r="C1197" s="301" t="s">
        <v>1486</v>
      </c>
      <c r="D1197" s="309">
        <v>42038</v>
      </c>
      <c r="E1197" s="308"/>
      <c r="F1197" s="308" t="s">
        <v>1753</v>
      </c>
      <c r="G1197" s="421" t="s">
        <v>2938</v>
      </c>
      <c r="H1197" s="228">
        <v>45720</v>
      </c>
      <c r="I1197" s="308">
        <v>35</v>
      </c>
      <c r="J1197" s="308">
        <v>135</v>
      </c>
      <c r="K1197" s="303" t="str" cm="1">
        <f t="array" ref="K1197">LOOKUP(2,1/(J1197&gt;=INDEX(IF(F1197="x",CCTT!$F$3:$I$170,CCTT!$B$3:$E$170),MATCH(DATEDIF(D1197,DATE(2024,7,11),"m"),CCTT!$A$3:$A$170,0),0)),CCTT!$F$2:$I$2)</f>
        <v>bt</v>
      </c>
      <c r="L1197" s="304">
        <f t="shared" si="119"/>
        <v>19.204389574759947</v>
      </c>
      <c r="M1197" s="303" t="str" cm="1">
        <f t="array" ref="M1197">LOOKUP(2,1/(L1197&gt;=INDEX(IF(F1197="x",BMI!$G$3:$K$170,BMI!$B$3:$F$170),MATCH(DATEDIF(D1197,DATE(2024,7,11),"m"),BMI!$A$3:$A$170,0),0)),BMI!$G$2:$K$2)</f>
        <v>TC</v>
      </c>
      <c r="N1197" s="299" t="s">
        <v>3386</v>
      </c>
      <c r="O1197" s="299">
        <v>85</v>
      </c>
      <c r="P1197" s="106" t="s">
        <v>3380</v>
      </c>
      <c r="Q1197" s="103" t="s">
        <v>5</v>
      </c>
      <c r="R1197" s="103" t="s">
        <v>5</v>
      </c>
      <c r="S1197" s="299" t="s">
        <v>5</v>
      </c>
      <c r="T1197" s="103" t="s">
        <v>5</v>
      </c>
      <c r="U1197" s="305" t="str">
        <f t="shared" si="120"/>
        <v>bt; bt; bt; bt</v>
      </c>
      <c r="V1197" s="306" t="s">
        <v>5</v>
      </c>
      <c r="W1197" s="307" t="str">
        <f t="shared" si="121"/>
        <v>II</v>
      </c>
      <c r="X1197" s="308"/>
    </row>
    <row r="1198" spans="1:24" x14ac:dyDescent="0.25">
      <c r="A1198" s="103">
        <f t="shared" si="122"/>
        <v>1189</v>
      </c>
      <c r="B1198" s="300" t="s">
        <v>1472</v>
      </c>
      <c r="C1198" s="301" t="s">
        <v>1486</v>
      </c>
      <c r="D1198" s="308"/>
      <c r="E1198" s="308"/>
      <c r="F1198" s="308" t="s">
        <v>1753</v>
      </c>
      <c r="G1198" s="421" t="s">
        <v>2938</v>
      </c>
      <c r="H1198" s="228">
        <v>45720</v>
      </c>
      <c r="I1198" s="308">
        <v>27</v>
      </c>
      <c r="J1198" s="308">
        <v>131</v>
      </c>
      <c r="K1198" s="303" t="e" cm="1">
        <f t="array" ref="K1198">LOOKUP(2,1/(J1198&gt;=INDEX(IF(F1198="x",CCTT!$F$3:$I$170,CCTT!$B$3:$E$170),MATCH(DATEDIF(D1198,DATE(2024,7,11),"m"),CCTT!$A$3:$A$170,0),0)),CCTT!$F$2:$I$2)</f>
        <v>#N/A</v>
      </c>
      <c r="L1198" s="304">
        <f t="shared" si="119"/>
        <v>15.733348872443331</v>
      </c>
      <c r="M1198" s="303" t="e" cm="1">
        <f t="array" ref="M1198">LOOKUP(2,1/(L1198&gt;=INDEX(IF(F1198="x",BMI!$G$3:$K$170,BMI!$B$3:$F$170),MATCH(DATEDIF(D1198,DATE(2024,7,11),"m"),BMI!$A$3:$A$170,0),0)),BMI!$G$2:$K$2)</f>
        <v>#N/A</v>
      </c>
      <c r="N1198" s="299" t="s">
        <v>3381</v>
      </c>
      <c r="O1198" s="299">
        <v>80</v>
      </c>
      <c r="P1198" s="302" t="s">
        <v>3382</v>
      </c>
      <c r="Q1198" s="335" t="s">
        <v>1293</v>
      </c>
      <c r="R1198" s="103" t="s">
        <v>5</v>
      </c>
      <c r="S1198" s="299" t="s">
        <v>1370</v>
      </c>
      <c r="T1198" s="103" t="s">
        <v>5</v>
      </c>
      <c r="U1198" s="305" t="str">
        <f t="shared" si="120"/>
        <v>Cận loạn thị; bt; Đa sâu răng; bt</v>
      </c>
      <c r="V1198" s="306" t="s">
        <v>3407</v>
      </c>
      <c r="W1198" s="307" t="e">
        <f t="shared" si="121"/>
        <v>#N/A</v>
      </c>
      <c r="X1198" s="308"/>
    </row>
    <row r="1199" spans="1:24" x14ac:dyDescent="0.25">
      <c r="A1199" s="103">
        <f t="shared" si="122"/>
        <v>1190</v>
      </c>
      <c r="B1199" s="300" t="s">
        <v>1727</v>
      </c>
      <c r="C1199" s="301" t="s">
        <v>1274</v>
      </c>
      <c r="D1199" s="309">
        <v>42181</v>
      </c>
      <c r="E1199" s="308"/>
      <c r="F1199" s="308" t="s">
        <v>1753</v>
      </c>
      <c r="G1199" s="421" t="s">
        <v>2938</v>
      </c>
      <c r="H1199" s="228">
        <v>45720</v>
      </c>
      <c r="I1199" s="308">
        <v>35</v>
      </c>
      <c r="J1199" s="308">
        <v>135</v>
      </c>
      <c r="K1199" s="303" t="str" cm="1">
        <f t="array" ref="K1199">LOOKUP(2,1/(J1199&gt;=INDEX(IF(F1199="x",CCTT!$F$3:$I$170,CCTT!$B$3:$E$170),MATCH(DATEDIF(D1199,DATE(2024,7,11),"m"),CCTT!$A$3:$A$170,0),0)),CCTT!$F$2:$I$2)</f>
        <v>bt</v>
      </c>
      <c r="L1199" s="304">
        <f t="shared" si="119"/>
        <v>19.204389574759947</v>
      </c>
      <c r="M1199" s="303" t="str" cm="1">
        <f t="array" ref="M1199">LOOKUP(2,1/(L1199&gt;=INDEX(IF(F1199="x",BMI!$G$3:$K$170,BMI!$B$3:$F$170),MATCH(DATEDIF(D1199,DATE(2024,7,11),"m"),BMI!$A$3:$A$170,0),0)),BMI!$G$2:$K$2)</f>
        <v>TC</v>
      </c>
      <c r="N1199" s="299" t="s">
        <v>3390</v>
      </c>
      <c r="O1199" s="299">
        <v>82</v>
      </c>
      <c r="P1199" s="106" t="s">
        <v>3380</v>
      </c>
      <c r="Q1199" s="103" t="s">
        <v>5</v>
      </c>
      <c r="R1199" s="103" t="s">
        <v>5</v>
      </c>
      <c r="S1199" s="299" t="s">
        <v>5</v>
      </c>
      <c r="T1199" s="103" t="s">
        <v>5</v>
      </c>
      <c r="U1199" s="305" t="str">
        <f t="shared" si="120"/>
        <v>bt; bt; bt; bt</v>
      </c>
      <c r="V1199" s="306" t="s">
        <v>5</v>
      </c>
      <c r="W1199" s="307" t="str">
        <f t="shared" si="121"/>
        <v>II</v>
      </c>
      <c r="X1199" s="308"/>
    </row>
    <row r="1200" spans="1:24" x14ac:dyDescent="0.25">
      <c r="A1200" s="103">
        <f t="shared" si="122"/>
        <v>1191</v>
      </c>
      <c r="B1200" s="300" t="s">
        <v>2921</v>
      </c>
      <c r="C1200" s="301" t="s">
        <v>1277</v>
      </c>
      <c r="D1200" s="309">
        <v>42053</v>
      </c>
      <c r="E1200" s="308" t="s">
        <v>1753</v>
      </c>
      <c r="F1200" s="308"/>
      <c r="G1200" s="421" t="s">
        <v>2938</v>
      </c>
      <c r="H1200" s="228">
        <v>45720</v>
      </c>
      <c r="I1200" s="308">
        <v>30</v>
      </c>
      <c r="J1200" s="308">
        <v>132</v>
      </c>
      <c r="K1200" s="303" t="str" cm="1">
        <f t="array" ref="K1200">LOOKUP(2,1/(J1200&gt;=INDEX(IF(F1200="x",CCTT!$F$3:$I$170,CCTT!$B$3:$E$170),MATCH(DATEDIF(D1200,DATE(2024,7,11),"m"),CCTT!$A$3:$A$170,0),0)),CCTT!$F$2:$I$2)</f>
        <v>bt</v>
      </c>
      <c r="L1200" s="304">
        <f t="shared" si="119"/>
        <v>17.217630853994489</v>
      </c>
      <c r="M1200" s="303" t="str" cm="1">
        <f t="array" ref="M1200">LOOKUP(2,1/(L1200&gt;=INDEX(IF(F1200="x",BMI!$G$3:$K$170,BMI!$B$3:$F$170),MATCH(DATEDIF(D1200,DATE(2024,7,11),"m"),BMI!$A$3:$A$170,0),0)),BMI!$G$2:$K$2)</f>
        <v>bt</v>
      </c>
      <c r="N1200" s="299" t="s">
        <v>3381</v>
      </c>
      <c r="O1200" s="299">
        <v>82</v>
      </c>
      <c r="P1200" s="106" t="s">
        <v>3380</v>
      </c>
      <c r="Q1200" s="103" t="s">
        <v>5</v>
      </c>
      <c r="R1200" s="103" t="s">
        <v>5</v>
      </c>
      <c r="S1200" s="299" t="s">
        <v>5</v>
      </c>
      <c r="T1200" s="103" t="s">
        <v>5</v>
      </c>
      <c r="U1200" s="305" t="str">
        <f t="shared" si="120"/>
        <v>bt; bt; bt; bt</v>
      </c>
      <c r="V1200" s="306" t="s">
        <v>5</v>
      </c>
      <c r="W1200" s="307" t="str">
        <f t="shared" si="121"/>
        <v>I</v>
      </c>
      <c r="X1200" s="308"/>
    </row>
    <row r="1201" spans="1:24" x14ac:dyDescent="0.25">
      <c r="A1201" s="103">
        <f t="shared" si="122"/>
        <v>1192</v>
      </c>
      <c r="B1201" s="300" t="s">
        <v>2922</v>
      </c>
      <c r="C1201" s="301" t="s">
        <v>1280</v>
      </c>
      <c r="D1201" s="309">
        <v>42236</v>
      </c>
      <c r="E1201" s="308" t="s">
        <v>1753</v>
      </c>
      <c r="F1201" s="308"/>
      <c r="G1201" s="421" t="s">
        <v>2938</v>
      </c>
      <c r="H1201" s="228">
        <v>45720</v>
      </c>
      <c r="I1201" s="308">
        <v>27</v>
      </c>
      <c r="J1201" s="308">
        <v>131</v>
      </c>
      <c r="K1201" s="303" t="str" cm="1">
        <f t="array" ref="K1201">LOOKUP(2,1/(J1201&gt;=INDEX(IF(F1201="x",CCTT!$F$3:$I$170,CCTT!$B$3:$E$170),MATCH(DATEDIF(D1201,DATE(2024,7,11),"m"),CCTT!$A$3:$A$170,0),0)),CCTT!$F$2:$I$2)</f>
        <v>bt</v>
      </c>
      <c r="L1201" s="304">
        <f t="shared" si="119"/>
        <v>15.733348872443331</v>
      </c>
      <c r="M1201" s="303" t="str" cm="1">
        <f t="array" ref="M1201">LOOKUP(2,1/(L1201&gt;=INDEX(IF(F1201="x",BMI!$G$3:$K$170,BMI!$B$3:$F$170),MATCH(DATEDIF(D1201,DATE(2024,7,11),"m"),BMI!$A$3:$A$170,0),0)),BMI!$G$2:$K$2)</f>
        <v>bt</v>
      </c>
      <c r="N1201" s="299" t="s">
        <v>3381</v>
      </c>
      <c r="O1201" s="299">
        <v>82</v>
      </c>
      <c r="P1201" s="106" t="s">
        <v>3380</v>
      </c>
      <c r="Q1201" s="103" t="s">
        <v>5</v>
      </c>
      <c r="R1201" s="103" t="s">
        <v>5</v>
      </c>
      <c r="S1201" s="299" t="s">
        <v>5</v>
      </c>
      <c r="T1201" s="103" t="s">
        <v>5</v>
      </c>
      <c r="U1201" s="305" t="str">
        <f t="shared" si="120"/>
        <v>bt; bt; bt; bt</v>
      </c>
      <c r="V1201" s="306" t="s">
        <v>5</v>
      </c>
      <c r="W1201" s="307" t="str">
        <f t="shared" si="121"/>
        <v>I</v>
      </c>
      <c r="X1201" s="308"/>
    </row>
    <row r="1202" spans="1:24" x14ac:dyDescent="0.25">
      <c r="A1202" s="103">
        <f t="shared" si="122"/>
        <v>1193</v>
      </c>
      <c r="B1202" s="300" t="s">
        <v>1475</v>
      </c>
      <c r="C1202" s="301" t="s">
        <v>1279</v>
      </c>
      <c r="D1202" s="309">
        <v>42235</v>
      </c>
      <c r="E1202" s="308" t="s">
        <v>1753</v>
      </c>
      <c r="F1202" s="308"/>
      <c r="G1202" s="421" t="s">
        <v>2938</v>
      </c>
      <c r="H1202" s="228">
        <v>45720</v>
      </c>
      <c r="I1202" s="308">
        <v>27</v>
      </c>
      <c r="J1202" s="308">
        <v>131</v>
      </c>
      <c r="K1202" s="303" t="str" cm="1">
        <f t="array" ref="K1202">LOOKUP(2,1/(J1202&gt;=INDEX(IF(F1202="x",CCTT!$F$3:$I$170,CCTT!$B$3:$E$170),MATCH(DATEDIF(D1202,DATE(2024,7,11),"m"),CCTT!$A$3:$A$170,0),0)),CCTT!$F$2:$I$2)</f>
        <v>bt</v>
      </c>
      <c r="L1202" s="304">
        <f t="shared" si="119"/>
        <v>15.733348872443331</v>
      </c>
      <c r="M1202" s="303" t="str" cm="1">
        <f t="array" ref="M1202">LOOKUP(2,1/(L1202&gt;=INDEX(IF(F1202="x",BMI!$G$3:$K$170,BMI!$B$3:$F$170),MATCH(DATEDIF(D1202,DATE(2024,7,11),"m"),BMI!$A$3:$A$170,0),0)),BMI!$G$2:$K$2)</f>
        <v>bt</v>
      </c>
      <c r="N1202" s="299" t="s">
        <v>3386</v>
      </c>
      <c r="O1202" s="299">
        <v>82</v>
      </c>
      <c r="P1202" s="106" t="s">
        <v>3380</v>
      </c>
      <c r="Q1202" s="103" t="s">
        <v>5</v>
      </c>
      <c r="R1202" s="103" t="s">
        <v>5</v>
      </c>
      <c r="S1202" s="299" t="s">
        <v>1370</v>
      </c>
      <c r="T1202" s="103" t="s">
        <v>5</v>
      </c>
      <c r="U1202" s="305" t="str">
        <f t="shared" si="120"/>
        <v>bt; bt; Đa sâu răng; bt</v>
      </c>
      <c r="V1202" s="112" t="s">
        <v>1370</v>
      </c>
      <c r="W1202" s="307" t="str">
        <f t="shared" si="121"/>
        <v>II</v>
      </c>
      <c r="X1202" s="308"/>
    </row>
    <row r="1203" spans="1:24" x14ac:dyDescent="0.25">
      <c r="A1203" s="103">
        <f t="shared" si="122"/>
        <v>1194</v>
      </c>
      <c r="B1203" s="300" t="s">
        <v>1477</v>
      </c>
      <c r="C1203" s="301" t="s">
        <v>1281</v>
      </c>
      <c r="D1203" s="309">
        <v>42172</v>
      </c>
      <c r="E1203" s="308" t="s">
        <v>1753</v>
      </c>
      <c r="F1203" s="308"/>
      <c r="G1203" s="421" t="s">
        <v>2938</v>
      </c>
      <c r="H1203" s="228">
        <v>45720</v>
      </c>
      <c r="I1203" s="308">
        <v>30</v>
      </c>
      <c r="J1203" s="308">
        <v>131</v>
      </c>
      <c r="K1203" s="303" t="str" cm="1">
        <f t="array" ref="K1203">LOOKUP(2,1/(J1203&gt;=INDEX(IF(F1203="x",CCTT!$F$3:$I$170,CCTT!$B$3:$E$170),MATCH(DATEDIF(D1203,DATE(2024,7,11),"m"),CCTT!$A$3:$A$170,0),0)),CCTT!$F$2:$I$2)</f>
        <v>bt</v>
      </c>
      <c r="L1203" s="304">
        <f t="shared" si="119"/>
        <v>17.481498747159257</v>
      </c>
      <c r="M1203" s="303" t="str" cm="1">
        <f t="array" ref="M1203">LOOKUP(2,1/(L1203&gt;=INDEX(IF(F1203="x",BMI!$G$3:$K$170,BMI!$B$3:$F$170),MATCH(DATEDIF(D1203,DATE(2024,7,11),"m"),BMI!$A$3:$A$170,0),0)),BMI!$G$2:$K$2)</f>
        <v>bt</v>
      </c>
      <c r="N1203" s="299" t="s">
        <v>3384</v>
      </c>
      <c r="O1203" s="299">
        <v>82</v>
      </c>
      <c r="P1203" s="106" t="s">
        <v>3380</v>
      </c>
      <c r="Q1203" s="103" t="s">
        <v>5</v>
      </c>
      <c r="R1203" s="103" t="s">
        <v>5</v>
      </c>
      <c r="S1203" s="299" t="s">
        <v>5</v>
      </c>
      <c r="T1203" s="103" t="s">
        <v>5</v>
      </c>
      <c r="U1203" s="305" t="str">
        <f t="shared" si="120"/>
        <v>bt; bt; bt; bt</v>
      </c>
      <c r="V1203" s="306" t="s">
        <v>5</v>
      </c>
      <c r="W1203" s="307" t="str">
        <f t="shared" si="121"/>
        <v>I</v>
      </c>
      <c r="X1203" s="308"/>
    </row>
    <row r="1204" spans="1:24" x14ac:dyDescent="0.25">
      <c r="A1204" s="103">
        <f t="shared" si="122"/>
        <v>1195</v>
      </c>
      <c r="B1204" s="300" t="s">
        <v>2923</v>
      </c>
      <c r="C1204" s="301" t="s">
        <v>1361</v>
      </c>
      <c r="D1204" s="309">
        <v>42249</v>
      </c>
      <c r="E1204" s="308"/>
      <c r="F1204" s="308" t="s">
        <v>1753</v>
      </c>
      <c r="G1204" s="421" t="s">
        <v>2938</v>
      </c>
      <c r="H1204" s="228">
        <v>45720</v>
      </c>
      <c r="I1204" s="308">
        <v>28</v>
      </c>
      <c r="J1204" s="308">
        <v>138</v>
      </c>
      <c r="K1204" s="303" t="str" cm="1">
        <f t="array" ref="K1204">LOOKUP(2,1/(J1204&gt;=INDEX(IF(F1204="x",CCTT!$F$3:$I$170,CCTT!$B$3:$E$170),MATCH(DATEDIF(D1204,DATE(2024,7,11),"m"),CCTT!$A$3:$A$170,0),0)),CCTT!$F$2:$I$2)</f>
        <v>bt</v>
      </c>
      <c r="L1204" s="304">
        <f t="shared" si="119"/>
        <v>14.702793530770846</v>
      </c>
      <c r="M1204" s="303" t="str" cm="1">
        <f t="array" ref="M1204">LOOKUP(2,1/(L1204&gt;=INDEX(IF(F1204="x",BMI!$G$3:$K$170,BMI!$B$3:$F$170),MATCH(DATEDIF(D1204,DATE(2024,7,11),"m"),BMI!$A$3:$A$170,0),0)),BMI!$G$2:$K$2)</f>
        <v>bt</v>
      </c>
      <c r="N1204" s="299" t="s">
        <v>3386</v>
      </c>
      <c r="O1204" s="299">
        <v>82</v>
      </c>
      <c r="P1204" s="106" t="s">
        <v>3380</v>
      </c>
      <c r="Q1204" s="103" t="s">
        <v>5</v>
      </c>
      <c r="R1204" s="103" t="s">
        <v>5</v>
      </c>
      <c r="S1204" s="299" t="s">
        <v>5</v>
      </c>
      <c r="T1204" s="103" t="s">
        <v>5</v>
      </c>
      <c r="U1204" s="305" t="str">
        <f t="shared" si="120"/>
        <v>bt; bt; bt; bt</v>
      </c>
      <c r="V1204" s="306" t="s">
        <v>5</v>
      </c>
      <c r="W1204" s="307" t="str">
        <f t="shared" si="121"/>
        <v>I</v>
      </c>
      <c r="X1204" s="308"/>
    </row>
    <row r="1205" spans="1:24" x14ac:dyDescent="0.25">
      <c r="A1205" s="103">
        <f t="shared" si="122"/>
        <v>1196</v>
      </c>
      <c r="B1205" s="300" t="s">
        <v>1592</v>
      </c>
      <c r="C1205" s="301" t="s">
        <v>1330</v>
      </c>
      <c r="D1205" s="309">
        <v>42067</v>
      </c>
      <c r="E1205" s="308" t="s">
        <v>1753</v>
      </c>
      <c r="F1205" s="308"/>
      <c r="G1205" s="421" t="s">
        <v>2938</v>
      </c>
      <c r="H1205" s="228">
        <v>45720</v>
      </c>
      <c r="I1205" s="308">
        <v>43</v>
      </c>
      <c r="J1205" s="308">
        <v>137</v>
      </c>
      <c r="K1205" s="303" t="str" cm="1">
        <f t="array" ref="K1205">LOOKUP(2,1/(J1205&gt;=INDEX(IF(F1205="x",CCTT!$F$3:$I$170,CCTT!$B$3:$E$170),MATCH(DATEDIF(D1205,DATE(2024,7,11),"m"),CCTT!$A$3:$A$170,0),0)),CCTT!$F$2:$I$2)</f>
        <v>bt</v>
      </c>
      <c r="L1205" s="304">
        <f t="shared" si="119"/>
        <v>22.910117747349354</v>
      </c>
      <c r="M1205" s="303" t="str" cm="1">
        <f t="array" ref="M1205">LOOKUP(2,1/(L1205&gt;=INDEX(IF(F1205="x",BMI!$G$3:$K$170,BMI!$B$3:$F$170),MATCH(DATEDIF(D1205,DATE(2024,7,11),"m"),BMI!$A$3:$A$170,0),0)),BMI!$G$2:$K$2)</f>
        <v>BP</v>
      </c>
      <c r="N1205" s="299" t="s">
        <v>66</v>
      </c>
      <c r="O1205" s="299">
        <v>84</v>
      </c>
      <c r="P1205" s="106" t="s">
        <v>3380</v>
      </c>
      <c r="Q1205" s="103" t="s">
        <v>5</v>
      </c>
      <c r="R1205" s="103" t="s">
        <v>5</v>
      </c>
      <c r="S1205" s="299" t="s">
        <v>5</v>
      </c>
      <c r="T1205" s="103" t="s">
        <v>5</v>
      </c>
      <c r="U1205" s="305" t="str">
        <f t="shared" si="120"/>
        <v>bt; bt; bt; bt</v>
      </c>
      <c r="V1205" s="306" t="s">
        <v>5</v>
      </c>
      <c r="W1205" s="307" t="str">
        <f t="shared" si="121"/>
        <v>III</v>
      </c>
      <c r="X1205" s="308"/>
    </row>
    <row r="1206" spans="1:24" x14ac:dyDescent="0.25">
      <c r="A1206" s="103">
        <f t="shared" si="122"/>
        <v>1197</v>
      </c>
      <c r="B1206" s="300" t="s">
        <v>2924</v>
      </c>
      <c r="C1206" s="301" t="s">
        <v>1679</v>
      </c>
      <c r="D1206" s="309">
        <v>42215</v>
      </c>
      <c r="E1206" s="308"/>
      <c r="F1206" s="308" t="s">
        <v>1753</v>
      </c>
      <c r="G1206" s="421" t="s">
        <v>2938</v>
      </c>
      <c r="H1206" s="228">
        <v>45720</v>
      </c>
      <c r="I1206" s="308">
        <v>24</v>
      </c>
      <c r="J1206" s="308">
        <v>135</v>
      </c>
      <c r="K1206" s="303" t="str" cm="1">
        <f t="array" ref="K1206">LOOKUP(2,1/(J1206&gt;=INDEX(IF(F1206="x",CCTT!$F$3:$I$170,CCTT!$B$3:$E$170),MATCH(DATEDIF(D1206,DATE(2024,7,11),"m"),CCTT!$A$3:$A$170,0),0)),CCTT!$F$2:$I$2)</f>
        <v>bt</v>
      </c>
      <c r="L1206" s="304">
        <f t="shared" si="119"/>
        <v>13.168724279835391</v>
      </c>
      <c r="M1206" s="303" t="str" cm="1">
        <f t="array" ref="M1206">LOOKUP(2,1/(L1206&gt;=INDEX(IF(F1206="x",BMI!$G$3:$K$170,BMI!$B$3:$F$170),MATCH(DATEDIF(D1206,DATE(2024,7,11),"m"),BMI!$A$3:$A$170,0),0)),BMI!$G$2:$K$2)</f>
        <v>bt</v>
      </c>
      <c r="N1206" s="299" t="s">
        <v>3381</v>
      </c>
      <c r="O1206" s="299">
        <v>81</v>
      </c>
      <c r="P1206" s="106" t="s">
        <v>3380</v>
      </c>
      <c r="Q1206" s="103" t="s">
        <v>5</v>
      </c>
      <c r="R1206" s="103" t="s">
        <v>5</v>
      </c>
      <c r="S1206" s="299" t="s">
        <v>5</v>
      </c>
      <c r="T1206" s="103" t="s">
        <v>5</v>
      </c>
      <c r="U1206" s="305" t="str">
        <f t="shared" si="120"/>
        <v>bt; bt; bt; bt</v>
      </c>
      <c r="V1206" s="306" t="s">
        <v>5</v>
      </c>
      <c r="W1206" s="307" t="str">
        <f t="shared" si="121"/>
        <v>I</v>
      </c>
      <c r="X1206" s="308"/>
    </row>
    <row r="1207" spans="1:24" x14ac:dyDescent="0.25">
      <c r="A1207" s="103">
        <f t="shared" si="122"/>
        <v>1198</v>
      </c>
      <c r="B1207" s="300" t="s">
        <v>2925</v>
      </c>
      <c r="C1207" s="301" t="s">
        <v>1289</v>
      </c>
      <c r="D1207" s="309">
        <v>42006</v>
      </c>
      <c r="E1207" s="308"/>
      <c r="F1207" s="308" t="s">
        <v>1753</v>
      </c>
      <c r="G1207" s="421" t="s">
        <v>2938</v>
      </c>
      <c r="H1207" s="228">
        <v>45720</v>
      </c>
      <c r="I1207" s="308">
        <v>29</v>
      </c>
      <c r="J1207" s="308">
        <v>133</v>
      </c>
      <c r="K1207" s="303" t="str" cm="1">
        <f t="array" ref="K1207">LOOKUP(2,1/(J1207&gt;=INDEX(IF(F1207="x",CCTT!$F$3:$I$170,CCTT!$B$3:$E$170),MATCH(DATEDIF(D1207,DATE(2024,7,11),"m"),CCTT!$A$3:$A$170,0),0)),CCTT!$F$2:$I$2)</f>
        <v>bt</v>
      </c>
      <c r="L1207" s="304">
        <f t="shared" ref="L1207:L1270" si="123">(I1207/J1207^2)*10^4</f>
        <v>16.394369382101871</v>
      </c>
      <c r="M1207" s="303" t="str" cm="1">
        <f t="array" ref="M1207">LOOKUP(2,1/(L1207&gt;=INDEX(IF(F1207="x",BMI!$G$3:$K$170,BMI!$B$3:$F$170),MATCH(DATEDIF(D1207,DATE(2024,7,11),"m"),BMI!$A$3:$A$170,0),0)),BMI!$G$2:$K$2)</f>
        <v>bt</v>
      </c>
      <c r="N1207" s="299" t="s">
        <v>3379</v>
      </c>
      <c r="O1207" s="299">
        <v>83</v>
      </c>
      <c r="P1207" s="106" t="s">
        <v>3380</v>
      </c>
      <c r="Q1207" s="103" t="s">
        <v>5</v>
      </c>
      <c r="R1207" s="103" t="s">
        <v>5</v>
      </c>
      <c r="S1207" s="299" t="s">
        <v>5</v>
      </c>
      <c r="T1207" s="103" t="s">
        <v>5</v>
      </c>
      <c r="U1207" s="305" t="str">
        <f t="shared" ref="U1207:U1270" si="124">Q1207&amp;"; "&amp;R1207&amp;"; "&amp;S1207&amp;"; "&amp;T1207</f>
        <v>bt; bt; bt; bt</v>
      </c>
      <c r="V1207" s="306" t="s">
        <v>5</v>
      </c>
      <c r="W1207" s="307" t="str">
        <f t="shared" ref="W1207:W1270" si="125">ROMAN(MAX(IF(OR(K1207=$Z$8,M1207=$AD$8,M1207=$AH$8),3,IF(OR(K1207=$AA$8,M1207=$AE$8,M1207=$AG$8),2,1)),IF(V1207="bt",1,2)),0)</f>
        <v>I</v>
      </c>
      <c r="X1207" s="308"/>
    </row>
    <row r="1208" spans="1:24" x14ac:dyDescent="0.25">
      <c r="A1208" s="103">
        <f t="shared" si="122"/>
        <v>1199</v>
      </c>
      <c r="B1208" s="300" t="s">
        <v>1474</v>
      </c>
      <c r="C1208" s="301" t="s">
        <v>1291</v>
      </c>
      <c r="D1208" s="309">
        <v>42137</v>
      </c>
      <c r="E1208" s="308"/>
      <c r="F1208" s="308" t="s">
        <v>1753</v>
      </c>
      <c r="G1208" s="421" t="s">
        <v>2938</v>
      </c>
      <c r="H1208" s="228">
        <v>45720</v>
      </c>
      <c r="I1208" s="308">
        <v>23</v>
      </c>
      <c r="J1208" s="308">
        <v>130</v>
      </c>
      <c r="K1208" s="303" t="str" cm="1">
        <f t="array" ref="K1208">LOOKUP(2,1/(J1208&gt;=INDEX(IF(F1208="x",CCTT!$F$3:$I$170,CCTT!$B$3:$E$170),MATCH(DATEDIF(D1208,DATE(2024,7,11),"m"),CCTT!$A$3:$A$170,0),0)),CCTT!$F$2:$I$2)</f>
        <v>bt</v>
      </c>
      <c r="L1208" s="304">
        <f t="shared" si="123"/>
        <v>13.609467455621301</v>
      </c>
      <c r="M1208" s="303" t="str" cm="1">
        <f t="array" ref="M1208">LOOKUP(2,1/(L1208&gt;=INDEX(IF(F1208="x",BMI!$G$3:$K$170,BMI!$B$3:$F$170),MATCH(DATEDIF(D1208,DATE(2024,7,11),"m"),BMI!$A$3:$A$170,0),0)),BMI!$G$2:$K$2)</f>
        <v>bt</v>
      </c>
      <c r="N1208" s="299" t="s">
        <v>3381</v>
      </c>
      <c r="O1208" s="299">
        <v>81</v>
      </c>
      <c r="P1208" s="302" t="s">
        <v>3382</v>
      </c>
      <c r="Q1208" s="335" t="s">
        <v>1267</v>
      </c>
      <c r="R1208" s="103" t="s">
        <v>5</v>
      </c>
      <c r="S1208" s="299" t="s">
        <v>1370</v>
      </c>
      <c r="T1208" s="103" t="s">
        <v>5</v>
      </c>
      <c r="U1208" s="305" t="str">
        <f t="shared" si="124"/>
        <v>Loạn thị; bt; Đa sâu răng; bt</v>
      </c>
      <c r="V1208" s="306" t="s">
        <v>3402</v>
      </c>
      <c r="W1208" s="307" t="str">
        <f t="shared" si="125"/>
        <v>II</v>
      </c>
      <c r="X1208" s="308"/>
    </row>
    <row r="1209" spans="1:24" x14ac:dyDescent="0.25">
      <c r="A1209" s="103">
        <f t="shared" si="122"/>
        <v>1200</v>
      </c>
      <c r="B1209" s="300" t="s">
        <v>2926</v>
      </c>
      <c r="C1209" s="301" t="s">
        <v>1291</v>
      </c>
      <c r="D1209" s="309">
        <v>42225</v>
      </c>
      <c r="E1209" s="308"/>
      <c r="F1209" s="308" t="s">
        <v>1753</v>
      </c>
      <c r="G1209" s="421" t="s">
        <v>2938</v>
      </c>
      <c r="H1209" s="228">
        <v>45720</v>
      </c>
      <c r="I1209" s="308">
        <v>41</v>
      </c>
      <c r="J1209" s="308">
        <v>136</v>
      </c>
      <c r="K1209" s="303" t="str" cm="1">
        <f t="array" ref="K1209">LOOKUP(2,1/(J1209&gt;=INDEX(IF(F1209="x",CCTT!$F$3:$I$170,CCTT!$B$3:$E$170),MATCH(DATEDIF(D1209,DATE(2024,7,11),"m"),CCTT!$A$3:$A$170,0),0)),CCTT!$F$2:$I$2)</f>
        <v>bt</v>
      </c>
      <c r="L1209" s="304">
        <f t="shared" si="123"/>
        <v>22.166955017301039</v>
      </c>
      <c r="M1209" s="303" t="str" cm="1">
        <f t="array" ref="M1209">LOOKUP(2,1/(L1209&gt;=INDEX(IF(F1209="x",BMI!$G$3:$K$170,BMI!$B$3:$F$170),MATCH(DATEDIF(D1209,DATE(2024,7,11),"m"),BMI!$A$3:$A$170,0),0)),BMI!$G$2:$K$2)</f>
        <v>BP</v>
      </c>
      <c r="N1209" s="299" t="s">
        <v>3390</v>
      </c>
      <c r="O1209" s="299">
        <v>83</v>
      </c>
      <c r="P1209" s="106" t="s">
        <v>3380</v>
      </c>
      <c r="Q1209" s="103" t="s">
        <v>5</v>
      </c>
      <c r="R1209" s="103" t="s">
        <v>5</v>
      </c>
      <c r="S1209" s="299" t="s">
        <v>1370</v>
      </c>
      <c r="T1209" s="103" t="s">
        <v>5</v>
      </c>
      <c r="U1209" s="305" t="str">
        <f t="shared" si="124"/>
        <v>bt; bt; Đa sâu răng; bt</v>
      </c>
      <c r="V1209" s="112" t="s">
        <v>1370</v>
      </c>
      <c r="W1209" s="307" t="str">
        <f t="shared" si="125"/>
        <v>III</v>
      </c>
      <c r="X1209" s="308"/>
    </row>
    <row r="1210" spans="1:24" x14ac:dyDescent="0.25">
      <c r="A1210" s="103">
        <f t="shared" si="122"/>
        <v>1201</v>
      </c>
      <c r="B1210" s="300" t="s">
        <v>2927</v>
      </c>
      <c r="C1210" s="301" t="s">
        <v>1714</v>
      </c>
      <c r="D1210" s="309">
        <v>42018</v>
      </c>
      <c r="E1210" s="308"/>
      <c r="F1210" s="308" t="s">
        <v>1753</v>
      </c>
      <c r="G1210" s="421" t="s">
        <v>2938</v>
      </c>
      <c r="H1210" s="228">
        <v>45720</v>
      </c>
      <c r="I1210" s="308">
        <v>26</v>
      </c>
      <c r="J1210" s="308">
        <v>135</v>
      </c>
      <c r="K1210" s="303" t="str" cm="1">
        <f t="array" ref="K1210">LOOKUP(2,1/(J1210&gt;=INDEX(IF(F1210="x",CCTT!$F$3:$I$170,CCTT!$B$3:$E$170),MATCH(DATEDIF(D1210,DATE(2024,7,11),"m"),CCTT!$A$3:$A$170,0),0)),CCTT!$F$2:$I$2)</f>
        <v>bt</v>
      </c>
      <c r="L1210" s="304">
        <f t="shared" si="123"/>
        <v>14.266117969821673</v>
      </c>
      <c r="M1210" s="303" t="str" cm="1">
        <f t="array" ref="M1210">LOOKUP(2,1/(L1210&gt;=INDEX(IF(F1210="x",BMI!$G$3:$K$170,BMI!$B$3:$F$170),MATCH(DATEDIF(D1210,DATE(2024,7,11),"m"),BMI!$A$3:$A$170,0),0)),BMI!$G$2:$K$2)</f>
        <v>bt</v>
      </c>
      <c r="N1210" s="299" t="s">
        <v>3381</v>
      </c>
      <c r="O1210" s="299">
        <v>83</v>
      </c>
      <c r="P1210" s="106" t="s">
        <v>3380</v>
      </c>
      <c r="Q1210" s="103" t="s">
        <v>5</v>
      </c>
      <c r="R1210" s="103" t="s">
        <v>5</v>
      </c>
      <c r="S1210" s="299" t="s">
        <v>1370</v>
      </c>
      <c r="T1210" s="103" t="s">
        <v>5</v>
      </c>
      <c r="U1210" s="305" t="str">
        <f t="shared" si="124"/>
        <v>bt; bt; Đa sâu răng; bt</v>
      </c>
      <c r="V1210" s="112" t="s">
        <v>1370</v>
      </c>
      <c r="W1210" s="307" t="str">
        <f t="shared" si="125"/>
        <v>II</v>
      </c>
      <c r="X1210" s="308"/>
    </row>
    <row r="1211" spans="1:24" x14ac:dyDescent="0.25">
      <c r="A1211" s="103">
        <f t="shared" si="122"/>
        <v>1202</v>
      </c>
      <c r="B1211" s="300" t="s">
        <v>2928</v>
      </c>
      <c r="C1211" s="301" t="s">
        <v>1332</v>
      </c>
      <c r="D1211" s="309">
        <v>42042</v>
      </c>
      <c r="E1211" s="308" t="s">
        <v>1753</v>
      </c>
      <c r="F1211" s="308"/>
      <c r="G1211" s="421" t="s">
        <v>2938</v>
      </c>
      <c r="H1211" s="228">
        <v>45720</v>
      </c>
      <c r="I1211" s="308">
        <v>43</v>
      </c>
      <c r="J1211" s="308">
        <v>145</v>
      </c>
      <c r="K1211" s="303" t="str" cm="1">
        <f t="array" ref="K1211">LOOKUP(2,1/(J1211&gt;=INDEX(IF(F1211="x",CCTT!$F$3:$I$170,CCTT!$B$3:$E$170),MATCH(DATEDIF(D1211,DATE(2024,7,11),"m"),CCTT!$A$3:$A$170,0),0)),CCTT!$F$2:$I$2)</f>
        <v>bt</v>
      </c>
      <c r="L1211" s="304">
        <f t="shared" si="123"/>
        <v>20.451843043995243</v>
      </c>
      <c r="M1211" s="303" t="str" cm="1">
        <f t="array" ref="M1211">LOOKUP(2,1/(L1211&gt;=INDEX(IF(F1211="x",BMI!$G$3:$K$170,BMI!$B$3:$F$170),MATCH(DATEDIF(D1211,DATE(2024,7,11),"m"),BMI!$A$3:$A$170,0),0)),BMI!$G$2:$K$2)</f>
        <v>TC</v>
      </c>
      <c r="N1211" s="299" t="s">
        <v>293</v>
      </c>
      <c r="O1211" s="299">
        <v>84</v>
      </c>
      <c r="P1211" s="106" t="s">
        <v>3380</v>
      </c>
      <c r="Q1211" s="103" t="s">
        <v>5</v>
      </c>
      <c r="R1211" s="103" t="s">
        <v>5</v>
      </c>
      <c r="S1211" s="299" t="s">
        <v>5</v>
      </c>
      <c r="T1211" s="103" t="s">
        <v>5</v>
      </c>
      <c r="U1211" s="305" t="str">
        <f t="shared" si="124"/>
        <v>bt; bt; bt; bt</v>
      </c>
      <c r="V1211" s="306" t="s">
        <v>5</v>
      </c>
      <c r="W1211" s="307" t="str">
        <f t="shared" si="125"/>
        <v>II</v>
      </c>
      <c r="X1211" s="308"/>
    </row>
    <row r="1212" spans="1:24" x14ac:dyDescent="0.25">
      <c r="A1212" s="103">
        <f t="shared" si="122"/>
        <v>1203</v>
      </c>
      <c r="B1212" s="300" t="s">
        <v>2929</v>
      </c>
      <c r="C1212" s="301" t="s">
        <v>1366</v>
      </c>
      <c r="D1212" s="309">
        <v>42261</v>
      </c>
      <c r="E1212" s="308" t="s">
        <v>1753</v>
      </c>
      <c r="F1212" s="308"/>
      <c r="G1212" s="421" t="s">
        <v>2938</v>
      </c>
      <c r="H1212" s="228">
        <v>45720</v>
      </c>
      <c r="I1212" s="308">
        <v>26</v>
      </c>
      <c r="J1212" s="308">
        <v>137</v>
      </c>
      <c r="K1212" s="303" t="str" cm="1">
        <f t="array" ref="K1212">LOOKUP(2,1/(J1212&gt;=INDEX(IF(F1212="x",CCTT!$F$3:$I$170,CCTT!$B$3:$E$170),MATCH(DATEDIF(D1212,DATE(2024,7,11),"m"),CCTT!$A$3:$A$170,0),0)),CCTT!$F$2:$I$2)</f>
        <v>bt</v>
      </c>
      <c r="L1212" s="304">
        <f t="shared" si="123"/>
        <v>13.852629335606586</v>
      </c>
      <c r="M1212" s="303" t="str" cm="1">
        <f t="array" ref="M1212">LOOKUP(2,1/(L1212&gt;=INDEX(IF(F1212="x",BMI!$G$3:$K$170,BMI!$B$3:$F$170),MATCH(DATEDIF(D1212,DATE(2024,7,11),"m"),BMI!$A$3:$A$170,0),0)),BMI!$G$2:$K$2)</f>
        <v>bt</v>
      </c>
      <c r="N1212" s="299" t="s">
        <v>3386</v>
      </c>
      <c r="O1212" s="299">
        <v>83</v>
      </c>
      <c r="P1212" s="106" t="s">
        <v>3380</v>
      </c>
      <c r="Q1212" s="103" t="s">
        <v>5</v>
      </c>
      <c r="R1212" s="103" t="s">
        <v>5</v>
      </c>
      <c r="S1212" s="299" t="s">
        <v>1370</v>
      </c>
      <c r="T1212" s="103" t="s">
        <v>5</v>
      </c>
      <c r="U1212" s="305" t="str">
        <f t="shared" si="124"/>
        <v>bt; bt; Đa sâu răng; bt</v>
      </c>
      <c r="V1212" s="112" t="s">
        <v>1370</v>
      </c>
      <c r="W1212" s="307" t="str">
        <f t="shared" si="125"/>
        <v>II</v>
      </c>
      <c r="X1212" s="308"/>
    </row>
    <row r="1213" spans="1:24" x14ac:dyDescent="0.25">
      <c r="A1213" s="103">
        <f t="shared" si="122"/>
        <v>1204</v>
      </c>
      <c r="B1213" s="300" t="s">
        <v>2930</v>
      </c>
      <c r="C1213" s="301" t="s">
        <v>1317</v>
      </c>
      <c r="D1213" s="309">
        <v>42201</v>
      </c>
      <c r="E1213" s="308" t="s">
        <v>1753</v>
      </c>
      <c r="F1213" s="308"/>
      <c r="G1213" s="421" t="s">
        <v>2938</v>
      </c>
      <c r="H1213" s="228">
        <v>45720</v>
      </c>
      <c r="I1213" s="308">
        <v>38</v>
      </c>
      <c r="J1213" s="308">
        <v>138</v>
      </c>
      <c r="K1213" s="303" t="str" cm="1">
        <f t="array" ref="K1213">LOOKUP(2,1/(J1213&gt;=INDEX(IF(F1213="x",CCTT!$F$3:$I$170,CCTT!$B$3:$E$170),MATCH(DATEDIF(D1213,DATE(2024,7,11),"m"),CCTT!$A$3:$A$170,0),0)),CCTT!$F$2:$I$2)</f>
        <v>bt</v>
      </c>
      <c r="L1213" s="304">
        <f t="shared" si="123"/>
        <v>19.953791220331862</v>
      </c>
      <c r="M1213" s="303" t="str" cm="1">
        <f t="array" ref="M1213">LOOKUP(2,1/(L1213&gt;=INDEX(IF(F1213="x",BMI!$G$3:$K$170,BMI!$B$3:$F$170),MATCH(DATEDIF(D1213,DATE(2024,7,11),"m"),BMI!$A$3:$A$170,0),0)),BMI!$G$2:$K$2)</f>
        <v>TC</v>
      </c>
      <c r="N1213" s="299" t="s">
        <v>3390</v>
      </c>
      <c r="O1213" s="299">
        <v>83</v>
      </c>
      <c r="P1213" s="106" t="s">
        <v>3380</v>
      </c>
      <c r="Q1213" s="103" t="s">
        <v>5</v>
      </c>
      <c r="R1213" s="103" t="s">
        <v>5</v>
      </c>
      <c r="S1213" s="299" t="s">
        <v>5</v>
      </c>
      <c r="T1213" s="103" t="s">
        <v>5</v>
      </c>
      <c r="U1213" s="305" t="str">
        <f t="shared" si="124"/>
        <v>bt; bt; bt; bt</v>
      </c>
      <c r="V1213" s="306" t="s">
        <v>5</v>
      </c>
      <c r="W1213" s="307" t="str">
        <f t="shared" si="125"/>
        <v>II</v>
      </c>
      <c r="X1213" s="308"/>
    </row>
    <row r="1214" spans="1:24" x14ac:dyDescent="0.25">
      <c r="A1214" s="103">
        <f t="shared" si="122"/>
        <v>1205</v>
      </c>
      <c r="B1214" s="300" t="s">
        <v>1503</v>
      </c>
      <c r="C1214" s="301" t="s">
        <v>1615</v>
      </c>
      <c r="D1214" s="309">
        <v>42180</v>
      </c>
      <c r="E1214" s="308" t="s">
        <v>1753</v>
      </c>
      <c r="F1214" s="308"/>
      <c r="G1214" s="421" t="s">
        <v>2938</v>
      </c>
      <c r="H1214" s="228">
        <v>45720</v>
      </c>
      <c r="I1214" s="308">
        <v>24</v>
      </c>
      <c r="J1214" s="308">
        <v>131</v>
      </c>
      <c r="K1214" s="303" t="str" cm="1">
        <f t="array" ref="K1214">LOOKUP(2,1/(J1214&gt;=INDEX(IF(F1214="x",CCTT!$F$3:$I$170,CCTT!$B$3:$E$170),MATCH(DATEDIF(D1214,DATE(2024,7,11),"m"),CCTT!$A$3:$A$170,0),0)),CCTT!$F$2:$I$2)</f>
        <v>bt</v>
      </c>
      <c r="L1214" s="304">
        <f t="shared" si="123"/>
        <v>13.985198997727405</v>
      </c>
      <c r="M1214" s="303" t="str" cm="1">
        <f t="array" ref="M1214">LOOKUP(2,1/(L1214&gt;=INDEX(IF(F1214="x",BMI!$G$3:$K$170,BMI!$B$3:$F$170),MATCH(DATEDIF(D1214,DATE(2024,7,11),"m"),BMI!$A$3:$A$170,0),0)),BMI!$G$2:$K$2)</f>
        <v>bt</v>
      </c>
      <c r="N1214" s="299" t="s">
        <v>3381</v>
      </c>
      <c r="O1214" s="299">
        <v>81</v>
      </c>
      <c r="P1214" s="106" t="s">
        <v>3380</v>
      </c>
      <c r="Q1214" s="103" t="s">
        <v>5</v>
      </c>
      <c r="R1214" s="103" t="s">
        <v>5</v>
      </c>
      <c r="S1214" s="299" t="s">
        <v>1370</v>
      </c>
      <c r="T1214" s="103" t="s">
        <v>5</v>
      </c>
      <c r="U1214" s="305" t="str">
        <f t="shared" si="124"/>
        <v>bt; bt; Đa sâu răng; bt</v>
      </c>
      <c r="V1214" s="112" t="s">
        <v>1370</v>
      </c>
      <c r="W1214" s="307" t="str">
        <f t="shared" si="125"/>
        <v>II</v>
      </c>
      <c r="X1214" s="308"/>
    </row>
    <row r="1215" spans="1:24" x14ac:dyDescent="0.25">
      <c r="A1215" s="103">
        <f t="shared" si="122"/>
        <v>1206</v>
      </c>
      <c r="B1215" s="300" t="s">
        <v>2931</v>
      </c>
      <c r="C1215" s="301" t="s">
        <v>1320</v>
      </c>
      <c r="D1215" s="309">
        <v>42287</v>
      </c>
      <c r="E1215" s="308" t="s">
        <v>1753</v>
      </c>
      <c r="F1215" s="308"/>
      <c r="G1215" s="421" t="s">
        <v>2938</v>
      </c>
      <c r="H1215" s="228">
        <v>45720</v>
      </c>
      <c r="I1215" s="308">
        <v>30</v>
      </c>
      <c r="J1215" s="308">
        <v>140</v>
      </c>
      <c r="K1215" s="303" t="str" cm="1">
        <f t="array" ref="K1215">LOOKUP(2,1/(J1215&gt;=INDEX(IF(F1215="x",CCTT!$F$3:$I$170,CCTT!$B$3:$E$170),MATCH(DATEDIF(D1215,DATE(2024,7,11),"m"),CCTT!$A$3:$A$170,0),0)),CCTT!$F$2:$I$2)</f>
        <v>bt</v>
      </c>
      <c r="L1215" s="304">
        <f t="shared" si="123"/>
        <v>15.306122448979592</v>
      </c>
      <c r="M1215" s="303" t="str" cm="1">
        <f t="array" ref="M1215">LOOKUP(2,1/(L1215&gt;=INDEX(IF(F1215="x",BMI!$G$3:$K$170,BMI!$B$3:$F$170),MATCH(DATEDIF(D1215,DATE(2024,7,11),"m"),BMI!$A$3:$A$170,0),0)),BMI!$G$2:$K$2)</f>
        <v>bt</v>
      </c>
      <c r="N1215" s="299" t="s">
        <v>3390</v>
      </c>
      <c r="O1215" s="299">
        <v>83</v>
      </c>
      <c r="P1215" s="106" t="s">
        <v>3380</v>
      </c>
      <c r="Q1215" s="103" t="s">
        <v>5</v>
      </c>
      <c r="R1215" s="103" t="s">
        <v>5</v>
      </c>
      <c r="S1215" s="299" t="s">
        <v>5</v>
      </c>
      <c r="T1215" s="103" t="s">
        <v>5</v>
      </c>
      <c r="U1215" s="305" t="str">
        <f t="shared" si="124"/>
        <v>bt; bt; bt; bt</v>
      </c>
      <c r="V1215" s="306" t="s">
        <v>5</v>
      </c>
      <c r="W1215" s="307" t="str">
        <f t="shared" si="125"/>
        <v>I</v>
      </c>
      <c r="X1215" s="308"/>
    </row>
    <row r="1216" spans="1:24" x14ac:dyDescent="0.25">
      <c r="A1216" s="103">
        <f t="shared" si="122"/>
        <v>1207</v>
      </c>
      <c r="B1216" s="300" t="s">
        <v>2932</v>
      </c>
      <c r="C1216" s="301" t="s">
        <v>1297</v>
      </c>
      <c r="D1216" s="309">
        <v>42122</v>
      </c>
      <c r="E1216" s="308" t="s">
        <v>1753</v>
      </c>
      <c r="F1216" s="308"/>
      <c r="G1216" s="421" t="s">
        <v>2938</v>
      </c>
      <c r="H1216" s="228">
        <v>45720</v>
      </c>
      <c r="I1216" s="308">
        <v>47</v>
      </c>
      <c r="J1216" s="308">
        <v>143</v>
      </c>
      <c r="K1216" s="303" t="str" cm="1">
        <f t="array" ref="K1216">LOOKUP(2,1/(J1216&gt;=INDEX(IF(F1216="x",CCTT!$F$3:$I$170,CCTT!$B$3:$E$170),MATCH(DATEDIF(D1216,DATE(2024,7,11),"m"),CCTT!$A$3:$A$170,0),0)),CCTT!$F$2:$I$2)</f>
        <v>bt</v>
      </c>
      <c r="L1216" s="304">
        <f t="shared" si="123"/>
        <v>22.984008997995012</v>
      </c>
      <c r="M1216" s="303" t="str" cm="1">
        <f t="array" ref="M1216">LOOKUP(2,1/(L1216&gt;=INDEX(IF(F1216="x",BMI!$G$3:$K$170,BMI!$B$3:$F$170),MATCH(DATEDIF(D1216,DATE(2024,7,11),"m"),BMI!$A$3:$A$170,0),0)),BMI!$G$2:$K$2)</f>
        <v>BP</v>
      </c>
      <c r="N1216" s="299" t="s">
        <v>3390</v>
      </c>
      <c r="O1216" s="299">
        <v>88</v>
      </c>
      <c r="P1216" s="106" t="s">
        <v>3380</v>
      </c>
      <c r="Q1216" s="103" t="s">
        <v>5</v>
      </c>
      <c r="R1216" s="103" t="s">
        <v>5</v>
      </c>
      <c r="S1216" s="299" t="s">
        <v>5</v>
      </c>
      <c r="T1216" s="103" t="s">
        <v>5</v>
      </c>
      <c r="U1216" s="305" t="str">
        <f t="shared" si="124"/>
        <v>bt; bt; bt; bt</v>
      </c>
      <c r="V1216" s="306" t="s">
        <v>5</v>
      </c>
      <c r="W1216" s="307" t="str">
        <f t="shared" si="125"/>
        <v>III</v>
      </c>
      <c r="X1216" s="308"/>
    </row>
    <row r="1217" spans="1:24" x14ac:dyDescent="0.25">
      <c r="A1217" s="103">
        <f t="shared" si="122"/>
        <v>1208</v>
      </c>
      <c r="B1217" s="300" t="s">
        <v>2933</v>
      </c>
      <c r="C1217" s="301" t="s">
        <v>2934</v>
      </c>
      <c r="D1217" s="309">
        <v>42244</v>
      </c>
      <c r="E1217" s="308"/>
      <c r="F1217" s="308" t="s">
        <v>1753</v>
      </c>
      <c r="G1217" s="421" t="s">
        <v>2938</v>
      </c>
      <c r="H1217" s="228">
        <v>45720</v>
      </c>
      <c r="I1217" s="308">
        <v>32</v>
      </c>
      <c r="J1217" s="308">
        <v>133</v>
      </c>
      <c r="K1217" s="303" t="str" cm="1">
        <f t="array" ref="K1217">LOOKUP(2,1/(J1217&gt;=INDEX(IF(F1217="x",CCTT!$F$3:$I$170,CCTT!$B$3:$E$170),MATCH(DATEDIF(D1217,DATE(2024,7,11),"m"),CCTT!$A$3:$A$170,0),0)),CCTT!$F$2:$I$2)</f>
        <v>bt</v>
      </c>
      <c r="L1217" s="304">
        <f t="shared" si="123"/>
        <v>18.090338628526204</v>
      </c>
      <c r="M1217" s="303" t="str" cm="1">
        <f t="array" ref="M1217">LOOKUP(2,1/(L1217&gt;=INDEX(IF(F1217="x",BMI!$G$3:$K$170,BMI!$B$3:$F$170),MATCH(DATEDIF(D1217,DATE(2024,7,11),"m"),BMI!$A$3:$A$170,0),0)),BMI!$G$2:$K$2)</f>
        <v>bt</v>
      </c>
      <c r="N1217" s="434" t="s">
        <v>3386</v>
      </c>
      <c r="O1217" s="299">
        <v>81</v>
      </c>
      <c r="P1217" s="106" t="s">
        <v>3380</v>
      </c>
      <c r="Q1217" s="103" t="s">
        <v>5</v>
      </c>
      <c r="R1217" s="103" t="s">
        <v>5</v>
      </c>
      <c r="S1217" s="299" t="s">
        <v>1370</v>
      </c>
      <c r="T1217" s="103" t="s">
        <v>5</v>
      </c>
      <c r="U1217" s="305" t="str">
        <f t="shared" si="124"/>
        <v>bt; bt; Đa sâu răng; bt</v>
      </c>
      <c r="V1217" s="112" t="s">
        <v>1370</v>
      </c>
      <c r="W1217" s="307" t="str">
        <f t="shared" si="125"/>
        <v>II</v>
      </c>
      <c r="X1217" s="308"/>
    </row>
    <row r="1218" spans="1:24" x14ac:dyDescent="0.25">
      <c r="A1218" s="103">
        <f t="shared" si="122"/>
        <v>1209</v>
      </c>
      <c r="B1218" s="300" t="s">
        <v>2935</v>
      </c>
      <c r="C1218" s="301" t="s">
        <v>1334</v>
      </c>
      <c r="D1218" s="309">
        <v>42034</v>
      </c>
      <c r="E1218" s="308"/>
      <c r="F1218" s="308" t="s">
        <v>1753</v>
      </c>
      <c r="G1218" s="421" t="s">
        <v>2938</v>
      </c>
      <c r="H1218" s="228">
        <v>45720</v>
      </c>
      <c r="I1218" s="308">
        <v>33</v>
      </c>
      <c r="J1218" s="308">
        <v>143</v>
      </c>
      <c r="K1218" s="303" t="str" cm="1">
        <f t="array" ref="K1218">LOOKUP(2,1/(J1218&gt;=INDEX(IF(F1218="x",CCTT!$F$3:$I$170,CCTT!$B$3:$E$170),MATCH(DATEDIF(D1218,DATE(2024,7,11),"m"),CCTT!$A$3:$A$170,0),0)),CCTT!$F$2:$I$2)</f>
        <v>bt</v>
      </c>
      <c r="L1218" s="304">
        <f t="shared" si="123"/>
        <v>16.137708445400754</v>
      </c>
      <c r="M1218" s="303" t="str" cm="1">
        <f t="array" ref="M1218">LOOKUP(2,1/(L1218&gt;=INDEX(IF(F1218="x",BMI!$G$3:$K$170,BMI!$B$3:$F$170),MATCH(DATEDIF(D1218,DATE(2024,7,11),"m"),BMI!$A$3:$A$170,0),0)),BMI!$G$2:$K$2)</f>
        <v>bt</v>
      </c>
      <c r="N1218" s="299" t="s">
        <v>3379</v>
      </c>
      <c r="O1218" s="299">
        <v>85</v>
      </c>
      <c r="P1218" s="302" t="s">
        <v>3382</v>
      </c>
      <c r="Q1218" s="103" t="s">
        <v>1269</v>
      </c>
      <c r="R1218" s="103" t="s">
        <v>5</v>
      </c>
      <c r="S1218" s="299" t="s">
        <v>1370</v>
      </c>
      <c r="T1218" s="103" t="s">
        <v>5</v>
      </c>
      <c r="U1218" s="305" t="str">
        <f t="shared" si="124"/>
        <v>Cận thị; bt; Đa sâu răng; bt</v>
      </c>
      <c r="V1218" s="306" t="s">
        <v>3383</v>
      </c>
      <c r="W1218" s="307" t="str">
        <f t="shared" si="125"/>
        <v>II</v>
      </c>
      <c r="X1218" s="308"/>
    </row>
    <row r="1219" spans="1:24" x14ac:dyDescent="0.25">
      <c r="A1219" s="103">
        <f t="shared" si="122"/>
        <v>1210</v>
      </c>
      <c r="B1219" s="300" t="s">
        <v>1476</v>
      </c>
      <c r="C1219" s="301" t="s">
        <v>1301</v>
      </c>
      <c r="D1219" s="309">
        <v>42097</v>
      </c>
      <c r="E1219" s="308"/>
      <c r="F1219" s="308" t="s">
        <v>1753</v>
      </c>
      <c r="G1219" s="421" t="s">
        <v>2938</v>
      </c>
      <c r="H1219" s="228">
        <v>45720</v>
      </c>
      <c r="I1219" s="308">
        <v>37</v>
      </c>
      <c r="J1219" s="308">
        <v>137</v>
      </c>
      <c r="K1219" s="303" t="str" cm="1">
        <f t="array" ref="K1219">LOOKUP(2,1/(J1219&gt;=INDEX(IF(F1219="x",CCTT!$F$3:$I$170,CCTT!$B$3:$E$170),MATCH(DATEDIF(D1219,DATE(2024,7,11),"m"),CCTT!$A$3:$A$170,0),0)),CCTT!$F$2:$I$2)</f>
        <v>bt</v>
      </c>
      <c r="L1219" s="304">
        <f t="shared" si="123"/>
        <v>19.713357131440141</v>
      </c>
      <c r="M1219" s="303" t="str" cm="1">
        <f t="array" ref="M1219">LOOKUP(2,1/(L1219&gt;=INDEX(IF(F1219="x",BMI!$G$3:$K$170,BMI!$B$3:$F$170),MATCH(DATEDIF(D1219,DATE(2024,7,11),"m"),BMI!$A$3:$A$170,0),0)),BMI!$G$2:$K$2)</f>
        <v>TC</v>
      </c>
      <c r="N1219" s="299" t="s">
        <v>3386</v>
      </c>
      <c r="O1219" s="299">
        <v>85</v>
      </c>
      <c r="P1219" s="106" t="s">
        <v>3380</v>
      </c>
      <c r="Q1219" s="103" t="s">
        <v>5</v>
      </c>
      <c r="R1219" s="103" t="s">
        <v>5</v>
      </c>
      <c r="S1219" s="299" t="s">
        <v>5</v>
      </c>
      <c r="T1219" s="103" t="s">
        <v>5</v>
      </c>
      <c r="U1219" s="305" t="str">
        <f t="shared" si="124"/>
        <v>bt; bt; bt; bt</v>
      </c>
      <c r="V1219" s="306" t="s">
        <v>5</v>
      </c>
      <c r="W1219" s="307" t="str">
        <f t="shared" si="125"/>
        <v>II</v>
      </c>
      <c r="X1219" s="308"/>
    </row>
    <row r="1220" spans="1:24" x14ac:dyDescent="0.25">
      <c r="A1220" s="103">
        <f t="shared" si="122"/>
        <v>1211</v>
      </c>
      <c r="B1220" s="300" t="s">
        <v>1703</v>
      </c>
      <c r="C1220" s="301" t="s">
        <v>1304</v>
      </c>
      <c r="D1220" s="309">
        <v>42183</v>
      </c>
      <c r="E1220" s="308" t="s">
        <v>1753</v>
      </c>
      <c r="F1220" s="308"/>
      <c r="G1220" s="421" t="s">
        <v>2938</v>
      </c>
      <c r="H1220" s="228">
        <v>45720</v>
      </c>
      <c r="I1220" s="308">
        <v>37</v>
      </c>
      <c r="J1220" s="308">
        <v>144</v>
      </c>
      <c r="K1220" s="303" t="str" cm="1">
        <f t="array" ref="K1220">LOOKUP(2,1/(J1220&gt;=INDEX(IF(F1220="x",CCTT!$F$3:$I$170,CCTT!$B$3:$E$170),MATCH(DATEDIF(D1220,DATE(2024,7,11),"m"),CCTT!$A$3:$A$170,0),0)),CCTT!$F$2:$I$2)</f>
        <v>bt</v>
      </c>
      <c r="L1220" s="304">
        <f t="shared" si="123"/>
        <v>17.843364197530864</v>
      </c>
      <c r="M1220" s="303" t="str" cm="1">
        <f t="array" ref="M1220">LOOKUP(2,1/(L1220&gt;=INDEX(IF(F1220="x",BMI!$G$3:$K$170,BMI!$B$3:$F$170),MATCH(DATEDIF(D1220,DATE(2024,7,11),"m"),BMI!$A$3:$A$170,0),0)),BMI!$G$2:$K$2)</f>
        <v>bt</v>
      </c>
      <c r="N1220" s="299" t="s">
        <v>3390</v>
      </c>
      <c r="O1220" s="299">
        <v>87</v>
      </c>
      <c r="P1220" s="106" t="s">
        <v>3380</v>
      </c>
      <c r="Q1220" s="103" t="s">
        <v>5</v>
      </c>
      <c r="R1220" s="103" t="s">
        <v>5</v>
      </c>
      <c r="S1220" s="299" t="s">
        <v>5</v>
      </c>
      <c r="T1220" s="103" t="s">
        <v>5</v>
      </c>
      <c r="U1220" s="305" t="str">
        <f t="shared" si="124"/>
        <v>bt; bt; bt; bt</v>
      </c>
      <c r="V1220" s="306" t="s">
        <v>5</v>
      </c>
      <c r="W1220" s="307" t="str">
        <f t="shared" si="125"/>
        <v>I</v>
      </c>
      <c r="X1220" s="308"/>
    </row>
    <row r="1221" spans="1:24" x14ac:dyDescent="0.25">
      <c r="A1221" s="103">
        <f t="shared" si="122"/>
        <v>1212</v>
      </c>
      <c r="B1221" s="300" t="s">
        <v>2936</v>
      </c>
      <c r="C1221" s="301" t="s">
        <v>1358</v>
      </c>
      <c r="D1221" s="309">
        <v>42281</v>
      </c>
      <c r="E1221" s="308" t="s">
        <v>1753</v>
      </c>
      <c r="F1221" s="308"/>
      <c r="G1221" s="421" t="s">
        <v>2938</v>
      </c>
      <c r="H1221" s="228">
        <v>45720</v>
      </c>
      <c r="I1221" s="308">
        <v>30</v>
      </c>
      <c r="J1221" s="308">
        <v>139</v>
      </c>
      <c r="K1221" s="303" t="str" cm="1">
        <f t="array" ref="K1221">LOOKUP(2,1/(J1221&gt;=INDEX(IF(F1221="x",CCTT!$F$3:$I$170,CCTT!$B$3:$E$170),MATCH(DATEDIF(D1221,DATE(2024,7,11),"m"),CCTT!$A$3:$A$170,0),0)),CCTT!$F$2:$I$2)</f>
        <v>bt</v>
      </c>
      <c r="L1221" s="304">
        <f t="shared" si="123"/>
        <v>15.527146628021324</v>
      </c>
      <c r="M1221" s="303" t="str" cm="1">
        <f t="array" ref="M1221">LOOKUP(2,1/(L1221&gt;=INDEX(IF(F1221="x",BMI!$G$3:$K$170,BMI!$B$3:$F$170),MATCH(DATEDIF(D1221,DATE(2024,7,11),"m"),BMI!$A$3:$A$170,0),0)),BMI!$G$2:$K$2)</f>
        <v>bt</v>
      </c>
      <c r="N1221" s="299" t="s">
        <v>3379</v>
      </c>
      <c r="O1221" s="299">
        <v>82</v>
      </c>
      <c r="P1221" s="106" t="s">
        <v>3380</v>
      </c>
      <c r="Q1221" s="103" t="s">
        <v>5</v>
      </c>
      <c r="R1221" s="103" t="s">
        <v>5</v>
      </c>
      <c r="S1221" s="299" t="s">
        <v>5</v>
      </c>
      <c r="T1221" s="103" t="s">
        <v>5</v>
      </c>
      <c r="U1221" s="305" t="str">
        <f t="shared" si="124"/>
        <v>bt; bt; bt; bt</v>
      </c>
      <c r="V1221" s="306" t="s">
        <v>5</v>
      </c>
      <c r="W1221" s="307" t="str">
        <f t="shared" si="125"/>
        <v>I</v>
      </c>
      <c r="X1221" s="308"/>
    </row>
    <row r="1222" spans="1:24" x14ac:dyDescent="0.25">
      <c r="A1222" s="103">
        <f t="shared" si="122"/>
        <v>1213</v>
      </c>
      <c r="B1222" s="300" t="s">
        <v>2834</v>
      </c>
      <c r="C1222" s="301" t="s">
        <v>1358</v>
      </c>
      <c r="D1222" s="309">
        <v>42186</v>
      </c>
      <c r="E1222" s="308" t="s">
        <v>1753</v>
      </c>
      <c r="F1222" s="308"/>
      <c r="G1222" s="421" t="s">
        <v>2938</v>
      </c>
      <c r="H1222" s="228">
        <v>45720</v>
      </c>
      <c r="I1222" s="308">
        <v>26</v>
      </c>
      <c r="J1222" s="308">
        <v>132</v>
      </c>
      <c r="K1222" s="303" t="str" cm="1">
        <f t="array" ref="K1222">LOOKUP(2,1/(J1222&gt;=INDEX(IF(F1222="x",CCTT!$F$3:$I$170,CCTT!$B$3:$E$170),MATCH(DATEDIF(D1222,DATE(2024,7,11),"m"),CCTT!$A$3:$A$170,0),0)),CCTT!$F$2:$I$2)</f>
        <v>bt</v>
      </c>
      <c r="L1222" s="304">
        <f t="shared" si="123"/>
        <v>14.921946740128558</v>
      </c>
      <c r="M1222" s="303" t="str" cm="1">
        <f t="array" ref="M1222">LOOKUP(2,1/(L1222&gt;=INDEX(IF(F1222="x",BMI!$G$3:$K$170,BMI!$B$3:$F$170),MATCH(DATEDIF(D1222,DATE(2024,7,11),"m"),BMI!$A$3:$A$170,0),0)),BMI!$G$2:$K$2)</f>
        <v>bt</v>
      </c>
      <c r="N1222" s="299" t="s">
        <v>3379</v>
      </c>
      <c r="O1222" s="299">
        <v>81</v>
      </c>
      <c r="P1222" s="106" t="s">
        <v>3380</v>
      </c>
      <c r="Q1222" s="103" t="s">
        <v>5</v>
      </c>
      <c r="R1222" s="103" t="s">
        <v>5</v>
      </c>
      <c r="S1222" s="299" t="s">
        <v>1370</v>
      </c>
      <c r="T1222" s="103" t="s">
        <v>5</v>
      </c>
      <c r="U1222" s="305" t="str">
        <f t="shared" si="124"/>
        <v>bt; bt; Đa sâu răng; bt</v>
      </c>
      <c r="V1222" s="112" t="s">
        <v>1370</v>
      </c>
      <c r="W1222" s="307" t="str">
        <f t="shared" si="125"/>
        <v>II</v>
      </c>
      <c r="X1222" s="308"/>
    </row>
    <row r="1223" spans="1:24" x14ac:dyDescent="0.25">
      <c r="A1223" s="103">
        <f t="shared" si="122"/>
        <v>1214</v>
      </c>
      <c r="B1223" s="300" t="s">
        <v>1577</v>
      </c>
      <c r="C1223" s="301" t="s">
        <v>1305</v>
      </c>
      <c r="D1223" s="309">
        <v>42016</v>
      </c>
      <c r="E1223" s="308"/>
      <c r="F1223" s="308" t="s">
        <v>1753</v>
      </c>
      <c r="G1223" s="421" t="s">
        <v>2938</v>
      </c>
      <c r="H1223" s="228">
        <v>45720</v>
      </c>
      <c r="I1223" s="308">
        <v>35</v>
      </c>
      <c r="J1223" s="308">
        <v>144</v>
      </c>
      <c r="K1223" s="303" t="str" cm="1">
        <f t="array" ref="K1223">LOOKUP(2,1/(J1223&gt;=INDEX(IF(F1223="x",CCTT!$F$3:$I$170,CCTT!$B$3:$E$170),MATCH(DATEDIF(D1223,DATE(2024,7,11),"m"),CCTT!$A$3:$A$170,0),0)),CCTT!$F$2:$I$2)</f>
        <v>bt</v>
      </c>
      <c r="L1223" s="304">
        <f t="shared" si="123"/>
        <v>16.878858024691358</v>
      </c>
      <c r="M1223" s="303" t="str" cm="1">
        <f t="array" ref="M1223">LOOKUP(2,1/(L1223&gt;=INDEX(IF(F1223="x",BMI!$G$3:$K$170,BMI!$B$3:$F$170),MATCH(DATEDIF(D1223,DATE(2024,7,11),"m"),BMI!$A$3:$A$170,0),0)),BMI!$G$2:$K$2)</f>
        <v>bt</v>
      </c>
      <c r="N1223" s="299" t="s">
        <v>3386</v>
      </c>
      <c r="O1223" s="299">
        <v>82</v>
      </c>
      <c r="P1223" s="106" t="s">
        <v>3380</v>
      </c>
      <c r="Q1223" s="103" t="s">
        <v>5</v>
      </c>
      <c r="R1223" s="103" t="s">
        <v>5</v>
      </c>
      <c r="S1223" s="299" t="s">
        <v>5</v>
      </c>
      <c r="T1223" s="103" t="s">
        <v>5</v>
      </c>
      <c r="U1223" s="305" t="str">
        <f t="shared" si="124"/>
        <v>bt; bt; bt; bt</v>
      </c>
      <c r="V1223" s="306" t="s">
        <v>5</v>
      </c>
      <c r="W1223" s="307" t="str">
        <f t="shared" si="125"/>
        <v>I</v>
      </c>
      <c r="X1223" s="308"/>
    </row>
    <row r="1224" spans="1:24" x14ac:dyDescent="0.25">
      <c r="A1224" s="103">
        <f t="shared" si="122"/>
        <v>1215</v>
      </c>
      <c r="B1224" s="300" t="s">
        <v>1492</v>
      </c>
      <c r="C1224" s="301" t="s">
        <v>1364</v>
      </c>
      <c r="D1224" s="309">
        <v>42292</v>
      </c>
      <c r="E1224" s="309"/>
      <c r="F1224" s="308" t="s">
        <v>1753</v>
      </c>
      <c r="G1224" s="421" t="s">
        <v>2938</v>
      </c>
      <c r="H1224" s="228">
        <v>45720</v>
      </c>
      <c r="I1224" s="308">
        <v>20</v>
      </c>
      <c r="J1224" s="308">
        <v>128</v>
      </c>
      <c r="K1224" s="303" t="str" cm="1">
        <f t="array" ref="K1224">LOOKUP(2,1/(J1224&gt;=INDEX(IF(F1224="x",CCTT!$F$3:$I$170,CCTT!$B$3:$E$170),MATCH(DATEDIF(D1224,DATE(2024,7,11),"m"),CCTT!$A$3:$A$170,0),0)),CCTT!$F$2:$I$2)</f>
        <v>bt</v>
      </c>
      <c r="L1224" s="304">
        <f t="shared" si="123"/>
        <v>12.20703125</v>
      </c>
      <c r="M1224" s="303" t="str" cm="1">
        <f t="array" ref="M1224">LOOKUP(2,1/(L1224&gt;=INDEX(IF(F1224="x",BMI!$G$3:$K$170,BMI!$B$3:$F$170),MATCH(DATEDIF(D1224,DATE(2024,7,11),"m"),BMI!$A$3:$A$170,0),0)),BMI!$G$2:$K$2)</f>
        <v>SDDTGC</v>
      </c>
      <c r="N1224" s="299" t="s">
        <v>3384</v>
      </c>
      <c r="O1224" s="299">
        <v>78</v>
      </c>
      <c r="P1224" s="302" t="s">
        <v>3388</v>
      </c>
      <c r="Q1224" s="335" t="s">
        <v>1326</v>
      </c>
      <c r="R1224" s="103" t="s">
        <v>5</v>
      </c>
      <c r="S1224" s="299" t="s">
        <v>5</v>
      </c>
      <c r="T1224" s="103" t="s">
        <v>5</v>
      </c>
      <c r="U1224" s="305" t="str">
        <f t="shared" si="124"/>
        <v>2 mắt giảm thị lực; bt; bt; bt</v>
      </c>
      <c r="V1224" s="112" t="s">
        <v>1326</v>
      </c>
      <c r="W1224" s="307" t="str">
        <f t="shared" si="125"/>
        <v>II</v>
      </c>
      <c r="X1224" s="308"/>
    </row>
    <row r="1225" spans="1:24" x14ac:dyDescent="0.25">
      <c r="A1225" s="103">
        <f t="shared" si="122"/>
        <v>1216</v>
      </c>
      <c r="B1225" s="300" t="s">
        <v>2937</v>
      </c>
      <c r="C1225" s="301" t="s">
        <v>1292</v>
      </c>
      <c r="D1225" s="309">
        <v>42154</v>
      </c>
      <c r="E1225" s="308"/>
      <c r="F1225" s="308" t="s">
        <v>1753</v>
      </c>
      <c r="G1225" s="421" t="s">
        <v>2938</v>
      </c>
      <c r="H1225" s="228">
        <v>45720</v>
      </c>
      <c r="I1225" s="308">
        <v>45</v>
      </c>
      <c r="J1225" s="308">
        <v>145</v>
      </c>
      <c r="K1225" s="303" t="str" cm="1">
        <f t="array" ref="K1225">LOOKUP(2,1/(J1225&gt;=INDEX(IF(F1225="x",CCTT!$F$3:$I$170,CCTT!$B$3:$E$170),MATCH(DATEDIF(D1225,DATE(2024,7,11),"m"),CCTT!$A$3:$A$170,0),0)),CCTT!$F$2:$I$2)</f>
        <v>bt</v>
      </c>
      <c r="L1225" s="304">
        <f t="shared" si="123"/>
        <v>21.403091557669441</v>
      </c>
      <c r="M1225" s="303" t="str" cm="1">
        <f t="array" ref="M1225">LOOKUP(2,1/(L1225&gt;=INDEX(IF(F1225="x",BMI!$G$3:$K$170,BMI!$B$3:$F$170),MATCH(DATEDIF(D1225,DATE(2024,7,11),"m"),BMI!$A$3:$A$170,0),0)),BMI!$G$2:$K$2)</f>
        <v>TC</v>
      </c>
      <c r="N1225" s="299" t="s">
        <v>61</v>
      </c>
      <c r="O1225" s="299">
        <v>82</v>
      </c>
      <c r="P1225" s="106" t="s">
        <v>3380</v>
      </c>
      <c r="Q1225" s="103" t="s">
        <v>5</v>
      </c>
      <c r="R1225" s="103" t="s">
        <v>5</v>
      </c>
      <c r="S1225" s="299" t="s">
        <v>5</v>
      </c>
      <c r="T1225" s="103" t="s">
        <v>5</v>
      </c>
      <c r="U1225" s="305" t="str">
        <f t="shared" si="124"/>
        <v>bt; bt; bt; bt</v>
      </c>
      <c r="V1225" s="306" t="s">
        <v>5</v>
      </c>
      <c r="W1225" s="307" t="str">
        <f t="shared" si="125"/>
        <v>II</v>
      </c>
      <c r="X1225" s="308"/>
    </row>
    <row r="1226" spans="1:24" x14ac:dyDescent="0.25">
      <c r="A1226" s="103">
        <f t="shared" si="122"/>
        <v>1217</v>
      </c>
      <c r="B1226" s="300" t="s">
        <v>1526</v>
      </c>
      <c r="C1226" s="301" t="s">
        <v>1277</v>
      </c>
      <c r="D1226" s="308"/>
      <c r="E1226" s="308"/>
      <c r="F1226" s="308" t="s">
        <v>1753</v>
      </c>
      <c r="G1226" s="421" t="s">
        <v>2938</v>
      </c>
      <c r="H1226" s="228">
        <v>45720</v>
      </c>
      <c r="I1226" s="308">
        <v>24</v>
      </c>
      <c r="J1226" s="308">
        <v>124</v>
      </c>
      <c r="K1226" s="303" t="e" cm="1">
        <f t="array" ref="K1226">LOOKUP(2,1/(J1226&gt;=INDEX(IF(F1226="x",CCTT!$F$3:$I$170,CCTT!$B$3:$E$170),MATCH(DATEDIF(D1226,DATE(2024,7,11),"m"),CCTT!$A$3:$A$170,0),0)),CCTT!$F$2:$I$2)</f>
        <v>#N/A</v>
      </c>
      <c r="L1226" s="304">
        <f t="shared" si="123"/>
        <v>15.608740894901144</v>
      </c>
      <c r="M1226" s="303" t="e" cm="1">
        <f t="array" ref="M1226">LOOKUP(2,1/(L1226&gt;=INDEX(IF(F1226="x",BMI!$G$3:$K$170,BMI!$B$3:$F$170),MATCH(DATEDIF(D1226,DATE(2024,7,11),"m"),BMI!$A$3:$A$170,0),0)),BMI!$G$2:$K$2)</f>
        <v>#N/A</v>
      </c>
      <c r="N1226" s="299" t="s">
        <v>3384</v>
      </c>
      <c r="O1226" s="299">
        <v>85</v>
      </c>
      <c r="P1226" s="106" t="s">
        <v>3380</v>
      </c>
      <c r="Q1226" s="103" t="s">
        <v>5</v>
      </c>
      <c r="R1226" s="103" t="s">
        <v>5</v>
      </c>
      <c r="S1226" s="299" t="s">
        <v>1370</v>
      </c>
      <c r="T1226" s="103" t="s">
        <v>5</v>
      </c>
      <c r="U1226" s="305" t="str">
        <f t="shared" si="124"/>
        <v>bt; bt; Đa sâu răng; bt</v>
      </c>
      <c r="V1226" s="112" t="s">
        <v>1370</v>
      </c>
      <c r="W1226" s="307" t="e">
        <f t="shared" si="125"/>
        <v>#N/A</v>
      </c>
      <c r="X1226" s="308"/>
    </row>
    <row r="1227" spans="1:24" x14ac:dyDescent="0.25">
      <c r="A1227" s="103">
        <f t="shared" si="122"/>
        <v>1218</v>
      </c>
      <c r="B1227" s="300" t="s">
        <v>2939</v>
      </c>
      <c r="C1227" s="301" t="s">
        <v>1261</v>
      </c>
      <c r="D1227" s="309">
        <v>42022</v>
      </c>
      <c r="E1227" s="308"/>
      <c r="F1227" s="308" t="s">
        <v>1753</v>
      </c>
      <c r="G1227" s="421" t="s">
        <v>2380</v>
      </c>
      <c r="H1227" s="228">
        <v>45720</v>
      </c>
      <c r="I1227" s="308">
        <v>36</v>
      </c>
      <c r="J1227" s="308">
        <v>142</v>
      </c>
      <c r="K1227" s="303" t="str" cm="1">
        <f t="array" ref="K1227">LOOKUP(2,1/(J1227&gt;=INDEX(IF(F1227="x",CCTT!$F$3:$I$170,CCTT!$B$3:$E$170),MATCH(DATEDIF(D1227,DATE(2024,7,11),"m"),CCTT!$A$3:$A$170,0),0)),CCTT!$F$2:$I$2)</f>
        <v>bt</v>
      </c>
      <c r="L1227" s="304">
        <f t="shared" si="123"/>
        <v>17.853600476096013</v>
      </c>
      <c r="M1227" s="303" t="str" cm="1">
        <f t="array" ref="M1227">LOOKUP(2,1/(L1227&gt;=INDEX(IF(F1227="x",BMI!$G$3:$K$170,BMI!$B$3:$F$170),MATCH(DATEDIF(D1227,DATE(2024,7,11),"m"),BMI!$A$3:$A$170,0),0)),BMI!$G$2:$K$2)</f>
        <v>bt</v>
      </c>
      <c r="N1227" s="299" t="s">
        <v>3381</v>
      </c>
      <c r="O1227" s="299">
        <v>83</v>
      </c>
      <c r="P1227" s="302" t="s">
        <v>3382</v>
      </c>
      <c r="Q1227" s="103" t="s">
        <v>1269</v>
      </c>
      <c r="R1227" s="103" t="s">
        <v>5</v>
      </c>
      <c r="S1227" s="299" t="s">
        <v>1370</v>
      </c>
      <c r="T1227" s="103" t="s">
        <v>5</v>
      </c>
      <c r="U1227" s="305" t="str">
        <f t="shared" si="124"/>
        <v>Cận thị; bt; Đa sâu răng; bt</v>
      </c>
      <c r="V1227" s="306" t="s">
        <v>3383</v>
      </c>
      <c r="W1227" s="307" t="str">
        <f t="shared" si="125"/>
        <v>II</v>
      </c>
      <c r="X1227" s="308"/>
    </row>
    <row r="1228" spans="1:24" x14ac:dyDescent="0.25">
      <c r="A1228" s="103">
        <f t="shared" ref="A1228:A1291" si="126">A1227+1</f>
        <v>1219</v>
      </c>
      <c r="B1228" s="300" t="s">
        <v>2940</v>
      </c>
      <c r="C1228" s="301" t="s">
        <v>1262</v>
      </c>
      <c r="D1228" s="309">
        <v>42293</v>
      </c>
      <c r="E1228" s="308" t="s">
        <v>1753</v>
      </c>
      <c r="F1228" s="308"/>
      <c r="G1228" s="421" t="s">
        <v>2380</v>
      </c>
      <c r="H1228" s="228">
        <v>45720</v>
      </c>
      <c r="I1228" s="308">
        <v>33</v>
      </c>
      <c r="J1228" s="308">
        <v>130</v>
      </c>
      <c r="K1228" s="303" t="str" cm="1">
        <f t="array" ref="K1228">LOOKUP(2,1/(J1228&gt;=INDEX(IF(F1228="x",CCTT!$F$3:$I$170,CCTT!$B$3:$E$170),MATCH(DATEDIF(D1228,DATE(2024,7,11),"m"),CCTT!$A$3:$A$170,0),0)),CCTT!$F$2:$I$2)</f>
        <v>bt</v>
      </c>
      <c r="L1228" s="304">
        <f t="shared" si="123"/>
        <v>19.526627218934912</v>
      </c>
      <c r="M1228" s="303" t="str" cm="1">
        <f t="array" ref="M1228">LOOKUP(2,1/(L1228&gt;=INDEX(IF(F1228="x",BMI!$G$3:$K$170,BMI!$B$3:$F$170),MATCH(DATEDIF(D1228,DATE(2024,7,11),"m"),BMI!$A$3:$A$170,0),0)),BMI!$G$2:$K$2)</f>
        <v>TC</v>
      </c>
      <c r="N1228" s="299" t="s">
        <v>3379</v>
      </c>
      <c r="O1228" s="299">
        <v>84</v>
      </c>
      <c r="P1228" s="106" t="s">
        <v>3380</v>
      </c>
      <c r="Q1228" s="103" t="s">
        <v>5</v>
      </c>
      <c r="R1228" s="103" t="s">
        <v>5</v>
      </c>
      <c r="S1228" s="299" t="s">
        <v>5</v>
      </c>
      <c r="T1228" s="103" t="s">
        <v>5</v>
      </c>
      <c r="U1228" s="305" t="str">
        <f t="shared" si="124"/>
        <v>bt; bt; bt; bt</v>
      </c>
      <c r="V1228" s="306" t="s">
        <v>5</v>
      </c>
      <c r="W1228" s="307" t="str">
        <f t="shared" si="125"/>
        <v>II</v>
      </c>
      <c r="X1228" s="308"/>
    </row>
    <row r="1229" spans="1:24" x14ac:dyDescent="0.25">
      <c r="A1229" s="103">
        <f t="shared" si="126"/>
        <v>1220</v>
      </c>
      <c r="B1229" s="300" t="s">
        <v>2941</v>
      </c>
      <c r="C1229" s="301" t="s">
        <v>1262</v>
      </c>
      <c r="D1229" s="309">
        <v>42314</v>
      </c>
      <c r="E1229" s="308"/>
      <c r="F1229" s="308" t="s">
        <v>1753</v>
      </c>
      <c r="G1229" s="421" t="s">
        <v>2380</v>
      </c>
      <c r="H1229" s="228">
        <v>45720</v>
      </c>
      <c r="I1229" s="308">
        <v>50</v>
      </c>
      <c r="J1229" s="308">
        <v>145</v>
      </c>
      <c r="K1229" s="303" t="str" cm="1">
        <f t="array" ref="K1229">LOOKUP(2,1/(J1229&gt;=INDEX(IF(F1229="x",CCTT!$F$3:$I$170,CCTT!$B$3:$E$170),MATCH(DATEDIF(D1229,DATE(2024,7,11),"m"),CCTT!$A$3:$A$170,0),0)),CCTT!$F$2:$I$2)</f>
        <v>CHT</v>
      </c>
      <c r="L1229" s="304">
        <f t="shared" si="123"/>
        <v>23.781212841854934</v>
      </c>
      <c r="M1229" s="303" t="str" cm="1">
        <f t="array" ref="M1229">LOOKUP(2,1/(L1229&gt;=INDEX(IF(F1229="x",BMI!$G$3:$K$170,BMI!$B$3:$F$170),MATCH(DATEDIF(D1229,DATE(2024,7,11),"m"),BMI!$A$3:$A$170,0),0)),BMI!$G$2:$K$2)</f>
        <v>BP</v>
      </c>
      <c r="N1229" s="299" t="s">
        <v>66</v>
      </c>
      <c r="O1229" s="299">
        <v>88</v>
      </c>
      <c r="P1229" s="106" t="s">
        <v>3380</v>
      </c>
      <c r="Q1229" s="103" t="s">
        <v>5</v>
      </c>
      <c r="R1229" s="103" t="s">
        <v>5</v>
      </c>
      <c r="S1229" s="299" t="s">
        <v>5</v>
      </c>
      <c r="T1229" s="103" t="s">
        <v>5</v>
      </c>
      <c r="U1229" s="305" t="str">
        <f t="shared" si="124"/>
        <v>bt; bt; bt; bt</v>
      </c>
      <c r="V1229" s="306" t="s">
        <v>5</v>
      </c>
      <c r="W1229" s="307" t="str">
        <f t="shared" si="125"/>
        <v>III</v>
      </c>
      <c r="X1229" s="308"/>
    </row>
    <row r="1230" spans="1:24" x14ac:dyDescent="0.25">
      <c r="A1230" s="103">
        <f t="shared" si="126"/>
        <v>1221</v>
      </c>
      <c r="B1230" s="300" t="s">
        <v>2942</v>
      </c>
      <c r="C1230" s="301" t="s">
        <v>1262</v>
      </c>
      <c r="D1230" s="309">
        <v>42178</v>
      </c>
      <c r="E1230" s="308" t="s">
        <v>1753</v>
      </c>
      <c r="F1230" s="308"/>
      <c r="G1230" s="421" t="s">
        <v>2380</v>
      </c>
      <c r="H1230" s="228">
        <v>45720</v>
      </c>
      <c r="I1230" s="308">
        <v>43</v>
      </c>
      <c r="J1230" s="308">
        <v>143</v>
      </c>
      <c r="K1230" s="303" t="str" cm="1">
        <f t="array" ref="K1230">LOOKUP(2,1/(J1230&gt;=INDEX(IF(F1230="x",CCTT!$F$3:$I$170,CCTT!$B$3:$E$170),MATCH(DATEDIF(D1230,DATE(2024,7,11),"m"),CCTT!$A$3:$A$170,0),0)),CCTT!$F$2:$I$2)</f>
        <v>bt</v>
      </c>
      <c r="L1230" s="304">
        <f t="shared" si="123"/>
        <v>21.027923125825225</v>
      </c>
      <c r="M1230" s="303" t="str" cm="1">
        <f t="array" ref="M1230">LOOKUP(2,1/(L1230&gt;=INDEX(IF(F1230="x",BMI!$G$3:$K$170,BMI!$B$3:$F$170),MATCH(DATEDIF(D1230,DATE(2024,7,11),"m"),BMI!$A$3:$A$170,0),0)),BMI!$G$2:$K$2)</f>
        <v>BP</v>
      </c>
      <c r="N1230" s="299" t="s">
        <v>3403</v>
      </c>
      <c r="O1230" s="299">
        <v>83</v>
      </c>
      <c r="P1230" s="106" t="s">
        <v>3380</v>
      </c>
      <c r="Q1230" s="103" t="s">
        <v>5</v>
      </c>
      <c r="R1230" s="103" t="s">
        <v>5</v>
      </c>
      <c r="S1230" s="299" t="s">
        <v>5</v>
      </c>
      <c r="T1230" s="103" t="s">
        <v>5</v>
      </c>
      <c r="U1230" s="305" t="str">
        <f t="shared" si="124"/>
        <v>bt; bt; bt; bt</v>
      </c>
      <c r="V1230" s="306" t="s">
        <v>5</v>
      </c>
      <c r="W1230" s="307" t="str">
        <f t="shared" si="125"/>
        <v>III</v>
      </c>
      <c r="X1230" s="308"/>
    </row>
    <row r="1231" spans="1:24" x14ac:dyDescent="0.25">
      <c r="A1231" s="103">
        <f t="shared" si="126"/>
        <v>1222</v>
      </c>
      <c r="B1231" s="300" t="s">
        <v>2535</v>
      </c>
      <c r="C1231" s="301" t="s">
        <v>1262</v>
      </c>
      <c r="D1231" s="309">
        <v>42052</v>
      </c>
      <c r="E1231" s="308"/>
      <c r="F1231" s="308" t="s">
        <v>1753</v>
      </c>
      <c r="G1231" s="421" t="s">
        <v>2380</v>
      </c>
      <c r="H1231" s="228">
        <v>45720</v>
      </c>
      <c r="I1231" s="308">
        <v>42</v>
      </c>
      <c r="J1231" s="308">
        <v>137</v>
      </c>
      <c r="K1231" s="303" t="str" cm="1">
        <f t="array" ref="K1231">LOOKUP(2,1/(J1231&gt;=INDEX(IF(F1231="x",CCTT!$F$3:$I$170,CCTT!$B$3:$E$170),MATCH(DATEDIF(D1231,DATE(2024,7,11),"m"),CCTT!$A$3:$A$170,0),0)),CCTT!$F$2:$I$2)</f>
        <v>bt</v>
      </c>
      <c r="L1231" s="304">
        <f t="shared" si="123"/>
        <v>22.377324311364482</v>
      </c>
      <c r="M1231" s="303" t="str" cm="1">
        <f t="array" ref="M1231">LOOKUP(2,1/(L1231&gt;=INDEX(IF(F1231="x",BMI!$G$3:$K$170,BMI!$B$3:$F$170),MATCH(DATEDIF(D1231,DATE(2024,7,11),"m"),BMI!$A$3:$A$170,0),0)),BMI!$G$2:$K$2)</f>
        <v>BP</v>
      </c>
      <c r="N1231" s="299" t="s">
        <v>66</v>
      </c>
      <c r="O1231" s="299">
        <v>88</v>
      </c>
      <c r="P1231" s="106" t="s">
        <v>3380</v>
      </c>
      <c r="Q1231" s="103" t="s">
        <v>5</v>
      </c>
      <c r="R1231" s="103" t="s">
        <v>5</v>
      </c>
      <c r="S1231" s="299" t="s">
        <v>5</v>
      </c>
      <c r="T1231" s="103" t="s">
        <v>5</v>
      </c>
      <c r="U1231" s="305" t="str">
        <f t="shared" si="124"/>
        <v>bt; bt; bt; bt</v>
      </c>
      <c r="V1231" s="306" t="s">
        <v>5</v>
      </c>
      <c r="W1231" s="307" t="str">
        <f t="shared" si="125"/>
        <v>III</v>
      </c>
      <c r="X1231" s="308"/>
    </row>
    <row r="1232" spans="1:24" x14ac:dyDescent="0.25">
      <c r="A1232" s="103">
        <f t="shared" si="126"/>
        <v>1223</v>
      </c>
      <c r="B1232" s="300" t="s">
        <v>2943</v>
      </c>
      <c r="C1232" s="301" t="s">
        <v>2944</v>
      </c>
      <c r="D1232" s="309">
        <v>42101</v>
      </c>
      <c r="E1232" s="308" t="s">
        <v>1753</v>
      </c>
      <c r="F1232" s="308"/>
      <c r="G1232" s="421" t="s">
        <v>2380</v>
      </c>
      <c r="H1232" s="228">
        <v>45720</v>
      </c>
      <c r="I1232" s="308">
        <v>36</v>
      </c>
      <c r="J1232" s="308">
        <v>141</v>
      </c>
      <c r="K1232" s="303" t="str" cm="1">
        <f t="array" ref="K1232">LOOKUP(2,1/(J1232&gt;=INDEX(IF(F1232="x",CCTT!$F$3:$I$170,CCTT!$B$3:$E$170),MATCH(DATEDIF(D1232,DATE(2024,7,11),"m"),CCTT!$A$3:$A$170,0),0)),CCTT!$F$2:$I$2)</f>
        <v>bt</v>
      </c>
      <c r="L1232" s="304">
        <f t="shared" si="123"/>
        <v>18.107741059302853</v>
      </c>
      <c r="M1232" s="303" t="str" cm="1">
        <f t="array" ref="M1232">LOOKUP(2,1/(L1232&gt;=INDEX(IF(F1232="x",BMI!$G$3:$K$170,BMI!$B$3:$F$170),MATCH(DATEDIF(D1232,DATE(2024,7,11),"m"),BMI!$A$3:$A$170,0),0)),BMI!$G$2:$K$2)</f>
        <v>TC</v>
      </c>
      <c r="N1232" s="299" t="s">
        <v>3379</v>
      </c>
      <c r="O1232" s="299">
        <v>82</v>
      </c>
      <c r="P1232" s="302" t="s">
        <v>3382</v>
      </c>
      <c r="Q1232" s="335" t="s">
        <v>3455</v>
      </c>
      <c r="R1232" s="103" t="s">
        <v>5</v>
      </c>
      <c r="S1232" s="299" t="s">
        <v>5</v>
      </c>
      <c r="T1232" s="103" t="s">
        <v>5</v>
      </c>
      <c r="U1232" s="305" t="str">
        <f t="shared" si="124"/>
        <v>loạn thị; bt; bt; bt</v>
      </c>
      <c r="V1232" s="306" t="s">
        <v>3455</v>
      </c>
      <c r="W1232" s="307" t="str">
        <f t="shared" si="125"/>
        <v>II</v>
      </c>
      <c r="X1232" s="308"/>
    </row>
    <row r="1233" spans="1:24" x14ac:dyDescent="0.25">
      <c r="A1233" s="103">
        <f t="shared" si="126"/>
        <v>1224</v>
      </c>
      <c r="B1233" s="300" t="s">
        <v>1270</v>
      </c>
      <c r="C1233" s="301" t="s">
        <v>2944</v>
      </c>
      <c r="D1233" s="309">
        <v>42276</v>
      </c>
      <c r="E1233" s="308" t="s">
        <v>1753</v>
      </c>
      <c r="F1233" s="308"/>
      <c r="G1233" s="421" t="s">
        <v>2380</v>
      </c>
      <c r="H1233" s="228">
        <v>45720</v>
      </c>
      <c r="I1233" s="308">
        <v>42</v>
      </c>
      <c r="J1233" s="308">
        <v>137</v>
      </c>
      <c r="K1233" s="303" t="str" cm="1">
        <f t="array" ref="K1233">LOOKUP(2,1/(J1233&gt;=INDEX(IF(F1233="x",CCTT!$F$3:$I$170,CCTT!$B$3:$E$170),MATCH(DATEDIF(D1233,DATE(2024,7,11),"m"),CCTT!$A$3:$A$170,0),0)),CCTT!$F$2:$I$2)</f>
        <v>bt</v>
      </c>
      <c r="L1233" s="304">
        <f t="shared" si="123"/>
        <v>22.377324311364482</v>
      </c>
      <c r="M1233" s="303" t="str" cm="1">
        <f t="array" ref="M1233">LOOKUP(2,1/(L1233&gt;=INDEX(IF(F1233="x",BMI!$G$3:$K$170,BMI!$B$3:$F$170),MATCH(DATEDIF(D1233,DATE(2024,7,11),"m"),BMI!$A$3:$A$170,0),0)),BMI!$G$2:$K$2)</f>
        <v>BP</v>
      </c>
      <c r="N1233" s="299" t="s">
        <v>3379</v>
      </c>
      <c r="O1233" s="299">
        <v>84</v>
      </c>
      <c r="P1233" s="106" t="s">
        <v>3380</v>
      </c>
      <c r="Q1233" s="103" t="s">
        <v>5</v>
      </c>
      <c r="R1233" s="103" t="s">
        <v>5</v>
      </c>
      <c r="S1233" s="299" t="s">
        <v>5</v>
      </c>
      <c r="T1233" s="103" t="s">
        <v>5</v>
      </c>
      <c r="U1233" s="305" t="str">
        <f t="shared" si="124"/>
        <v>bt; bt; bt; bt</v>
      </c>
      <c r="V1233" s="306" t="s">
        <v>5</v>
      </c>
      <c r="W1233" s="307" t="str">
        <f t="shared" si="125"/>
        <v>III</v>
      </c>
      <c r="X1233" s="308"/>
    </row>
    <row r="1234" spans="1:24" x14ac:dyDescent="0.25">
      <c r="A1234" s="103">
        <f t="shared" si="126"/>
        <v>1225</v>
      </c>
      <c r="B1234" s="300" t="s">
        <v>2945</v>
      </c>
      <c r="C1234" s="301" t="s">
        <v>1264</v>
      </c>
      <c r="D1234" s="309">
        <v>42304</v>
      </c>
      <c r="E1234" s="308" t="s">
        <v>1753</v>
      </c>
      <c r="F1234" s="308"/>
      <c r="G1234" s="421" t="s">
        <v>2380</v>
      </c>
      <c r="H1234" s="228">
        <v>45720</v>
      </c>
      <c r="I1234" s="308">
        <v>24</v>
      </c>
      <c r="J1234" s="308">
        <v>123</v>
      </c>
      <c r="K1234" s="303" t="str" cm="1">
        <f t="array" ref="K1234">LOOKUP(2,1/(J1234&gt;=INDEX(IF(F1234="x",CCTT!$F$3:$I$170,CCTT!$B$3:$E$170),MATCH(DATEDIF(D1234,DATE(2024,7,11),"m"),CCTT!$A$3:$A$170,0),0)),CCTT!$F$2:$I$2)</f>
        <v>bt</v>
      </c>
      <c r="L1234" s="304">
        <f t="shared" si="123"/>
        <v>15.863573269879041</v>
      </c>
      <c r="M1234" s="303" t="str" cm="1">
        <f t="array" ref="M1234">LOOKUP(2,1/(L1234&gt;=INDEX(IF(F1234="x",BMI!$G$3:$K$170,BMI!$B$3:$F$170),MATCH(DATEDIF(D1234,DATE(2024,7,11),"m"),BMI!$A$3:$A$170,0),0)),BMI!$G$2:$K$2)</f>
        <v>bt</v>
      </c>
      <c r="N1234" s="299" t="s">
        <v>3381</v>
      </c>
      <c r="O1234" s="299">
        <v>84</v>
      </c>
      <c r="P1234" s="106" t="s">
        <v>3380</v>
      </c>
      <c r="Q1234" s="103" t="s">
        <v>5</v>
      </c>
      <c r="R1234" s="103" t="s">
        <v>5</v>
      </c>
      <c r="S1234" s="299" t="s">
        <v>5</v>
      </c>
      <c r="T1234" s="103" t="s">
        <v>5</v>
      </c>
      <c r="U1234" s="305" t="str">
        <f t="shared" si="124"/>
        <v>bt; bt; bt; bt</v>
      </c>
      <c r="V1234" s="306" t="s">
        <v>5</v>
      </c>
      <c r="W1234" s="307" t="str">
        <f t="shared" si="125"/>
        <v>I</v>
      </c>
      <c r="X1234" s="308"/>
    </row>
    <row r="1235" spans="1:24" x14ac:dyDescent="0.25">
      <c r="A1235" s="103">
        <f t="shared" si="126"/>
        <v>1226</v>
      </c>
      <c r="B1235" s="300" t="s">
        <v>1895</v>
      </c>
      <c r="C1235" s="301" t="s">
        <v>1264</v>
      </c>
      <c r="D1235" s="309">
        <v>42138</v>
      </c>
      <c r="E1235" s="308" t="s">
        <v>1753</v>
      </c>
      <c r="F1235" s="308"/>
      <c r="G1235" s="421" t="s">
        <v>2380</v>
      </c>
      <c r="H1235" s="228">
        <v>45720</v>
      </c>
      <c r="I1235" s="308">
        <v>38</v>
      </c>
      <c r="J1235" s="308">
        <v>143</v>
      </c>
      <c r="K1235" s="303" t="str" cm="1">
        <f t="array" ref="K1235">LOOKUP(2,1/(J1235&gt;=INDEX(IF(F1235="x",CCTT!$F$3:$I$170,CCTT!$B$3:$E$170),MATCH(DATEDIF(D1235,DATE(2024,7,11),"m"),CCTT!$A$3:$A$170,0),0)),CCTT!$F$2:$I$2)</f>
        <v>bt</v>
      </c>
      <c r="L1235" s="304">
        <f t="shared" si="123"/>
        <v>18.582815785612986</v>
      </c>
      <c r="M1235" s="303" t="str" cm="1">
        <f t="array" ref="M1235">LOOKUP(2,1/(L1235&gt;=INDEX(IF(F1235="x",BMI!$G$3:$K$170,BMI!$B$3:$F$170),MATCH(DATEDIF(D1235,DATE(2024,7,11),"m"),BMI!$A$3:$A$170,0),0)),BMI!$G$2:$K$2)</f>
        <v>TC</v>
      </c>
      <c r="N1235" s="299" t="s">
        <v>3379</v>
      </c>
      <c r="O1235" s="299">
        <v>86</v>
      </c>
      <c r="P1235" s="106" t="s">
        <v>3380</v>
      </c>
      <c r="Q1235" s="103" t="s">
        <v>5</v>
      </c>
      <c r="R1235" s="103" t="s">
        <v>5</v>
      </c>
      <c r="S1235" s="299" t="s">
        <v>5</v>
      </c>
      <c r="T1235" s="103" t="s">
        <v>5</v>
      </c>
      <c r="U1235" s="305" t="str">
        <f t="shared" si="124"/>
        <v>bt; bt; bt; bt</v>
      </c>
      <c r="V1235" s="306" t="s">
        <v>5</v>
      </c>
      <c r="W1235" s="307" t="str">
        <f t="shared" si="125"/>
        <v>II</v>
      </c>
      <c r="X1235" s="308"/>
    </row>
    <row r="1236" spans="1:24" x14ac:dyDescent="0.25">
      <c r="A1236" s="103">
        <f t="shared" si="126"/>
        <v>1227</v>
      </c>
      <c r="B1236" s="300" t="s">
        <v>1352</v>
      </c>
      <c r="C1236" s="301" t="s">
        <v>1378</v>
      </c>
      <c r="D1236" s="308"/>
      <c r="E1236" s="308" t="s">
        <v>1753</v>
      </c>
      <c r="F1236" s="308"/>
      <c r="G1236" s="421" t="s">
        <v>2380</v>
      </c>
      <c r="H1236" s="228">
        <v>45720</v>
      </c>
      <c r="I1236" s="308">
        <v>39</v>
      </c>
      <c r="J1236" s="308">
        <v>137</v>
      </c>
      <c r="K1236" s="303" t="e" cm="1">
        <f t="array" ref="K1236">LOOKUP(2,1/(J1236&gt;=INDEX(IF(F1236="x",CCTT!$F$3:$I$170,CCTT!$B$3:$E$170),MATCH(DATEDIF(D1236,DATE(2024,7,11),"m"),CCTT!$A$3:$A$170,0),0)),CCTT!$F$2:$I$2)</f>
        <v>#N/A</v>
      </c>
      <c r="L1236" s="304">
        <f t="shared" si="123"/>
        <v>20.778944003409876</v>
      </c>
      <c r="M1236" s="303" t="e" cm="1">
        <f t="array" ref="M1236">LOOKUP(2,1/(L1236&gt;=INDEX(IF(F1236="x",BMI!$G$3:$K$170,BMI!$B$3:$F$170),MATCH(DATEDIF(D1236,DATE(2024,7,11),"m"),BMI!$A$3:$A$170,0),0)),BMI!$G$2:$K$2)</f>
        <v>#N/A</v>
      </c>
      <c r="N1236" s="299" t="s">
        <v>3403</v>
      </c>
      <c r="O1236" s="299">
        <v>85</v>
      </c>
      <c r="P1236" s="106" t="s">
        <v>3380</v>
      </c>
      <c r="Q1236" s="103" t="s">
        <v>5</v>
      </c>
      <c r="R1236" s="103" t="s">
        <v>5</v>
      </c>
      <c r="S1236" s="299" t="s">
        <v>5</v>
      </c>
      <c r="T1236" s="103" t="s">
        <v>5</v>
      </c>
      <c r="U1236" s="305" t="str">
        <f t="shared" si="124"/>
        <v>bt; bt; bt; bt</v>
      </c>
      <c r="V1236" s="306" t="s">
        <v>5</v>
      </c>
      <c r="W1236" s="307" t="e">
        <f t="shared" si="125"/>
        <v>#N/A</v>
      </c>
      <c r="X1236" s="308"/>
    </row>
    <row r="1237" spans="1:24" x14ac:dyDescent="0.25">
      <c r="A1237" s="103">
        <f t="shared" si="126"/>
        <v>1228</v>
      </c>
      <c r="B1237" s="300" t="s">
        <v>2946</v>
      </c>
      <c r="C1237" s="301" t="s">
        <v>1325</v>
      </c>
      <c r="D1237" s="309">
        <v>42047</v>
      </c>
      <c r="E1237" s="308"/>
      <c r="F1237" s="308" t="s">
        <v>1753</v>
      </c>
      <c r="G1237" s="421" t="s">
        <v>2380</v>
      </c>
      <c r="H1237" s="228">
        <v>45720</v>
      </c>
      <c r="I1237" s="308">
        <v>44</v>
      </c>
      <c r="J1237" s="308">
        <v>140</v>
      </c>
      <c r="K1237" s="303" t="str" cm="1">
        <f t="array" ref="K1237">LOOKUP(2,1/(J1237&gt;=INDEX(IF(F1237="x",CCTT!$F$3:$I$170,CCTT!$B$3:$E$170),MATCH(DATEDIF(D1237,DATE(2024,7,11),"m"),CCTT!$A$3:$A$170,0),0)),CCTT!$F$2:$I$2)</f>
        <v>bt</v>
      </c>
      <c r="L1237" s="304">
        <f t="shared" si="123"/>
        <v>22.448979591836736</v>
      </c>
      <c r="M1237" s="303" t="str" cm="1">
        <f t="array" ref="M1237">LOOKUP(2,1/(L1237&gt;=INDEX(IF(F1237="x",BMI!$G$3:$K$170,BMI!$B$3:$F$170),MATCH(DATEDIF(D1237,DATE(2024,7,11),"m"),BMI!$A$3:$A$170,0),0)),BMI!$G$2:$K$2)</f>
        <v>BP</v>
      </c>
      <c r="N1237" s="299" t="s">
        <v>66</v>
      </c>
      <c r="O1237" s="299">
        <v>82</v>
      </c>
      <c r="P1237" s="106" t="s">
        <v>3380</v>
      </c>
      <c r="Q1237" s="103" t="s">
        <v>5</v>
      </c>
      <c r="R1237" s="103" t="s">
        <v>5</v>
      </c>
      <c r="S1237" s="299" t="s">
        <v>5</v>
      </c>
      <c r="T1237" s="103" t="s">
        <v>5</v>
      </c>
      <c r="U1237" s="305" t="str">
        <f t="shared" si="124"/>
        <v>bt; bt; bt; bt</v>
      </c>
      <c r="V1237" s="306" t="s">
        <v>5</v>
      </c>
      <c r="W1237" s="307" t="str">
        <f t="shared" si="125"/>
        <v>III</v>
      </c>
      <c r="X1237" s="308"/>
    </row>
    <row r="1238" spans="1:24" x14ac:dyDescent="0.25">
      <c r="A1238" s="103">
        <f t="shared" si="126"/>
        <v>1229</v>
      </c>
      <c r="B1238" s="300" t="s">
        <v>2653</v>
      </c>
      <c r="C1238" s="301" t="s">
        <v>1271</v>
      </c>
      <c r="D1238" s="309">
        <v>42049</v>
      </c>
      <c r="E1238" s="308" t="s">
        <v>1753</v>
      </c>
      <c r="F1238" s="308"/>
      <c r="G1238" s="421" t="s">
        <v>2380</v>
      </c>
      <c r="H1238" s="228">
        <v>45720</v>
      </c>
      <c r="I1238" s="308">
        <v>38</v>
      </c>
      <c r="J1238" s="308">
        <v>135</v>
      </c>
      <c r="K1238" s="303" t="str" cm="1">
        <f t="array" ref="K1238">LOOKUP(2,1/(J1238&gt;=INDEX(IF(F1238="x",CCTT!$F$3:$I$170,CCTT!$B$3:$E$170),MATCH(DATEDIF(D1238,DATE(2024,7,11),"m"),CCTT!$A$3:$A$170,0),0)),CCTT!$F$2:$I$2)</f>
        <v>bt</v>
      </c>
      <c r="L1238" s="304">
        <f t="shared" si="123"/>
        <v>20.850480109739369</v>
      </c>
      <c r="M1238" s="303" t="str" cm="1">
        <f t="array" ref="M1238">LOOKUP(2,1/(L1238&gt;=INDEX(IF(F1238="x",BMI!$G$3:$K$170,BMI!$B$3:$F$170),MATCH(DATEDIF(D1238,DATE(2024,7,11),"m"),BMI!$A$3:$A$170,0),0)),BMI!$G$2:$K$2)</f>
        <v>BP</v>
      </c>
      <c r="N1238" s="299" t="s">
        <v>3379</v>
      </c>
      <c r="O1238" s="299">
        <v>87</v>
      </c>
      <c r="P1238" s="106" t="s">
        <v>3380</v>
      </c>
      <c r="Q1238" s="103" t="s">
        <v>5</v>
      </c>
      <c r="R1238" s="103" t="s">
        <v>5</v>
      </c>
      <c r="S1238" s="299" t="s">
        <v>5</v>
      </c>
      <c r="T1238" s="103" t="s">
        <v>5</v>
      </c>
      <c r="U1238" s="305" t="str">
        <f t="shared" si="124"/>
        <v>bt; bt; bt; bt</v>
      </c>
      <c r="V1238" s="306" t="s">
        <v>5</v>
      </c>
      <c r="W1238" s="307" t="str">
        <f t="shared" si="125"/>
        <v>III</v>
      </c>
      <c r="X1238" s="308"/>
    </row>
    <row r="1239" spans="1:24" x14ac:dyDescent="0.25">
      <c r="A1239" s="103">
        <f t="shared" si="126"/>
        <v>1230</v>
      </c>
      <c r="B1239" s="300" t="s">
        <v>2947</v>
      </c>
      <c r="C1239" s="301" t="s">
        <v>1274</v>
      </c>
      <c r="D1239" s="309"/>
      <c r="E1239" s="308"/>
      <c r="F1239" s="308" t="s">
        <v>1753</v>
      </c>
      <c r="G1239" s="421" t="s">
        <v>2380</v>
      </c>
      <c r="H1239" s="228">
        <v>45720</v>
      </c>
      <c r="I1239" s="308">
        <v>32</v>
      </c>
      <c r="J1239" s="308">
        <v>130</v>
      </c>
      <c r="K1239" s="303" t="e" cm="1">
        <f t="array" ref="K1239">LOOKUP(2,1/(J1239&gt;=INDEX(IF(F1239="x",CCTT!$F$3:$I$170,CCTT!$B$3:$E$170),MATCH(DATEDIF(D1239,DATE(2024,7,11),"m"),CCTT!$A$3:$A$170,0),0)),CCTT!$F$2:$I$2)</f>
        <v>#N/A</v>
      </c>
      <c r="L1239" s="304">
        <f t="shared" si="123"/>
        <v>18.934911242603551</v>
      </c>
      <c r="M1239" s="303" t="e" cm="1">
        <f t="array" ref="M1239">LOOKUP(2,1/(L1239&gt;=INDEX(IF(F1239="x",BMI!$G$3:$K$170,BMI!$B$3:$F$170),MATCH(DATEDIF(D1239,DATE(2024,7,11),"m"),BMI!$A$3:$A$170,0),0)),BMI!$G$2:$K$2)</f>
        <v>#N/A</v>
      </c>
      <c r="N1239" s="299" t="s">
        <v>3381</v>
      </c>
      <c r="O1239" s="302">
        <v>89</v>
      </c>
      <c r="P1239" s="106" t="s">
        <v>3380</v>
      </c>
      <c r="Q1239" s="103" t="s">
        <v>5</v>
      </c>
      <c r="R1239" s="103" t="s">
        <v>5</v>
      </c>
      <c r="S1239" s="299" t="s">
        <v>1370</v>
      </c>
      <c r="T1239" s="103" t="s">
        <v>5</v>
      </c>
      <c r="U1239" s="305" t="str">
        <f t="shared" si="124"/>
        <v>bt; bt; Đa sâu răng; bt</v>
      </c>
      <c r="V1239" s="112" t="s">
        <v>1370</v>
      </c>
      <c r="W1239" s="307" t="e">
        <f t="shared" si="125"/>
        <v>#N/A</v>
      </c>
      <c r="X1239" s="308"/>
    </row>
    <row r="1240" spans="1:24" x14ac:dyDescent="0.25">
      <c r="A1240" s="103">
        <f t="shared" si="126"/>
        <v>1231</v>
      </c>
      <c r="B1240" s="300" t="s">
        <v>2948</v>
      </c>
      <c r="C1240" s="301" t="s">
        <v>1700</v>
      </c>
      <c r="D1240" s="309">
        <v>42121</v>
      </c>
      <c r="E1240" s="308" t="s">
        <v>1753</v>
      </c>
      <c r="F1240" s="308"/>
      <c r="G1240" s="421" t="s">
        <v>2380</v>
      </c>
      <c r="H1240" s="228">
        <v>45720</v>
      </c>
      <c r="I1240" s="308">
        <v>34</v>
      </c>
      <c r="J1240" s="308">
        <v>133</v>
      </c>
      <c r="K1240" s="303" t="str" cm="1">
        <f t="array" ref="K1240">LOOKUP(2,1/(J1240&gt;=INDEX(IF(F1240="x",CCTT!$F$3:$I$170,CCTT!$B$3:$E$170),MATCH(DATEDIF(D1240,DATE(2024,7,11),"m"),CCTT!$A$3:$A$170,0),0)),CCTT!$F$2:$I$2)</f>
        <v>bt</v>
      </c>
      <c r="L1240" s="304">
        <f t="shared" si="123"/>
        <v>19.220984792809091</v>
      </c>
      <c r="M1240" s="303" t="str" cm="1">
        <f t="array" ref="M1240">LOOKUP(2,1/(L1240&gt;=INDEX(IF(F1240="x",BMI!$G$3:$K$170,BMI!$B$3:$F$170),MATCH(DATEDIF(D1240,DATE(2024,7,11),"m"),BMI!$A$3:$A$170,0),0)),BMI!$G$2:$K$2)</f>
        <v>TC</v>
      </c>
      <c r="N1240" s="299" t="s">
        <v>3379</v>
      </c>
      <c r="O1240" s="299">
        <v>87</v>
      </c>
      <c r="P1240" s="302" t="s">
        <v>3382</v>
      </c>
      <c r="Q1240" s="103" t="s">
        <v>1269</v>
      </c>
      <c r="R1240" s="103" t="s">
        <v>5</v>
      </c>
      <c r="S1240" s="299" t="s">
        <v>5</v>
      </c>
      <c r="T1240" s="103" t="s">
        <v>5</v>
      </c>
      <c r="U1240" s="305" t="str">
        <f t="shared" si="124"/>
        <v>Cận thị; bt; bt; bt</v>
      </c>
      <c r="V1240" s="306" t="s">
        <v>3452</v>
      </c>
      <c r="W1240" s="307" t="str">
        <f t="shared" si="125"/>
        <v>II</v>
      </c>
      <c r="X1240" s="308"/>
    </row>
    <row r="1241" spans="1:24" x14ac:dyDescent="0.25">
      <c r="A1241" s="103">
        <f t="shared" si="126"/>
        <v>1232</v>
      </c>
      <c r="B1241" s="300" t="s">
        <v>1386</v>
      </c>
      <c r="C1241" s="301" t="s">
        <v>2027</v>
      </c>
      <c r="D1241" s="309">
        <v>42305</v>
      </c>
      <c r="E1241" s="308" t="s">
        <v>1753</v>
      </c>
      <c r="F1241" s="308"/>
      <c r="G1241" s="421" t="s">
        <v>2380</v>
      </c>
      <c r="H1241" s="228">
        <v>45720</v>
      </c>
      <c r="I1241" s="308">
        <v>22</v>
      </c>
      <c r="J1241" s="308">
        <v>122</v>
      </c>
      <c r="K1241" s="303" t="str" cm="1">
        <f t="array" ref="K1241">LOOKUP(2,1/(J1241&gt;=INDEX(IF(F1241="x",CCTT!$F$3:$I$170,CCTT!$B$3:$E$170),MATCH(DATEDIF(D1241,DATE(2024,7,11),"m"),CCTT!$A$3:$A$170,0),0)),CCTT!$F$2:$I$2)</f>
        <v>bt</v>
      </c>
      <c r="L1241" s="304">
        <f t="shared" si="123"/>
        <v>14.780972856758936</v>
      </c>
      <c r="M1241" s="303" t="str" cm="1">
        <f t="array" ref="M1241">LOOKUP(2,1/(L1241&gt;=INDEX(IF(F1241="x",BMI!$G$3:$K$170,BMI!$B$3:$F$170),MATCH(DATEDIF(D1241,DATE(2024,7,11),"m"),BMI!$A$3:$A$170,0),0)),BMI!$G$2:$K$2)</f>
        <v>bt</v>
      </c>
      <c r="N1241" s="299" t="s">
        <v>3381</v>
      </c>
      <c r="O1241" s="299">
        <v>81</v>
      </c>
      <c r="P1241" s="302" t="s">
        <v>3382</v>
      </c>
      <c r="Q1241" s="335" t="s">
        <v>3455</v>
      </c>
      <c r="R1241" s="103" t="s">
        <v>5</v>
      </c>
      <c r="S1241" s="299" t="s">
        <v>5</v>
      </c>
      <c r="T1241" s="103" t="s">
        <v>5</v>
      </c>
      <c r="U1241" s="305" t="str">
        <f t="shared" si="124"/>
        <v>loạn thị; bt; bt; bt</v>
      </c>
      <c r="V1241" s="306" t="s">
        <v>3455</v>
      </c>
      <c r="W1241" s="307" t="str">
        <f t="shared" si="125"/>
        <v>II</v>
      </c>
      <c r="X1241" s="308"/>
    </row>
    <row r="1242" spans="1:24" x14ac:dyDescent="0.25">
      <c r="A1242" s="103">
        <f t="shared" si="126"/>
        <v>1233</v>
      </c>
      <c r="B1242" s="300" t="s">
        <v>2949</v>
      </c>
      <c r="C1242" s="301" t="s">
        <v>1279</v>
      </c>
      <c r="D1242" s="309">
        <v>42033</v>
      </c>
      <c r="E1242" s="308" t="s">
        <v>1753</v>
      </c>
      <c r="F1242" s="308"/>
      <c r="G1242" s="421" t="s">
        <v>2380</v>
      </c>
      <c r="H1242" s="228">
        <v>45720</v>
      </c>
      <c r="I1242" s="308">
        <v>30</v>
      </c>
      <c r="J1242" s="308">
        <v>136</v>
      </c>
      <c r="K1242" s="303" t="str" cm="1">
        <f t="array" ref="K1242">LOOKUP(2,1/(J1242&gt;=INDEX(IF(F1242="x",CCTT!$F$3:$I$170,CCTT!$B$3:$E$170),MATCH(DATEDIF(D1242,DATE(2024,7,11),"m"),CCTT!$A$3:$A$170,0),0)),CCTT!$F$2:$I$2)</f>
        <v>bt</v>
      </c>
      <c r="L1242" s="304">
        <f t="shared" si="123"/>
        <v>16.219723183391004</v>
      </c>
      <c r="M1242" s="303" t="str" cm="1">
        <f t="array" ref="M1242">LOOKUP(2,1/(L1242&gt;=INDEX(IF(F1242="x",BMI!$G$3:$K$170,BMI!$B$3:$F$170),MATCH(DATEDIF(D1242,DATE(2024,7,11),"m"),BMI!$A$3:$A$170,0),0)),BMI!$G$2:$K$2)</f>
        <v>bt</v>
      </c>
      <c r="N1242" s="299" t="s">
        <v>3381</v>
      </c>
      <c r="O1242" s="299">
        <v>82</v>
      </c>
      <c r="P1242" s="106" t="s">
        <v>3380</v>
      </c>
      <c r="Q1242" s="103" t="s">
        <v>5</v>
      </c>
      <c r="R1242" s="103" t="s">
        <v>5</v>
      </c>
      <c r="S1242" s="299" t="s">
        <v>5</v>
      </c>
      <c r="T1242" s="103" t="s">
        <v>5</v>
      </c>
      <c r="U1242" s="305" t="str">
        <f t="shared" si="124"/>
        <v>bt; bt; bt; bt</v>
      </c>
      <c r="V1242" s="306" t="s">
        <v>5</v>
      </c>
      <c r="W1242" s="307" t="str">
        <f t="shared" si="125"/>
        <v>I</v>
      </c>
      <c r="X1242" s="308"/>
    </row>
    <row r="1243" spans="1:24" x14ac:dyDescent="0.25">
      <c r="A1243" s="103">
        <f t="shared" si="126"/>
        <v>1234</v>
      </c>
      <c r="B1243" s="300" t="s">
        <v>1656</v>
      </c>
      <c r="C1243" s="301" t="s">
        <v>1280</v>
      </c>
      <c r="D1243" s="309">
        <v>42096</v>
      </c>
      <c r="E1243" s="308" t="s">
        <v>1753</v>
      </c>
      <c r="F1243" s="308"/>
      <c r="G1243" s="421" t="s">
        <v>2380</v>
      </c>
      <c r="H1243" s="228">
        <v>45720</v>
      </c>
      <c r="I1243" s="308">
        <v>36</v>
      </c>
      <c r="J1243" s="308">
        <v>138</v>
      </c>
      <c r="K1243" s="303" t="str" cm="1">
        <f t="array" ref="K1243">LOOKUP(2,1/(J1243&gt;=INDEX(IF(F1243="x",CCTT!$F$3:$I$170,CCTT!$B$3:$E$170),MATCH(DATEDIF(D1243,DATE(2024,7,11),"m"),CCTT!$A$3:$A$170,0),0)),CCTT!$F$2:$I$2)</f>
        <v>bt</v>
      </c>
      <c r="L1243" s="304">
        <f t="shared" si="123"/>
        <v>18.903591682419659</v>
      </c>
      <c r="M1243" s="303" t="str" cm="1">
        <f t="array" ref="M1243">LOOKUP(2,1/(L1243&gt;=INDEX(IF(F1243="x",BMI!$G$3:$K$170,BMI!$B$3:$F$170),MATCH(DATEDIF(D1243,DATE(2024,7,11),"m"),BMI!$A$3:$A$170,0),0)),BMI!$G$2:$K$2)</f>
        <v>TC</v>
      </c>
      <c r="N1243" s="299" t="s">
        <v>3379</v>
      </c>
      <c r="O1243" s="299">
        <v>84</v>
      </c>
      <c r="P1243" s="302" t="s">
        <v>3382</v>
      </c>
      <c r="Q1243" s="103" t="s">
        <v>1269</v>
      </c>
      <c r="R1243" s="103" t="s">
        <v>5</v>
      </c>
      <c r="S1243" s="299" t="s">
        <v>5</v>
      </c>
      <c r="T1243" s="103" t="s">
        <v>5</v>
      </c>
      <c r="U1243" s="305" t="str">
        <f t="shared" si="124"/>
        <v>Cận thị; bt; bt; bt</v>
      </c>
      <c r="V1243" s="306" t="s">
        <v>3452</v>
      </c>
      <c r="W1243" s="307" t="str">
        <f t="shared" si="125"/>
        <v>II</v>
      </c>
      <c r="X1243" s="308"/>
    </row>
    <row r="1244" spans="1:24" x14ac:dyDescent="0.25">
      <c r="A1244" s="103">
        <f t="shared" si="126"/>
        <v>1235</v>
      </c>
      <c r="B1244" s="300" t="s">
        <v>2950</v>
      </c>
      <c r="C1244" s="301" t="s">
        <v>1281</v>
      </c>
      <c r="D1244" s="309">
        <v>42342</v>
      </c>
      <c r="E1244" s="308" t="s">
        <v>1753</v>
      </c>
      <c r="F1244" s="308"/>
      <c r="G1244" s="421" t="s">
        <v>2380</v>
      </c>
      <c r="H1244" s="228">
        <v>45720</v>
      </c>
      <c r="I1244" s="308">
        <v>52</v>
      </c>
      <c r="J1244" s="308">
        <v>144</v>
      </c>
      <c r="K1244" s="303" t="str" cm="1">
        <f t="array" ref="K1244">LOOKUP(2,1/(J1244&gt;=INDEX(IF(F1244="x",CCTT!$F$3:$I$170,CCTT!$B$3:$E$170),MATCH(DATEDIF(D1244,DATE(2024,7,11),"m"),CCTT!$A$3:$A$170,0),0)),CCTT!$F$2:$I$2)</f>
        <v>CHT</v>
      </c>
      <c r="L1244" s="304">
        <f t="shared" si="123"/>
        <v>25.077160493827158</v>
      </c>
      <c r="M1244" s="303" t="str" cm="1">
        <f t="array" ref="M1244">LOOKUP(2,1/(L1244&gt;=INDEX(IF(F1244="x",BMI!$G$3:$K$170,BMI!$B$3:$F$170),MATCH(DATEDIF(D1244,DATE(2024,7,11),"m"),BMI!$A$3:$A$170,0),0)),BMI!$G$2:$K$2)</f>
        <v>BP</v>
      </c>
      <c r="N1244" s="299" t="s">
        <v>66</v>
      </c>
      <c r="O1244" s="299">
        <v>86</v>
      </c>
      <c r="P1244" s="106" t="s">
        <v>3380</v>
      </c>
      <c r="Q1244" s="103" t="s">
        <v>5</v>
      </c>
      <c r="R1244" s="103" t="s">
        <v>5</v>
      </c>
      <c r="S1244" s="299" t="s">
        <v>5</v>
      </c>
      <c r="T1244" s="103" t="s">
        <v>5</v>
      </c>
      <c r="U1244" s="305" t="str">
        <f t="shared" si="124"/>
        <v>bt; bt; bt; bt</v>
      </c>
      <c r="V1244" s="306" t="s">
        <v>5</v>
      </c>
      <c r="W1244" s="307" t="str">
        <f t="shared" si="125"/>
        <v>III</v>
      </c>
      <c r="X1244" s="308"/>
    </row>
    <row r="1245" spans="1:24" x14ac:dyDescent="0.25">
      <c r="A1245" s="103">
        <f t="shared" si="126"/>
        <v>1236</v>
      </c>
      <c r="B1245" s="300" t="s">
        <v>1675</v>
      </c>
      <c r="C1245" s="301" t="s">
        <v>1281</v>
      </c>
      <c r="D1245" s="309">
        <v>42063</v>
      </c>
      <c r="E1245" s="308" t="s">
        <v>1753</v>
      </c>
      <c r="F1245" s="308"/>
      <c r="G1245" s="421" t="s">
        <v>2380</v>
      </c>
      <c r="H1245" s="228">
        <v>45720</v>
      </c>
      <c r="I1245" s="308">
        <v>58</v>
      </c>
      <c r="J1245" s="308">
        <v>142</v>
      </c>
      <c r="K1245" s="303" t="str" cm="1">
        <f t="array" ref="K1245">LOOKUP(2,1/(J1245&gt;=INDEX(IF(F1245="x",CCTT!$F$3:$I$170,CCTT!$B$3:$E$170),MATCH(DATEDIF(D1245,DATE(2024,7,11),"m"),CCTT!$A$3:$A$170,0),0)),CCTT!$F$2:$I$2)</f>
        <v>bt</v>
      </c>
      <c r="L1245" s="304">
        <f t="shared" si="123"/>
        <v>28.764134100376907</v>
      </c>
      <c r="M1245" s="303" t="str" cm="1">
        <f t="array" ref="M1245">LOOKUP(2,1/(L1245&gt;=INDEX(IF(F1245="x",BMI!$G$3:$K$170,BMI!$B$3:$F$170),MATCH(DATEDIF(D1245,DATE(2024,7,11),"m"),BMI!$A$3:$A$170,0),0)),BMI!$G$2:$K$2)</f>
        <v>BP</v>
      </c>
      <c r="N1245" s="299" t="s">
        <v>66</v>
      </c>
      <c r="O1245" s="299">
        <v>83</v>
      </c>
      <c r="P1245" s="106" t="s">
        <v>3380</v>
      </c>
      <c r="Q1245" s="103" t="s">
        <v>5</v>
      </c>
      <c r="R1245" s="103" t="s">
        <v>5</v>
      </c>
      <c r="S1245" s="299" t="s">
        <v>5</v>
      </c>
      <c r="T1245" s="103" t="s">
        <v>5</v>
      </c>
      <c r="U1245" s="305" t="str">
        <f t="shared" si="124"/>
        <v>bt; bt; bt; bt</v>
      </c>
      <c r="V1245" s="306" t="s">
        <v>5</v>
      </c>
      <c r="W1245" s="307" t="str">
        <f t="shared" si="125"/>
        <v>III</v>
      </c>
      <c r="X1245" s="308"/>
    </row>
    <row r="1246" spans="1:24" x14ac:dyDescent="0.25">
      <c r="A1246" s="103">
        <f t="shared" si="126"/>
        <v>1237</v>
      </c>
      <c r="B1246" s="300" t="s">
        <v>2951</v>
      </c>
      <c r="C1246" s="301" t="s">
        <v>1361</v>
      </c>
      <c r="D1246" s="309">
        <v>42306</v>
      </c>
      <c r="E1246" s="308" t="s">
        <v>1753</v>
      </c>
      <c r="F1246" s="308"/>
      <c r="G1246" s="421" t="s">
        <v>2380</v>
      </c>
      <c r="H1246" s="228">
        <v>45720</v>
      </c>
      <c r="I1246" s="308">
        <v>23</v>
      </c>
      <c r="J1246" s="308">
        <v>122</v>
      </c>
      <c r="K1246" s="303" t="str" cm="1">
        <f t="array" ref="K1246">LOOKUP(2,1/(J1246&gt;=INDEX(IF(F1246="x",CCTT!$F$3:$I$170,CCTT!$B$3:$E$170),MATCH(DATEDIF(D1246,DATE(2024,7,11),"m"),CCTT!$A$3:$A$170,0),0)),CCTT!$F$2:$I$2)</f>
        <v>bt</v>
      </c>
      <c r="L1246" s="304">
        <f t="shared" si="123"/>
        <v>15.452835259338888</v>
      </c>
      <c r="M1246" s="303" t="str" cm="1">
        <f t="array" ref="M1246">LOOKUP(2,1/(L1246&gt;=INDEX(IF(F1246="x",BMI!$G$3:$K$170,BMI!$B$3:$F$170),MATCH(DATEDIF(D1246,DATE(2024,7,11),"m"),BMI!$A$3:$A$170,0),0)),BMI!$G$2:$K$2)</f>
        <v>bt</v>
      </c>
      <c r="N1246" s="299" t="s">
        <v>3379</v>
      </c>
      <c r="O1246" s="299">
        <v>87</v>
      </c>
      <c r="P1246" s="106" t="s">
        <v>3380</v>
      </c>
      <c r="Q1246" s="103" t="s">
        <v>5</v>
      </c>
      <c r="R1246" s="103" t="s">
        <v>5</v>
      </c>
      <c r="S1246" s="299" t="s">
        <v>3454</v>
      </c>
      <c r="T1246" s="103" t="s">
        <v>5</v>
      </c>
      <c r="U1246" s="305" t="str">
        <f t="shared" si="124"/>
        <v>bt; bt; sâu răng; bt</v>
      </c>
      <c r="V1246" s="306" t="s">
        <v>3454</v>
      </c>
      <c r="W1246" s="307" t="str">
        <f t="shared" si="125"/>
        <v>II</v>
      </c>
      <c r="X1246" s="308"/>
    </row>
    <row r="1247" spans="1:24" x14ac:dyDescent="0.25">
      <c r="A1247" s="103">
        <f t="shared" si="126"/>
        <v>1238</v>
      </c>
      <c r="B1247" s="300" t="s">
        <v>2952</v>
      </c>
      <c r="C1247" s="301" t="s">
        <v>1381</v>
      </c>
      <c r="D1247" s="309">
        <v>42034</v>
      </c>
      <c r="E1247" s="308"/>
      <c r="F1247" s="308" t="s">
        <v>1753</v>
      </c>
      <c r="G1247" s="421" t="s">
        <v>2380</v>
      </c>
      <c r="H1247" s="228">
        <v>45720</v>
      </c>
      <c r="I1247" s="308">
        <v>46</v>
      </c>
      <c r="J1247" s="308">
        <v>151</v>
      </c>
      <c r="K1247" s="303" t="str" cm="1">
        <f t="array" ref="K1247">LOOKUP(2,1/(J1247&gt;=INDEX(IF(F1247="x",CCTT!$F$3:$I$170,CCTT!$B$3:$E$170),MATCH(DATEDIF(D1247,DATE(2024,7,11),"m"),CCTT!$A$3:$A$170,0),0)),CCTT!$F$2:$I$2)</f>
        <v>CHT</v>
      </c>
      <c r="L1247" s="304">
        <f t="shared" si="123"/>
        <v>20.174553747642648</v>
      </c>
      <c r="M1247" s="303" t="str" cm="1">
        <f t="array" ref="M1247">LOOKUP(2,1/(L1247&gt;=INDEX(IF(F1247="x",BMI!$G$3:$K$170,BMI!$B$3:$F$170),MATCH(DATEDIF(D1247,DATE(2024,7,11),"m"),BMI!$A$3:$A$170,0),0)),BMI!$G$2:$K$2)</f>
        <v>TC</v>
      </c>
      <c r="N1247" s="299" t="s">
        <v>66</v>
      </c>
      <c r="O1247" s="299">
        <v>83</v>
      </c>
      <c r="P1247" s="106" t="s">
        <v>3380</v>
      </c>
      <c r="Q1247" s="103" t="s">
        <v>5</v>
      </c>
      <c r="R1247" s="103" t="s">
        <v>5</v>
      </c>
      <c r="S1247" s="299" t="s">
        <v>1370</v>
      </c>
      <c r="T1247" s="103" t="s">
        <v>5</v>
      </c>
      <c r="U1247" s="305" t="str">
        <f t="shared" si="124"/>
        <v>bt; bt; Đa sâu răng; bt</v>
      </c>
      <c r="V1247" s="112" t="s">
        <v>1370</v>
      </c>
      <c r="W1247" s="307" t="str">
        <f t="shared" si="125"/>
        <v>II</v>
      </c>
      <c r="X1247" s="308"/>
    </row>
    <row r="1248" spans="1:24" x14ac:dyDescent="0.25">
      <c r="A1248" s="103">
        <f t="shared" si="126"/>
        <v>1239</v>
      </c>
      <c r="B1248" s="300" t="s">
        <v>2953</v>
      </c>
      <c r="C1248" s="301" t="s">
        <v>2954</v>
      </c>
      <c r="D1248" s="309">
        <v>42250</v>
      </c>
      <c r="E1248" s="308"/>
      <c r="F1248" s="308" t="s">
        <v>1753</v>
      </c>
      <c r="G1248" s="421" t="s">
        <v>2380</v>
      </c>
      <c r="H1248" s="228">
        <v>45720</v>
      </c>
      <c r="I1248" s="308">
        <v>45</v>
      </c>
      <c r="J1248" s="308">
        <v>138</v>
      </c>
      <c r="K1248" s="303" t="str" cm="1">
        <f t="array" ref="K1248">LOOKUP(2,1/(J1248&gt;=INDEX(IF(F1248="x",CCTT!$F$3:$I$170,CCTT!$B$3:$E$170),MATCH(DATEDIF(D1248,DATE(2024,7,11),"m"),CCTT!$A$3:$A$170,0),0)),CCTT!$F$2:$I$2)</f>
        <v>bt</v>
      </c>
      <c r="L1248" s="304">
        <f t="shared" si="123"/>
        <v>23.629489603024574</v>
      </c>
      <c r="M1248" s="303" t="str" cm="1">
        <f t="array" ref="M1248">LOOKUP(2,1/(L1248&gt;=INDEX(IF(F1248="x",BMI!$G$3:$K$170,BMI!$B$3:$F$170),MATCH(DATEDIF(D1248,DATE(2024,7,11),"m"),BMI!$A$3:$A$170,0),0)),BMI!$G$2:$K$2)</f>
        <v>BP</v>
      </c>
      <c r="N1248" s="299" t="s">
        <v>54</v>
      </c>
      <c r="O1248" s="299">
        <v>84</v>
      </c>
      <c r="P1248" s="106" t="s">
        <v>3380</v>
      </c>
      <c r="Q1248" s="103" t="s">
        <v>5</v>
      </c>
      <c r="R1248" s="103" t="s">
        <v>5</v>
      </c>
      <c r="S1248" s="299" t="s">
        <v>5</v>
      </c>
      <c r="T1248" s="103" t="s">
        <v>5</v>
      </c>
      <c r="U1248" s="305" t="str">
        <f t="shared" si="124"/>
        <v>bt; bt; bt; bt</v>
      </c>
      <c r="V1248" s="306" t="s">
        <v>5</v>
      </c>
      <c r="W1248" s="307" t="str">
        <f t="shared" si="125"/>
        <v>III</v>
      </c>
      <c r="X1248" s="308"/>
    </row>
    <row r="1249" spans="1:24" x14ac:dyDescent="0.25">
      <c r="A1249" s="103">
        <f t="shared" si="126"/>
        <v>1240</v>
      </c>
      <c r="B1249" s="300" t="s">
        <v>2955</v>
      </c>
      <c r="C1249" s="301" t="s">
        <v>1289</v>
      </c>
      <c r="D1249" s="309">
        <v>42314</v>
      </c>
      <c r="E1249" s="308"/>
      <c r="F1249" s="308" t="s">
        <v>1753</v>
      </c>
      <c r="G1249" s="421" t="s">
        <v>2380</v>
      </c>
      <c r="H1249" s="228">
        <v>45720</v>
      </c>
      <c r="I1249" s="308">
        <v>33</v>
      </c>
      <c r="J1249" s="308">
        <v>139</v>
      </c>
      <c r="K1249" s="303" t="str" cm="1">
        <f t="array" ref="K1249">LOOKUP(2,1/(J1249&gt;=INDEX(IF(F1249="x",CCTT!$F$3:$I$170,CCTT!$B$3:$E$170),MATCH(DATEDIF(D1249,DATE(2024,7,11),"m"),CCTT!$A$3:$A$170,0),0)),CCTT!$F$2:$I$2)</f>
        <v>bt</v>
      </c>
      <c r="L1249" s="304">
        <f t="shared" si="123"/>
        <v>17.079861290823455</v>
      </c>
      <c r="M1249" s="303" t="str" cm="1">
        <f t="array" ref="M1249">LOOKUP(2,1/(L1249&gt;=INDEX(IF(F1249="x",BMI!$G$3:$K$170,BMI!$B$3:$F$170),MATCH(DATEDIF(D1249,DATE(2024,7,11),"m"),BMI!$A$3:$A$170,0),0)),BMI!$G$2:$K$2)</f>
        <v>bt</v>
      </c>
      <c r="N1249" s="299" t="s">
        <v>3381</v>
      </c>
      <c r="O1249" s="299">
        <v>84</v>
      </c>
      <c r="P1249" s="106" t="s">
        <v>3380</v>
      </c>
      <c r="Q1249" s="103" t="s">
        <v>5</v>
      </c>
      <c r="R1249" s="103" t="s">
        <v>5</v>
      </c>
      <c r="S1249" s="299" t="s">
        <v>5</v>
      </c>
      <c r="T1249" s="103" t="s">
        <v>5</v>
      </c>
      <c r="U1249" s="305" t="str">
        <f t="shared" si="124"/>
        <v>bt; bt; bt; bt</v>
      </c>
      <c r="V1249" s="306" t="s">
        <v>5</v>
      </c>
      <c r="W1249" s="307" t="str">
        <f t="shared" si="125"/>
        <v>I</v>
      </c>
      <c r="X1249" s="308"/>
    </row>
    <row r="1250" spans="1:24" x14ac:dyDescent="0.25">
      <c r="A1250" s="103">
        <f t="shared" si="126"/>
        <v>1241</v>
      </c>
      <c r="B1250" s="300" t="s">
        <v>1263</v>
      </c>
      <c r="C1250" s="301" t="s">
        <v>1290</v>
      </c>
      <c r="D1250" s="309">
        <v>42158</v>
      </c>
      <c r="E1250" s="308"/>
      <c r="F1250" s="308" t="s">
        <v>1753</v>
      </c>
      <c r="G1250" s="421" t="s">
        <v>2380</v>
      </c>
      <c r="H1250" s="228">
        <v>45720</v>
      </c>
      <c r="I1250" s="308">
        <v>28</v>
      </c>
      <c r="J1250" s="308">
        <v>132</v>
      </c>
      <c r="K1250" s="303" t="str" cm="1">
        <f t="array" ref="K1250">LOOKUP(2,1/(J1250&gt;=INDEX(IF(F1250="x",CCTT!$F$3:$I$170,CCTT!$B$3:$E$170),MATCH(DATEDIF(D1250,DATE(2024,7,11),"m"),CCTT!$A$3:$A$170,0),0)),CCTT!$F$2:$I$2)</f>
        <v>bt</v>
      </c>
      <c r="L1250" s="304">
        <f t="shared" si="123"/>
        <v>16.069788797061523</v>
      </c>
      <c r="M1250" s="303" t="str" cm="1">
        <f t="array" ref="M1250">LOOKUP(2,1/(L1250&gt;=INDEX(IF(F1250="x",BMI!$G$3:$K$170,BMI!$B$3:$F$170),MATCH(DATEDIF(D1250,DATE(2024,7,11),"m"),BMI!$A$3:$A$170,0),0)),BMI!$G$2:$K$2)</f>
        <v>bt</v>
      </c>
      <c r="N1250" s="299" t="s">
        <v>3381</v>
      </c>
      <c r="O1250" s="299">
        <v>80</v>
      </c>
      <c r="P1250" s="106" t="s">
        <v>3380</v>
      </c>
      <c r="Q1250" s="103" t="s">
        <v>5</v>
      </c>
      <c r="R1250" s="103" t="s">
        <v>5</v>
      </c>
      <c r="S1250" s="299" t="s">
        <v>1370</v>
      </c>
      <c r="T1250" s="103" t="s">
        <v>5</v>
      </c>
      <c r="U1250" s="305" t="str">
        <f t="shared" si="124"/>
        <v>bt; bt; Đa sâu răng; bt</v>
      </c>
      <c r="V1250" s="112" t="s">
        <v>1370</v>
      </c>
      <c r="W1250" s="307" t="str">
        <f t="shared" si="125"/>
        <v>II</v>
      </c>
      <c r="X1250" s="308"/>
    </row>
    <row r="1251" spans="1:24" x14ac:dyDescent="0.25">
      <c r="A1251" s="103">
        <f t="shared" si="126"/>
        <v>1242</v>
      </c>
      <c r="B1251" s="300" t="s">
        <v>2956</v>
      </c>
      <c r="C1251" s="301" t="s">
        <v>1291</v>
      </c>
      <c r="D1251" s="309">
        <v>42194</v>
      </c>
      <c r="E1251" s="308"/>
      <c r="F1251" s="308" t="s">
        <v>1753</v>
      </c>
      <c r="G1251" s="421" t="s">
        <v>2380</v>
      </c>
      <c r="H1251" s="228">
        <v>45720</v>
      </c>
      <c r="I1251" s="308">
        <v>25</v>
      </c>
      <c r="J1251" s="308">
        <v>133</v>
      </c>
      <c r="K1251" s="303" t="str" cm="1">
        <f t="array" ref="K1251">LOOKUP(2,1/(J1251&gt;=INDEX(IF(F1251="x",CCTT!$F$3:$I$170,CCTT!$B$3:$E$170),MATCH(DATEDIF(D1251,DATE(2024,7,11),"m"),CCTT!$A$3:$A$170,0),0)),CCTT!$F$2:$I$2)</f>
        <v>bt</v>
      </c>
      <c r="L1251" s="304">
        <f t="shared" si="123"/>
        <v>14.133077053536097</v>
      </c>
      <c r="M1251" s="303" t="str" cm="1">
        <f t="array" ref="M1251">LOOKUP(2,1/(L1251&gt;=INDEX(IF(F1251="x",BMI!$G$3:$K$170,BMI!$B$3:$F$170),MATCH(DATEDIF(D1251,DATE(2024,7,11),"m"),BMI!$A$3:$A$170,0),0)),BMI!$G$2:$K$2)</f>
        <v>bt</v>
      </c>
      <c r="N1251" s="299" t="s">
        <v>3381</v>
      </c>
      <c r="O1251" s="299">
        <v>83</v>
      </c>
      <c r="P1251" s="106" t="s">
        <v>3380</v>
      </c>
      <c r="Q1251" s="103" t="s">
        <v>5</v>
      </c>
      <c r="R1251" s="103" t="s">
        <v>5</v>
      </c>
      <c r="S1251" s="299" t="s">
        <v>1370</v>
      </c>
      <c r="T1251" s="103" t="s">
        <v>5</v>
      </c>
      <c r="U1251" s="305" t="str">
        <f t="shared" si="124"/>
        <v>bt; bt; Đa sâu răng; bt</v>
      </c>
      <c r="V1251" s="112" t="s">
        <v>1370</v>
      </c>
      <c r="W1251" s="307" t="str">
        <f t="shared" si="125"/>
        <v>II</v>
      </c>
      <c r="X1251" s="308"/>
    </row>
    <row r="1252" spans="1:24" x14ac:dyDescent="0.25">
      <c r="A1252" s="103">
        <f t="shared" si="126"/>
        <v>1243</v>
      </c>
      <c r="B1252" s="300" t="s">
        <v>2957</v>
      </c>
      <c r="C1252" s="301" t="s">
        <v>1291</v>
      </c>
      <c r="D1252" s="309">
        <v>42315</v>
      </c>
      <c r="E1252" s="308"/>
      <c r="F1252" s="308" t="s">
        <v>1753</v>
      </c>
      <c r="G1252" s="421" t="s">
        <v>2380</v>
      </c>
      <c r="H1252" s="228">
        <v>45720</v>
      </c>
      <c r="I1252" s="308">
        <v>36</v>
      </c>
      <c r="J1252" s="308">
        <v>133</v>
      </c>
      <c r="K1252" s="303" t="str" cm="1">
        <f t="array" ref="K1252">LOOKUP(2,1/(J1252&gt;=INDEX(IF(F1252="x",CCTT!$F$3:$I$170,CCTT!$B$3:$E$170),MATCH(DATEDIF(D1252,DATE(2024,7,11),"m"),CCTT!$A$3:$A$170,0),0)),CCTT!$F$2:$I$2)</f>
        <v>bt</v>
      </c>
      <c r="L1252" s="304">
        <f t="shared" si="123"/>
        <v>20.351630957091981</v>
      </c>
      <c r="M1252" s="303" t="str" cm="1">
        <f t="array" ref="M1252">LOOKUP(2,1/(L1252&gt;=INDEX(IF(F1252="x",BMI!$G$3:$K$170,BMI!$B$3:$F$170),MATCH(DATEDIF(D1252,DATE(2024,7,11),"m"),BMI!$A$3:$A$170,0),0)),BMI!$G$2:$K$2)</f>
        <v>TC</v>
      </c>
      <c r="N1252" s="299" t="s">
        <v>3381</v>
      </c>
      <c r="O1252" s="299">
        <v>83</v>
      </c>
      <c r="P1252" s="106" t="s">
        <v>3380</v>
      </c>
      <c r="Q1252" s="103" t="s">
        <v>5</v>
      </c>
      <c r="R1252" s="103" t="s">
        <v>5</v>
      </c>
      <c r="S1252" s="299" t="s">
        <v>1370</v>
      </c>
      <c r="T1252" s="103" t="s">
        <v>5</v>
      </c>
      <c r="U1252" s="305" t="str">
        <f t="shared" si="124"/>
        <v>bt; bt; Đa sâu răng; bt</v>
      </c>
      <c r="V1252" s="112" t="s">
        <v>1370</v>
      </c>
      <c r="W1252" s="307" t="str">
        <f t="shared" si="125"/>
        <v>II</v>
      </c>
      <c r="X1252" s="308"/>
    </row>
    <row r="1253" spans="1:24" x14ac:dyDescent="0.25">
      <c r="A1253" s="103">
        <f t="shared" si="126"/>
        <v>1244</v>
      </c>
      <c r="B1253" s="300" t="s">
        <v>2958</v>
      </c>
      <c r="C1253" s="301" t="s">
        <v>1291</v>
      </c>
      <c r="D1253" s="309">
        <v>42059</v>
      </c>
      <c r="E1253" s="308"/>
      <c r="F1253" s="308" t="s">
        <v>1753</v>
      </c>
      <c r="G1253" s="421" t="s">
        <v>2380</v>
      </c>
      <c r="H1253" s="228">
        <v>45720</v>
      </c>
      <c r="I1253" s="308">
        <v>30</v>
      </c>
      <c r="J1253" s="308">
        <v>142</v>
      </c>
      <c r="K1253" s="303" t="str" cm="1">
        <f t="array" ref="K1253">LOOKUP(2,1/(J1253&gt;=INDEX(IF(F1253="x",CCTT!$F$3:$I$170,CCTT!$B$3:$E$170),MATCH(DATEDIF(D1253,DATE(2024,7,11),"m"),CCTT!$A$3:$A$170,0),0)),CCTT!$F$2:$I$2)</f>
        <v>bt</v>
      </c>
      <c r="L1253" s="304">
        <f t="shared" si="123"/>
        <v>14.878000396746677</v>
      </c>
      <c r="M1253" s="303" t="str" cm="1">
        <f t="array" ref="M1253">LOOKUP(2,1/(L1253&gt;=INDEX(IF(F1253="x",BMI!$G$3:$K$170,BMI!$B$3:$F$170),MATCH(DATEDIF(D1253,DATE(2024,7,11),"m"),BMI!$A$3:$A$170,0),0)),BMI!$G$2:$K$2)</f>
        <v>bt</v>
      </c>
      <c r="N1253" s="299" t="s">
        <v>3381</v>
      </c>
      <c r="O1253" s="299">
        <v>82</v>
      </c>
      <c r="P1253" s="302" t="s">
        <v>3436</v>
      </c>
      <c r="Q1253" s="335" t="s">
        <v>1326</v>
      </c>
      <c r="R1253" s="103" t="s">
        <v>5</v>
      </c>
      <c r="S1253" s="299" t="s">
        <v>5</v>
      </c>
      <c r="T1253" s="103" t="s">
        <v>5</v>
      </c>
      <c r="U1253" s="305" t="str">
        <f t="shared" si="124"/>
        <v>2 mắt giảm thị lực; bt; bt; bt</v>
      </c>
      <c r="V1253" s="112" t="s">
        <v>1326</v>
      </c>
      <c r="W1253" s="307" t="str">
        <f t="shared" si="125"/>
        <v>II</v>
      </c>
      <c r="X1253" s="308"/>
    </row>
    <row r="1254" spans="1:24" x14ac:dyDescent="0.25">
      <c r="A1254" s="103">
        <f t="shared" si="126"/>
        <v>1245</v>
      </c>
      <c r="B1254" s="300" t="s">
        <v>1270</v>
      </c>
      <c r="C1254" s="301" t="s">
        <v>1315</v>
      </c>
      <c r="D1254" s="309">
        <v>42051</v>
      </c>
      <c r="E1254" s="308" t="s">
        <v>1753</v>
      </c>
      <c r="F1254" s="308"/>
      <c r="G1254" s="421" t="s">
        <v>2380</v>
      </c>
      <c r="H1254" s="228">
        <v>45720</v>
      </c>
      <c r="I1254" s="308">
        <v>44</v>
      </c>
      <c r="J1254" s="308">
        <v>145</v>
      </c>
      <c r="K1254" s="303" t="str" cm="1">
        <f t="array" ref="K1254">LOOKUP(2,1/(J1254&gt;=INDEX(IF(F1254="x",CCTT!$F$3:$I$170,CCTT!$B$3:$E$170),MATCH(DATEDIF(D1254,DATE(2024,7,11),"m"),CCTT!$A$3:$A$170,0),0)),CCTT!$F$2:$I$2)</f>
        <v>bt</v>
      </c>
      <c r="L1254" s="304">
        <f t="shared" si="123"/>
        <v>20.927467300832344</v>
      </c>
      <c r="M1254" s="303" t="str" cm="1">
        <f t="array" ref="M1254">LOOKUP(2,1/(L1254&gt;=INDEX(IF(F1254="x",BMI!$G$3:$K$170,BMI!$B$3:$F$170),MATCH(DATEDIF(D1254,DATE(2024,7,11),"m"),BMI!$A$3:$A$170,0),0)),BMI!$G$2:$K$2)</f>
        <v>BP</v>
      </c>
      <c r="N1254" s="299" t="s">
        <v>3403</v>
      </c>
      <c r="O1254" s="299">
        <v>87</v>
      </c>
      <c r="P1254" s="106" t="s">
        <v>3380</v>
      </c>
      <c r="Q1254" s="103" t="s">
        <v>5</v>
      </c>
      <c r="R1254" s="103" t="s">
        <v>5</v>
      </c>
      <c r="S1254" s="299" t="s">
        <v>1370</v>
      </c>
      <c r="T1254" s="103" t="s">
        <v>5</v>
      </c>
      <c r="U1254" s="305" t="str">
        <f t="shared" si="124"/>
        <v>bt; bt; Đa sâu răng; bt</v>
      </c>
      <c r="V1254" s="112" t="s">
        <v>1370</v>
      </c>
      <c r="W1254" s="307" t="str">
        <f t="shared" si="125"/>
        <v>III</v>
      </c>
      <c r="X1254" s="308"/>
    </row>
    <row r="1255" spans="1:24" x14ac:dyDescent="0.25">
      <c r="A1255" s="103">
        <f t="shared" si="126"/>
        <v>1246</v>
      </c>
      <c r="B1255" s="300" t="s">
        <v>2959</v>
      </c>
      <c r="C1255" s="301" t="s">
        <v>1316</v>
      </c>
      <c r="D1255" s="309">
        <v>42340</v>
      </c>
      <c r="E1255" s="308"/>
      <c r="F1255" s="308" t="s">
        <v>1753</v>
      </c>
      <c r="G1255" s="421" t="s">
        <v>2380</v>
      </c>
      <c r="H1255" s="228">
        <v>45720</v>
      </c>
      <c r="I1255" s="308">
        <v>29</v>
      </c>
      <c r="J1255" s="308">
        <v>128</v>
      </c>
      <c r="K1255" s="303" t="str" cm="1">
        <f t="array" ref="K1255">LOOKUP(2,1/(J1255&gt;=INDEX(IF(F1255="x",CCTT!$F$3:$I$170,CCTT!$B$3:$E$170),MATCH(DATEDIF(D1255,DATE(2024,7,11),"m"),CCTT!$A$3:$A$170,0),0)),CCTT!$F$2:$I$2)</f>
        <v>bt</v>
      </c>
      <c r="L1255" s="304">
        <f t="shared" si="123"/>
        <v>17.7001953125</v>
      </c>
      <c r="M1255" s="303" t="str" cm="1">
        <f t="array" ref="M1255">LOOKUP(2,1/(L1255&gt;=INDEX(IF(F1255="x",BMI!$G$3:$K$170,BMI!$B$3:$F$170),MATCH(DATEDIF(D1255,DATE(2024,7,11),"m"),BMI!$A$3:$A$170,0),0)),BMI!$G$2:$K$2)</f>
        <v>bt</v>
      </c>
      <c r="N1255" s="299" t="s">
        <v>3379</v>
      </c>
      <c r="O1255" s="299">
        <v>83</v>
      </c>
      <c r="P1255" s="106" t="s">
        <v>3380</v>
      </c>
      <c r="Q1255" s="103" t="s">
        <v>5</v>
      </c>
      <c r="R1255" s="299" t="s">
        <v>1532</v>
      </c>
      <c r="S1255" s="299" t="s">
        <v>1370</v>
      </c>
      <c r="T1255" s="103" t="s">
        <v>5</v>
      </c>
      <c r="U1255" s="305" t="str">
        <f t="shared" si="124"/>
        <v>bt; Viêm mũi họng; Đa sâu răng; bt</v>
      </c>
      <c r="V1255" s="112" t="s">
        <v>3425</v>
      </c>
      <c r="W1255" s="307" t="str">
        <f t="shared" si="125"/>
        <v>II</v>
      </c>
      <c r="X1255" s="308"/>
    </row>
    <row r="1256" spans="1:24" x14ac:dyDescent="0.25">
      <c r="A1256" s="103">
        <f t="shared" si="126"/>
        <v>1247</v>
      </c>
      <c r="B1256" s="300" t="s">
        <v>1967</v>
      </c>
      <c r="C1256" s="301" t="s">
        <v>1497</v>
      </c>
      <c r="D1256" s="309">
        <v>42356</v>
      </c>
      <c r="E1256" s="308" t="s">
        <v>1753</v>
      </c>
      <c r="F1256" s="308"/>
      <c r="G1256" s="421" t="s">
        <v>2380</v>
      </c>
      <c r="H1256" s="228">
        <v>45720</v>
      </c>
      <c r="I1256" s="308">
        <v>27</v>
      </c>
      <c r="J1256" s="308">
        <v>125</v>
      </c>
      <c r="K1256" s="303" t="str" cm="1">
        <f t="array" ref="K1256">LOOKUP(2,1/(J1256&gt;=INDEX(IF(F1256="x",CCTT!$F$3:$I$170,CCTT!$B$3:$E$170),MATCH(DATEDIF(D1256,DATE(2024,7,11),"m"),CCTT!$A$3:$A$170,0),0)),CCTT!$F$2:$I$2)</f>
        <v>bt</v>
      </c>
      <c r="L1256" s="304">
        <f t="shared" si="123"/>
        <v>17.279999999999998</v>
      </c>
      <c r="M1256" s="303" t="str" cm="1">
        <f t="array" ref="M1256">LOOKUP(2,1/(L1256&gt;=INDEX(IF(F1256="x",BMI!$G$3:$K$170,BMI!$B$3:$F$170),MATCH(DATEDIF(D1256,DATE(2024,7,11),"m"),BMI!$A$3:$A$170,0),0)),BMI!$G$2:$K$2)</f>
        <v>bt</v>
      </c>
      <c r="N1256" s="299" t="s">
        <v>3381</v>
      </c>
      <c r="O1256" s="299">
        <v>82</v>
      </c>
      <c r="P1256" s="106" t="s">
        <v>3380</v>
      </c>
      <c r="Q1256" s="103" t="s">
        <v>5</v>
      </c>
      <c r="R1256" s="103" t="s">
        <v>5</v>
      </c>
      <c r="S1256" s="299" t="s">
        <v>1370</v>
      </c>
      <c r="T1256" s="103" t="s">
        <v>5</v>
      </c>
      <c r="U1256" s="305" t="str">
        <f t="shared" si="124"/>
        <v>bt; bt; Đa sâu răng; bt</v>
      </c>
      <c r="V1256" s="112" t="s">
        <v>1370</v>
      </c>
      <c r="W1256" s="307" t="str">
        <f t="shared" si="125"/>
        <v>II</v>
      </c>
      <c r="X1256" s="308"/>
    </row>
    <row r="1257" spans="1:24" x14ac:dyDescent="0.25">
      <c r="A1257" s="103">
        <f t="shared" si="126"/>
        <v>1248</v>
      </c>
      <c r="B1257" s="300" t="s">
        <v>2960</v>
      </c>
      <c r="C1257" s="301" t="s">
        <v>1295</v>
      </c>
      <c r="D1257" s="308"/>
      <c r="E1257" s="308"/>
      <c r="F1257" s="308" t="s">
        <v>1753</v>
      </c>
      <c r="G1257" s="421" t="s">
        <v>2380</v>
      </c>
      <c r="H1257" s="228">
        <v>45720</v>
      </c>
      <c r="I1257" s="308">
        <v>24</v>
      </c>
      <c r="J1257" s="308">
        <v>134</v>
      </c>
      <c r="K1257" s="303" t="e" cm="1">
        <f t="array" ref="K1257">LOOKUP(2,1/(J1257&gt;=INDEX(IF(F1257="x",CCTT!$F$3:$I$170,CCTT!$B$3:$E$170),MATCH(DATEDIF(D1257,DATE(2024,7,11),"m"),CCTT!$A$3:$A$170,0),0)),CCTT!$F$2:$I$2)</f>
        <v>#N/A</v>
      </c>
      <c r="L1257" s="304">
        <f t="shared" si="123"/>
        <v>13.366005791935843</v>
      </c>
      <c r="M1257" s="303" t="e" cm="1">
        <f t="array" ref="M1257">LOOKUP(2,1/(L1257&gt;=INDEX(IF(F1257="x",BMI!$G$3:$K$170,BMI!$B$3:$F$170),MATCH(DATEDIF(D1257,DATE(2024,7,11),"m"),BMI!$A$3:$A$170,0),0)),BMI!$G$2:$K$2)</f>
        <v>#N/A</v>
      </c>
      <c r="N1257" s="299" t="s">
        <v>3381</v>
      </c>
      <c r="O1257" s="299">
        <v>82</v>
      </c>
      <c r="P1257" s="106" t="s">
        <v>3380</v>
      </c>
      <c r="Q1257" s="103" t="s">
        <v>5</v>
      </c>
      <c r="R1257" s="103" t="s">
        <v>5</v>
      </c>
      <c r="S1257" s="299" t="s">
        <v>1370</v>
      </c>
      <c r="T1257" s="103" t="s">
        <v>5</v>
      </c>
      <c r="U1257" s="305" t="str">
        <f t="shared" si="124"/>
        <v>bt; bt; Đa sâu răng; bt</v>
      </c>
      <c r="V1257" s="112" t="s">
        <v>1370</v>
      </c>
      <c r="W1257" s="307" t="e">
        <f t="shared" si="125"/>
        <v>#N/A</v>
      </c>
      <c r="X1257" s="308"/>
    </row>
    <row r="1258" spans="1:24" ht="31.5" x14ac:dyDescent="0.25">
      <c r="A1258" s="103">
        <f t="shared" si="126"/>
        <v>1249</v>
      </c>
      <c r="B1258" s="300" t="s">
        <v>2961</v>
      </c>
      <c r="C1258" s="301" t="s">
        <v>1295</v>
      </c>
      <c r="D1258" s="309">
        <v>42283</v>
      </c>
      <c r="E1258" s="308"/>
      <c r="F1258" s="308" t="s">
        <v>1753</v>
      </c>
      <c r="G1258" s="421" t="s">
        <v>2380</v>
      </c>
      <c r="H1258" s="228">
        <v>45720</v>
      </c>
      <c r="I1258" s="309"/>
      <c r="J1258" s="308"/>
      <c r="K1258" s="303" t="str" cm="1">
        <f t="array" ref="K1258">LOOKUP(2,1/(J1258&gt;=INDEX(IF(F1258="x",CCTT!$F$3:$I$170,CCTT!$B$3:$E$170),MATCH(DATEDIF(D1258,DATE(2024,7,11),"m"),CCTT!$A$3:$A$170,0),0)),CCTT!$F$2:$I$2)</f>
        <v>SDDTTC
MĐN</v>
      </c>
      <c r="L1258" s="304" t="e">
        <f t="shared" si="123"/>
        <v>#DIV/0!</v>
      </c>
      <c r="M1258" s="303" t="e" cm="1">
        <f t="array" ref="M1258">LOOKUP(2,1/(L1258&gt;=INDEX(IF(F1258="x",BMI!$G$3:$K$170,BMI!$B$3:$F$170),MATCH(DATEDIF(D1258,DATE(2024,7,11),"m"),BMI!$A$3:$A$170,0),0)),BMI!$G$2:$K$2)</f>
        <v>#N/A</v>
      </c>
      <c r="N1258" s="299" t="s">
        <v>3386</v>
      </c>
      <c r="O1258" s="299">
        <v>84</v>
      </c>
      <c r="P1258" s="106" t="s">
        <v>3380</v>
      </c>
      <c r="Q1258" s="103" t="s">
        <v>5</v>
      </c>
      <c r="R1258" s="103" t="s">
        <v>5</v>
      </c>
      <c r="S1258" s="299" t="s">
        <v>5</v>
      </c>
      <c r="T1258" s="103" t="s">
        <v>5</v>
      </c>
      <c r="U1258" s="305" t="str">
        <f t="shared" si="124"/>
        <v>bt; bt; bt; bt</v>
      </c>
      <c r="V1258" s="306" t="s">
        <v>5</v>
      </c>
      <c r="W1258" s="307" t="e">
        <f t="shared" si="125"/>
        <v>#N/A</v>
      </c>
      <c r="X1258" s="308"/>
    </row>
    <row r="1259" spans="1:24" x14ac:dyDescent="0.25">
      <c r="A1259" s="103">
        <f t="shared" si="126"/>
        <v>1250</v>
      </c>
      <c r="B1259" s="300" t="s">
        <v>2962</v>
      </c>
      <c r="C1259" s="301" t="s">
        <v>1347</v>
      </c>
      <c r="D1259" s="309">
        <v>42321</v>
      </c>
      <c r="E1259" s="308" t="s">
        <v>1753</v>
      </c>
      <c r="F1259" s="308"/>
      <c r="G1259" s="421" t="s">
        <v>2380</v>
      </c>
      <c r="H1259" s="228">
        <v>45720</v>
      </c>
      <c r="I1259" s="308">
        <v>30</v>
      </c>
      <c r="J1259" s="308">
        <v>130</v>
      </c>
      <c r="K1259" s="303" t="str" cm="1">
        <f t="array" ref="K1259">LOOKUP(2,1/(J1259&gt;=INDEX(IF(F1259="x",CCTT!$F$3:$I$170,CCTT!$B$3:$E$170),MATCH(DATEDIF(D1259,DATE(2024,7,11),"m"),CCTT!$A$3:$A$170,0),0)),CCTT!$F$2:$I$2)</f>
        <v>bt</v>
      </c>
      <c r="L1259" s="304">
        <f t="shared" si="123"/>
        <v>17.751479289940828</v>
      </c>
      <c r="M1259" s="303" t="str" cm="1">
        <f t="array" ref="M1259">LOOKUP(2,1/(L1259&gt;=INDEX(IF(F1259="x",BMI!$G$3:$K$170,BMI!$B$3:$F$170),MATCH(DATEDIF(D1259,DATE(2024,7,11),"m"),BMI!$A$3:$A$170,0),0)),BMI!$G$2:$K$2)</f>
        <v>TC</v>
      </c>
      <c r="N1259" s="299" t="s">
        <v>3381</v>
      </c>
      <c r="O1259" s="299">
        <v>82</v>
      </c>
      <c r="P1259" s="106" t="s">
        <v>3380</v>
      </c>
      <c r="Q1259" s="103" t="s">
        <v>5</v>
      </c>
      <c r="R1259" s="103" t="s">
        <v>5</v>
      </c>
      <c r="S1259" s="299" t="s">
        <v>1370</v>
      </c>
      <c r="T1259" s="103" t="s">
        <v>5</v>
      </c>
      <c r="U1259" s="305" t="str">
        <f t="shared" si="124"/>
        <v>bt; bt; Đa sâu răng; bt</v>
      </c>
      <c r="V1259" s="112" t="s">
        <v>1370</v>
      </c>
      <c r="W1259" s="307" t="str">
        <f t="shared" si="125"/>
        <v>II</v>
      </c>
      <c r="X1259" s="308"/>
    </row>
    <row r="1260" spans="1:24" x14ac:dyDescent="0.25">
      <c r="A1260" s="103">
        <f t="shared" si="126"/>
        <v>1251</v>
      </c>
      <c r="B1260" s="300" t="s">
        <v>1681</v>
      </c>
      <c r="C1260" s="301" t="s">
        <v>1356</v>
      </c>
      <c r="D1260" s="309">
        <v>42230</v>
      </c>
      <c r="E1260" s="308"/>
      <c r="F1260" s="308" t="s">
        <v>1753</v>
      </c>
      <c r="G1260" s="421" t="s">
        <v>2380</v>
      </c>
      <c r="H1260" s="228">
        <v>45720</v>
      </c>
      <c r="I1260" s="308">
        <v>35</v>
      </c>
      <c r="J1260" s="308">
        <v>132</v>
      </c>
      <c r="K1260" s="303" t="str" cm="1">
        <f t="array" ref="K1260">LOOKUP(2,1/(J1260&gt;=INDEX(IF(F1260="x",CCTT!$F$3:$I$170,CCTT!$B$3:$E$170),MATCH(DATEDIF(D1260,DATE(2024,7,11),"m"),CCTT!$A$3:$A$170,0),0)),CCTT!$F$2:$I$2)</f>
        <v>bt</v>
      </c>
      <c r="L1260" s="304">
        <f t="shared" si="123"/>
        <v>20.087235996326907</v>
      </c>
      <c r="M1260" s="303" t="str" cm="1">
        <f t="array" ref="M1260">LOOKUP(2,1/(L1260&gt;=INDEX(IF(F1260="x",BMI!$G$3:$K$170,BMI!$B$3:$F$170),MATCH(DATEDIF(D1260,DATE(2024,7,11),"m"),BMI!$A$3:$A$170,0),0)),BMI!$G$2:$K$2)</f>
        <v>TC</v>
      </c>
      <c r="N1260" s="299" t="s">
        <v>3390</v>
      </c>
      <c r="O1260" s="299">
        <v>84</v>
      </c>
      <c r="P1260" s="302" t="s">
        <v>3388</v>
      </c>
      <c r="Q1260" s="335" t="s">
        <v>1326</v>
      </c>
      <c r="R1260" s="103" t="s">
        <v>5</v>
      </c>
      <c r="S1260" s="299" t="s">
        <v>5</v>
      </c>
      <c r="T1260" s="103" t="s">
        <v>5</v>
      </c>
      <c r="U1260" s="305" t="str">
        <f t="shared" si="124"/>
        <v>2 mắt giảm thị lực; bt; bt; bt</v>
      </c>
      <c r="V1260" s="112" t="s">
        <v>1326</v>
      </c>
      <c r="W1260" s="307" t="str">
        <f t="shared" si="125"/>
        <v>II</v>
      </c>
      <c r="X1260" s="308"/>
    </row>
    <row r="1261" spans="1:24" x14ac:dyDescent="0.25">
      <c r="A1261" s="103">
        <f t="shared" si="126"/>
        <v>1252</v>
      </c>
      <c r="B1261" s="300" t="s">
        <v>2963</v>
      </c>
      <c r="C1261" s="301" t="s">
        <v>1356</v>
      </c>
      <c r="D1261" s="308"/>
      <c r="E1261" s="308"/>
      <c r="F1261" s="308" t="s">
        <v>1753</v>
      </c>
      <c r="G1261" s="421" t="s">
        <v>2380</v>
      </c>
      <c r="H1261" s="228">
        <v>45720</v>
      </c>
      <c r="I1261" s="308">
        <v>24</v>
      </c>
      <c r="J1261" s="308">
        <v>130</v>
      </c>
      <c r="K1261" s="303" t="e" cm="1">
        <f t="array" ref="K1261">LOOKUP(2,1/(J1261&gt;=INDEX(IF(F1261="x",CCTT!$F$3:$I$170,CCTT!$B$3:$E$170),MATCH(DATEDIF(D1261,DATE(2024,7,11),"m"),CCTT!$A$3:$A$170,0),0)),CCTT!$F$2:$I$2)</f>
        <v>#N/A</v>
      </c>
      <c r="L1261" s="304">
        <f t="shared" si="123"/>
        <v>14.201183431952662</v>
      </c>
      <c r="M1261" s="303" t="e" cm="1">
        <f t="array" ref="M1261">LOOKUP(2,1/(L1261&gt;=INDEX(IF(F1261="x",BMI!$G$3:$K$170,BMI!$B$3:$F$170),MATCH(DATEDIF(D1261,DATE(2024,7,11),"m"),BMI!$A$3:$A$170,0),0)),BMI!$G$2:$K$2)</f>
        <v>#N/A</v>
      </c>
      <c r="N1261" s="299" t="s">
        <v>3381</v>
      </c>
      <c r="O1261" s="299">
        <v>82</v>
      </c>
      <c r="P1261" s="106" t="s">
        <v>3380</v>
      </c>
      <c r="Q1261" s="103" t="s">
        <v>5</v>
      </c>
      <c r="R1261" s="103" t="s">
        <v>5</v>
      </c>
      <c r="S1261" s="299" t="s">
        <v>1370</v>
      </c>
      <c r="T1261" s="103" t="s">
        <v>5</v>
      </c>
      <c r="U1261" s="305" t="str">
        <f t="shared" si="124"/>
        <v>bt; bt; Đa sâu răng; bt</v>
      </c>
      <c r="V1261" s="112" t="s">
        <v>1370</v>
      </c>
      <c r="W1261" s="307" t="e">
        <f t="shared" si="125"/>
        <v>#N/A</v>
      </c>
      <c r="X1261" s="308"/>
    </row>
    <row r="1262" spans="1:24" x14ac:dyDescent="0.25">
      <c r="A1262" s="103">
        <f t="shared" si="126"/>
        <v>1253</v>
      </c>
      <c r="B1262" s="300" t="s">
        <v>1709</v>
      </c>
      <c r="C1262" s="301" t="s">
        <v>1348</v>
      </c>
      <c r="D1262" s="309">
        <v>42180</v>
      </c>
      <c r="E1262" s="308"/>
      <c r="F1262" s="308" t="s">
        <v>1753</v>
      </c>
      <c r="G1262" s="421" t="s">
        <v>2380</v>
      </c>
      <c r="H1262" s="228">
        <v>45720</v>
      </c>
      <c r="I1262" s="308">
        <v>28.5</v>
      </c>
      <c r="J1262" s="308">
        <v>136</v>
      </c>
      <c r="K1262" s="303" t="str" cm="1">
        <f t="array" ref="K1262">LOOKUP(2,1/(J1262&gt;=INDEX(IF(F1262="x",CCTT!$F$3:$I$170,CCTT!$B$3:$E$170),MATCH(DATEDIF(D1262,DATE(2024,7,11),"m"),CCTT!$A$3:$A$170,0),0)),CCTT!$F$2:$I$2)</f>
        <v>bt</v>
      </c>
      <c r="L1262" s="304">
        <f t="shared" si="123"/>
        <v>15.408737024221454</v>
      </c>
      <c r="M1262" s="303" t="str" cm="1">
        <f t="array" ref="M1262">LOOKUP(2,1/(L1262&gt;=INDEX(IF(F1262="x",BMI!$G$3:$K$170,BMI!$B$3:$F$170),MATCH(DATEDIF(D1262,DATE(2024,7,11),"m"),BMI!$A$3:$A$170,0),0)),BMI!$G$2:$K$2)</f>
        <v>bt</v>
      </c>
      <c r="N1262" s="299" t="s">
        <v>3381</v>
      </c>
      <c r="O1262" s="299">
        <v>81</v>
      </c>
      <c r="P1262" s="106" t="s">
        <v>3380</v>
      </c>
      <c r="Q1262" s="103" t="s">
        <v>5</v>
      </c>
      <c r="R1262" s="103" t="s">
        <v>5</v>
      </c>
      <c r="S1262" s="299" t="s">
        <v>1370</v>
      </c>
      <c r="T1262" s="103" t="s">
        <v>5</v>
      </c>
      <c r="U1262" s="305" t="str">
        <f t="shared" si="124"/>
        <v>bt; bt; Đa sâu răng; bt</v>
      </c>
      <c r="V1262" s="112" t="s">
        <v>1370</v>
      </c>
      <c r="W1262" s="307" t="str">
        <f t="shared" si="125"/>
        <v>II</v>
      </c>
      <c r="X1262" s="308"/>
    </row>
    <row r="1263" spans="1:24" x14ac:dyDescent="0.25">
      <c r="A1263" s="103">
        <f t="shared" si="126"/>
        <v>1254</v>
      </c>
      <c r="B1263" s="300" t="s">
        <v>2964</v>
      </c>
      <c r="C1263" s="301" t="s">
        <v>1369</v>
      </c>
      <c r="D1263" s="309">
        <v>42250</v>
      </c>
      <c r="E1263" s="308" t="s">
        <v>1753</v>
      </c>
      <c r="F1263" s="308"/>
      <c r="G1263" s="421" t="s">
        <v>2380</v>
      </c>
      <c r="H1263" s="228">
        <v>45720</v>
      </c>
      <c r="I1263" s="308">
        <v>30</v>
      </c>
      <c r="J1263" s="308">
        <v>131</v>
      </c>
      <c r="K1263" s="303" t="str" cm="1">
        <f t="array" ref="K1263">LOOKUP(2,1/(J1263&gt;=INDEX(IF(F1263="x",CCTT!$F$3:$I$170,CCTT!$B$3:$E$170),MATCH(DATEDIF(D1263,DATE(2024,7,11),"m"),CCTT!$A$3:$A$170,0),0)),CCTT!$F$2:$I$2)</f>
        <v>bt</v>
      </c>
      <c r="L1263" s="304">
        <f t="shared" si="123"/>
        <v>17.481498747159257</v>
      </c>
      <c r="M1263" s="303" t="str" cm="1">
        <f t="array" ref="M1263">LOOKUP(2,1/(L1263&gt;=INDEX(IF(F1263="x",BMI!$G$3:$K$170,BMI!$B$3:$F$170),MATCH(DATEDIF(D1263,DATE(2024,7,11),"m"),BMI!$A$3:$A$170,0),0)),BMI!$G$2:$K$2)</f>
        <v>bt</v>
      </c>
      <c r="N1263" s="299" t="s">
        <v>3381</v>
      </c>
      <c r="O1263" s="299">
        <v>82</v>
      </c>
      <c r="P1263" s="106" t="s">
        <v>3380</v>
      </c>
      <c r="Q1263" s="103" t="s">
        <v>5</v>
      </c>
      <c r="R1263" s="103" t="s">
        <v>5</v>
      </c>
      <c r="S1263" s="299" t="s">
        <v>5</v>
      </c>
      <c r="T1263" s="103" t="s">
        <v>5</v>
      </c>
      <c r="U1263" s="305" t="str">
        <f t="shared" si="124"/>
        <v>bt; bt; bt; bt</v>
      </c>
      <c r="V1263" s="306" t="s">
        <v>5</v>
      </c>
      <c r="W1263" s="307" t="str">
        <f t="shared" si="125"/>
        <v>I</v>
      </c>
      <c r="X1263" s="308"/>
    </row>
    <row r="1264" spans="1:24" x14ac:dyDescent="0.25">
      <c r="A1264" s="103">
        <f t="shared" si="126"/>
        <v>1255</v>
      </c>
      <c r="B1264" s="300" t="s">
        <v>1339</v>
      </c>
      <c r="C1264" s="301" t="s">
        <v>1322</v>
      </c>
      <c r="D1264" s="309">
        <v>42261</v>
      </c>
      <c r="E1264" s="308" t="s">
        <v>1753</v>
      </c>
      <c r="F1264" s="308"/>
      <c r="G1264" s="421" t="s">
        <v>2380</v>
      </c>
      <c r="H1264" s="228">
        <v>45720</v>
      </c>
      <c r="I1264" s="308">
        <v>25</v>
      </c>
      <c r="J1264" s="308">
        <v>130</v>
      </c>
      <c r="K1264" s="303" t="str" cm="1">
        <f t="array" ref="K1264">LOOKUP(2,1/(J1264&gt;=INDEX(IF(F1264="x",CCTT!$F$3:$I$170,CCTT!$B$3:$E$170),MATCH(DATEDIF(D1264,DATE(2024,7,11),"m"),CCTT!$A$3:$A$170,0),0)),CCTT!$F$2:$I$2)</f>
        <v>bt</v>
      </c>
      <c r="L1264" s="304">
        <f t="shared" si="123"/>
        <v>14.792899408284024</v>
      </c>
      <c r="M1264" s="303" t="str" cm="1">
        <f t="array" ref="M1264">LOOKUP(2,1/(L1264&gt;=INDEX(IF(F1264="x",BMI!$G$3:$K$170,BMI!$B$3:$F$170),MATCH(DATEDIF(D1264,DATE(2024,7,11),"m"),BMI!$A$3:$A$170,0),0)),BMI!$G$2:$K$2)</f>
        <v>bt</v>
      </c>
      <c r="N1264" s="299" t="s">
        <v>3381</v>
      </c>
      <c r="O1264" s="299">
        <v>88</v>
      </c>
      <c r="P1264" s="302" t="s">
        <v>3382</v>
      </c>
      <c r="Q1264" s="103" t="s">
        <v>1269</v>
      </c>
      <c r="R1264" s="103" t="s">
        <v>5</v>
      </c>
      <c r="S1264" s="299" t="s">
        <v>5</v>
      </c>
      <c r="T1264" s="103" t="s">
        <v>5</v>
      </c>
      <c r="U1264" s="305" t="str">
        <f t="shared" si="124"/>
        <v>Cận thị; bt; bt; bt</v>
      </c>
      <c r="V1264" s="306" t="s">
        <v>3452</v>
      </c>
      <c r="W1264" s="307" t="str">
        <f t="shared" si="125"/>
        <v>II</v>
      </c>
      <c r="X1264" s="308"/>
    </row>
    <row r="1265" spans="1:24" x14ac:dyDescent="0.25">
      <c r="A1265" s="103">
        <f t="shared" si="126"/>
        <v>1256</v>
      </c>
      <c r="B1265" s="300" t="s">
        <v>2343</v>
      </c>
      <c r="C1265" s="301" t="s">
        <v>1307</v>
      </c>
      <c r="D1265" s="308"/>
      <c r="E1265" s="308"/>
      <c r="F1265" s="308" t="s">
        <v>1753</v>
      </c>
      <c r="G1265" s="421" t="s">
        <v>2380</v>
      </c>
      <c r="H1265" s="228">
        <v>45720</v>
      </c>
      <c r="I1265" s="308">
        <v>20</v>
      </c>
      <c r="J1265" s="308">
        <v>117</v>
      </c>
      <c r="K1265" s="303" t="e" cm="1">
        <f t="array" ref="K1265">LOOKUP(2,1/(J1265&gt;=INDEX(IF(F1265="x",CCTT!$F$3:$I$170,CCTT!$B$3:$E$170),MATCH(DATEDIF(D1265,DATE(2024,7,11),"m"),CCTT!$A$3:$A$170,0),0)),CCTT!$F$2:$I$2)</f>
        <v>#N/A</v>
      </c>
      <c r="L1265" s="304">
        <f t="shared" si="123"/>
        <v>14.610271020527431</v>
      </c>
      <c r="M1265" s="303" t="e" cm="1">
        <f t="array" ref="M1265">LOOKUP(2,1/(L1265&gt;=INDEX(IF(F1265="x",BMI!$G$3:$K$170,BMI!$B$3:$F$170),MATCH(DATEDIF(D1265,DATE(2024,7,11),"m"),BMI!$A$3:$A$170,0),0)),BMI!$G$2:$K$2)</f>
        <v>#N/A</v>
      </c>
      <c r="N1265" s="299" t="s">
        <v>3381</v>
      </c>
      <c r="O1265" s="299">
        <v>83</v>
      </c>
      <c r="P1265" s="106" t="s">
        <v>3380</v>
      </c>
      <c r="Q1265" s="103" t="s">
        <v>5</v>
      </c>
      <c r="R1265" s="103" t="s">
        <v>5</v>
      </c>
      <c r="S1265" s="299" t="s">
        <v>5</v>
      </c>
      <c r="T1265" s="103" t="s">
        <v>5</v>
      </c>
      <c r="U1265" s="305" t="str">
        <f t="shared" si="124"/>
        <v>bt; bt; bt; bt</v>
      </c>
      <c r="V1265" s="306" t="s">
        <v>5</v>
      </c>
      <c r="W1265" s="307" t="e">
        <f t="shared" si="125"/>
        <v>#N/A</v>
      </c>
      <c r="X1265" s="308"/>
    </row>
    <row r="1266" spans="1:24" x14ac:dyDescent="0.25">
      <c r="A1266" s="103">
        <f t="shared" si="126"/>
        <v>1257</v>
      </c>
      <c r="B1266" s="300" t="s">
        <v>2965</v>
      </c>
      <c r="C1266" s="301" t="s">
        <v>1308</v>
      </c>
      <c r="D1266" s="309">
        <v>42216</v>
      </c>
      <c r="E1266" s="308"/>
      <c r="F1266" s="308" t="s">
        <v>1753</v>
      </c>
      <c r="G1266" s="421" t="s">
        <v>2380</v>
      </c>
      <c r="H1266" s="228">
        <v>45720</v>
      </c>
      <c r="I1266" s="308">
        <v>22</v>
      </c>
      <c r="J1266" s="308">
        <v>132</v>
      </c>
      <c r="K1266" s="303" t="str" cm="1">
        <f t="array" ref="K1266">LOOKUP(2,1/(J1266&gt;=INDEX(IF(F1266="x",CCTT!$F$3:$I$170,CCTT!$B$3:$E$170),MATCH(DATEDIF(D1266,DATE(2024,7,11),"m"),CCTT!$A$3:$A$170,0),0)),CCTT!$F$2:$I$2)</f>
        <v>bt</v>
      </c>
      <c r="L1266" s="304">
        <f t="shared" si="123"/>
        <v>12.626262626262628</v>
      </c>
      <c r="M1266" s="303" t="str" cm="1">
        <f t="array" ref="M1266">LOOKUP(2,1/(L1266&gt;=INDEX(IF(F1266="x",BMI!$G$3:$K$170,BMI!$B$3:$F$170),MATCH(DATEDIF(D1266,DATE(2024,7,11),"m"),BMI!$A$3:$A$170,0),0)),BMI!$G$2:$K$2)</f>
        <v>SDDTGC</v>
      </c>
      <c r="N1266" s="299" t="s">
        <v>3381</v>
      </c>
      <c r="O1266" s="299">
        <v>83</v>
      </c>
      <c r="P1266" s="302" t="s">
        <v>3448</v>
      </c>
      <c r="Q1266" s="335" t="s">
        <v>3455</v>
      </c>
      <c r="R1266" s="103" t="s">
        <v>5</v>
      </c>
      <c r="S1266" s="299" t="s">
        <v>1370</v>
      </c>
      <c r="T1266" s="103" t="s">
        <v>5</v>
      </c>
      <c r="U1266" s="305" t="str">
        <f t="shared" si="124"/>
        <v>loạn thị; bt; Đa sâu răng; bt</v>
      </c>
      <c r="V1266" s="306" t="s">
        <v>3402</v>
      </c>
      <c r="W1266" s="307" t="str">
        <f t="shared" si="125"/>
        <v>II</v>
      </c>
      <c r="X1266" s="308"/>
    </row>
    <row r="1267" spans="1:24" x14ac:dyDescent="0.25">
      <c r="A1267" s="103">
        <f t="shared" si="126"/>
        <v>1258</v>
      </c>
      <c r="B1267" s="300" t="s">
        <v>2966</v>
      </c>
      <c r="C1267" s="301" t="s">
        <v>1261</v>
      </c>
      <c r="D1267" s="309">
        <v>42176</v>
      </c>
      <c r="E1267" s="308" t="s">
        <v>1753</v>
      </c>
      <c r="F1267" s="308"/>
      <c r="G1267" s="421" t="s">
        <v>1820</v>
      </c>
      <c r="H1267" s="228">
        <v>45720</v>
      </c>
      <c r="I1267" s="308">
        <v>48</v>
      </c>
      <c r="J1267" s="308">
        <v>145</v>
      </c>
      <c r="K1267" s="303" t="str" cm="1">
        <f t="array" ref="K1267">LOOKUP(2,1/(J1267&gt;=INDEX(IF(F1267="x",CCTT!$F$3:$I$170,CCTT!$B$3:$E$170),MATCH(DATEDIF(D1267,DATE(2024,7,11),"m"),CCTT!$A$3:$A$170,0),0)),CCTT!$F$2:$I$2)</f>
        <v>CHT</v>
      </c>
      <c r="L1267" s="304">
        <f t="shared" si="123"/>
        <v>22.829964328180736</v>
      </c>
      <c r="M1267" s="303" t="str" cm="1">
        <f t="array" ref="M1267">LOOKUP(2,1/(L1267&gt;=INDEX(IF(F1267="x",BMI!$G$3:$K$170,BMI!$B$3:$F$170),MATCH(DATEDIF(D1267,DATE(2024,7,11),"m"),BMI!$A$3:$A$170,0),0)),BMI!$G$2:$K$2)</f>
        <v>BP</v>
      </c>
      <c r="N1267" s="299" t="s">
        <v>3403</v>
      </c>
      <c r="O1267" s="299">
        <v>80</v>
      </c>
      <c r="P1267" s="106" t="s">
        <v>3380</v>
      </c>
      <c r="Q1267" s="103" t="s">
        <v>5</v>
      </c>
      <c r="R1267" s="103" t="s">
        <v>5</v>
      </c>
      <c r="S1267" s="299" t="s">
        <v>5</v>
      </c>
      <c r="T1267" s="103" t="s">
        <v>5</v>
      </c>
      <c r="U1267" s="305" t="str">
        <f t="shared" si="124"/>
        <v>bt; bt; bt; bt</v>
      </c>
      <c r="V1267" s="306" t="s">
        <v>5</v>
      </c>
      <c r="W1267" s="307" t="str">
        <f t="shared" si="125"/>
        <v>III</v>
      </c>
      <c r="X1267" s="308"/>
    </row>
    <row r="1268" spans="1:24" x14ac:dyDescent="0.25">
      <c r="A1268" s="103">
        <f t="shared" si="126"/>
        <v>1259</v>
      </c>
      <c r="B1268" s="300" t="s">
        <v>1695</v>
      </c>
      <c r="C1268" s="301" t="s">
        <v>1262</v>
      </c>
      <c r="D1268" s="309">
        <v>42123</v>
      </c>
      <c r="E1268" s="308"/>
      <c r="F1268" s="308" t="s">
        <v>1753</v>
      </c>
      <c r="G1268" s="421" t="s">
        <v>1820</v>
      </c>
      <c r="H1268" s="228">
        <v>45720</v>
      </c>
      <c r="I1268" s="308">
        <v>51</v>
      </c>
      <c r="J1268" s="308">
        <v>147</v>
      </c>
      <c r="K1268" s="303" t="str" cm="1">
        <f t="array" ref="K1268">LOOKUP(2,1/(J1268&gt;=INDEX(IF(F1268="x",CCTT!$F$3:$I$170,CCTT!$B$3:$E$170),MATCH(DATEDIF(D1268,DATE(2024,7,11),"m"),CCTT!$A$3:$A$170,0),0)),CCTT!$F$2:$I$2)</f>
        <v>CHT</v>
      </c>
      <c r="L1268" s="304">
        <f t="shared" si="123"/>
        <v>23.601277245592112</v>
      </c>
      <c r="M1268" s="303" t="str" cm="1">
        <f t="array" ref="M1268">LOOKUP(2,1/(L1268&gt;=INDEX(IF(F1268="x",BMI!$G$3:$K$170,BMI!$B$3:$F$170),MATCH(DATEDIF(D1268,DATE(2024,7,11),"m"),BMI!$A$3:$A$170,0),0)),BMI!$G$2:$K$2)</f>
        <v>BP</v>
      </c>
      <c r="N1268" s="299" t="s">
        <v>3390</v>
      </c>
      <c r="O1268" s="299">
        <v>83</v>
      </c>
      <c r="P1268" s="106" t="s">
        <v>3380</v>
      </c>
      <c r="Q1268" s="103" t="s">
        <v>5</v>
      </c>
      <c r="R1268" s="103" t="s">
        <v>5</v>
      </c>
      <c r="S1268" s="299" t="s">
        <v>5</v>
      </c>
      <c r="T1268" s="103" t="s">
        <v>5</v>
      </c>
      <c r="U1268" s="305" t="str">
        <f t="shared" si="124"/>
        <v>bt; bt; bt; bt</v>
      </c>
      <c r="V1268" s="306" t="s">
        <v>5</v>
      </c>
      <c r="W1268" s="307" t="str">
        <f t="shared" si="125"/>
        <v>III</v>
      </c>
      <c r="X1268" s="308"/>
    </row>
    <row r="1269" spans="1:24" x14ac:dyDescent="0.25">
      <c r="A1269" s="103">
        <f t="shared" si="126"/>
        <v>1260</v>
      </c>
      <c r="B1269" s="300" t="s">
        <v>1270</v>
      </c>
      <c r="C1269" s="301" t="s">
        <v>1262</v>
      </c>
      <c r="D1269" s="309">
        <v>42011</v>
      </c>
      <c r="E1269" s="308" t="s">
        <v>1753</v>
      </c>
      <c r="F1269" s="308"/>
      <c r="G1269" s="421" t="s">
        <v>1820</v>
      </c>
      <c r="H1269" s="228">
        <v>45720</v>
      </c>
      <c r="I1269" s="308">
        <v>25</v>
      </c>
      <c r="J1269" s="308">
        <v>127</v>
      </c>
      <c r="K1269" s="303" t="str" cm="1">
        <f t="array" ref="K1269">LOOKUP(2,1/(J1269&gt;=INDEX(IF(F1269="x",CCTT!$F$3:$I$170,CCTT!$B$3:$E$170),MATCH(DATEDIF(D1269,DATE(2024,7,11),"m"),CCTT!$A$3:$A$170,0),0)),CCTT!$F$2:$I$2)</f>
        <v>bt</v>
      </c>
      <c r="L1269" s="304">
        <f t="shared" si="123"/>
        <v>15.500031000062</v>
      </c>
      <c r="M1269" s="303" t="str" cm="1">
        <f t="array" ref="M1269">LOOKUP(2,1/(L1269&gt;=INDEX(IF(F1269="x",BMI!$G$3:$K$170,BMI!$B$3:$F$170),MATCH(DATEDIF(D1269,DATE(2024,7,11),"m"),BMI!$A$3:$A$170,0),0)),BMI!$G$2:$K$2)</f>
        <v>bt</v>
      </c>
      <c r="N1269" s="299" t="s">
        <v>3381</v>
      </c>
      <c r="O1269" s="299">
        <v>81</v>
      </c>
      <c r="P1269" s="106" t="s">
        <v>3380</v>
      </c>
      <c r="Q1269" s="103" t="s">
        <v>5</v>
      </c>
      <c r="R1269" s="103" t="s">
        <v>5</v>
      </c>
      <c r="S1269" s="299" t="s">
        <v>1370</v>
      </c>
      <c r="T1269" s="103" t="s">
        <v>5</v>
      </c>
      <c r="U1269" s="305" t="str">
        <f t="shared" si="124"/>
        <v>bt; bt; Đa sâu răng; bt</v>
      </c>
      <c r="V1269" s="112" t="s">
        <v>1370</v>
      </c>
      <c r="W1269" s="307" t="str">
        <f t="shared" si="125"/>
        <v>II</v>
      </c>
      <c r="X1269" s="308"/>
    </row>
    <row r="1270" spans="1:24" x14ac:dyDescent="0.25">
      <c r="A1270" s="103">
        <f t="shared" si="126"/>
        <v>1261</v>
      </c>
      <c r="B1270" s="300" t="s">
        <v>1742</v>
      </c>
      <c r="C1270" s="301" t="s">
        <v>1262</v>
      </c>
      <c r="D1270" s="309">
        <v>42365</v>
      </c>
      <c r="E1270" s="308" t="s">
        <v>1753</v>
      </c>
      <c r="F1270" s="308"/>
      <c r="G1270" s="421" t="s">
        <v>1820</v>
      </c>
      <c r="H1270" s="228">
        <v>45720</v>
      </c>
      <c r="I1270" s="308">
        <v>27</v>
      </c>
      <c r="J1270" s="308">
        <v>132</v>
      </c>
      <c r="K1270" s="303" t="str" cm="1">
        <f t="array" ref="K1270">LOOKUP(2,1/(J1270&gt;=INDEX(IF(F1270="x",CCTT!$F$3:$I$170,CCTT!$B$3:$E$170),MATCH(DATEDIF(D1270,DATE(2024,7,11),"m"),CCTT!$A$3:$A$170,0),0)),CCTT!$F$2:$I$2)</f>
        <v>bt</v>
      </c>
      <c r="L1270" s="304">
        <f t="shared" si="123"/>
        <v>15.495867768595042</v>
      </c>
      <c r="M1270" s="303" t="str" cm="1">
        <f t="array" ref="M1270">LOOKUP(2,1/(L1270&gt;=INDEX(IF(F1270="x",BMI!$G$3:$K$170,BMI!$B$3:$F$170),MATCH(DATEDIF(D1270,DATE(2024,7,11),"m"),BMI!$A$3:$A$170,0),0)),BMI!$G$2:$K$2)</f>
        <v>bt</v>
      </c>
      <c r="N1270" s="299" t="s">
        <v>3381</v>
      </c>
      <c r="O1270" s="299">
        <v>81</v>
      </c>
      <c r="P1270" s="106" t="s">
        <v>3380</v>
      </c>
      <c r="Q1270" s="103" t="s">
        <v>5</v>
      </c>
      <c r="R1270" s="103" t="s">
        <v>5</v>
      </c>
      <c r="S1270" s="299" t="s">
        <v>5</v>
      </c>
      <c r="T1270" s="103" t="s">
        <v>5</v>
      </c>
      <c r="U1270" s="305" t="str">
        <f t="shared" si="124"/>
        <v>bt; bt; bt; bt</v>
      </c>
      <c r="V1270" s="306" t="s">
        <v>5</v>
      </c>
      <c r="W1270" s="307" t="str">
        <f t="shared" si="125"/>
        <v>I</v>
      </c>
      <c r="X1270" s="308"/>
    </row>
    <row r="1271" spans="1:24" x14ac:dyDescent="0.25">
      <c r="A1271" s="103">
        <f t="shared" si="126"/>
        <v>1262</v>
      </c>
      <c r="B1271" s="300" t="s">
        <v>1840</v>
      </c>
      <c r="C1271" s="301" t="s">
        <v>1724</v>
      </c>
      <c r="D1271" s="309">
        <v>42359</v>
      </c>
      <c r="E1271" s="308" t="s">
        <v>1753</v>
      </c>
      <c r="F1271" s="308"/>
      <c r="G1271" s="421" t="s">
        <v>1820</v>
      </c>
      <c r="H1271" s="228">
        <v>45720</v>
      </c>
      <c r="I1271" s="308">
        <v>34</v>
      </c>
      <c r="J1271" s="308">
        <v>131</v>
      </c>
      <c r="K1271" s="303" t="str" cm="1">
        <f t="array" ref="K1271">LOOKUP(2,1/(J1271&gt;=INDEX(IF(F1271="x",CCTT!$F$3:$I$170,CCTT!$B$3:$E$170),MATCH(DATEDIF(D1271,DATE(2024,7,11),"m"),CCTT!$A$3:$A$170,0),0)),CCTT!$F$2:$I$2)</f>
        <v>bt</v>
      </c>
      <c r="L1271" s="304">
        <f t="shared" ref="L1271:L1329" si="127">(I1271/J1271^2)*10^4</f>
        <v>19.812365246780491</v>
      </c>
      <c r="M1271" s="303" t="str" cm="1">
        <f t="array" ref="M1271">LOOKUP(2,1/(L1271&gt;=INDEX(IF(F1271="x",BMI!$G$3:$K$170,BMI!$B$3:$F$170),MATCH(DATEDIF(D1271,DATE(2024,7,11),"m"),BMI!$A$3:$A$170,0),0)),BMI!$G$2:$K$2)</f>
        <v>TC</v>
      </c>
      <c r="N1271" s="299" t="s">
        <v>3390</v>
      </c>
      <c r="O1271" s="299">
        <v>83</v>
      </c>
      <c r="P1271" s="106" t="s">
        <v>3380</v>
      </c>
      <c r="Q1271" s="103" t="s">
        <v>5</v>
      </c>
      <c r="R1271" s="103" t="s">
        <v>5</v>
      </c>
      <c r="S1271" s="299" t="s">
        <v>5</v>
      </c>
      <c r="T1271" s="103" t="s">
        <v>5</v>
      </c>
      <c r="U1271" s="305" t="str">
        <f t="shared" ref="U1271:U1329" si="128">Q1271&amp;"; "&amp;R1271&amp;"; "&amp;S1271&amp;"; "&amp;T1271</f>
        <v>bt; bt; bt; bt</v>
      </c>
      <c r="V1271" s="306" t="s">
        <v>5</v>
      </c>
      <c r="W1271" s="307" t="str">
        <f t="shared" ref="W1271:W1329" si="129">ROMAN(MAX(IF(OR(K1271=$Z$8,M1271=$AD$8,M1271=$AH$8),3,IF(OR(K1271=$AA$8,M1271=$AE$8,M1271=$AG$8),2,1)),IF(V1271="bt",1,2)),0)</f>
        <v>II</v>
      </c>
      <c r="X1271" s="308"/>
    </row>
    <row r="1272" spans="1:24" x14ac:dyDescent="0.25">
      <c r="A1272" s="103">
        <f t="shared" si="126"/>
        <v>1263</v>
      </c>
      <c r="B1272" s="300" t="s">
        <v>1631</v>
      </c>
      <c r="C1272" s="301" t="s">
        <v>1309</v>
      </c>
      <c r="D1272" s="308"/>
      <c r="E1272" s="308" t="s">
        <v>1753</v>
      </c>
      <c r="F1272" s="308"/>
      <c r="G1272" s="421" t="s">
        <v>1820</v>
      </c>
      <c r="H1272" s="228">
        <v>45720</v>
      </c>
      <c r="I1272" s="308">
        <v>36</v>
      </c>
      <c r="J1272" s="308">
        <v>140</v>
      </c>
      <c r="K1272" s="303" t="e" cm="1">
        <f t="array" ref="K1272">LOOKUP(2,1/(J1272&gt;=INDEX(IF(F1272="x",CCTT!$F$3:$I$170,CCTT!$B$3:$E$170),MATCH(DATEDIF(D1272,DATE(2024,7,11),"m"),CCTT!$A$3:$A$170,0),0)),CCTT!$F$2:$I$2)</f>
        <v>#N/A</v>
      </c>
      <c r="L1272" s="304">
        <f t="shared" si="127"/>
        <v>18.367346938775508</v>
      </c>
      <c r="M1272" s="303" t="e" cm="1">
        <f t="array" ref="M1272">LOOKUP(2,1/(L1272&gt;=INDEX(IF(F1272="x",BMI!$G$3:$K$170,BMI!$B$3:$F$170),MATCH(DATEDIF(D1272,DATE(2024,7,11),"m"),BMI!$A$3:$A$170,0),0)),BMI!$G$2:$K$2)</f>
        <v>#N/A</v>
      </c>
      <c r="N1272" s="299" t="s">
        <v>3379</v>
      </c>
      <c r="O1272" s="299">
        <v>83</v>
      </c>
      <c r="P1272" s="106" t="s">
        <v>3380</v>
      </c>
      <c r="Q1272" s="103" t="s">
        <v>5</v>
      </c>
      <c r="R1272" s="103" t="s">
        <v>5</v>
      </c>
      <c r="S1272" s="299" t="s">
        <v>5</v>
      </c>
      <c r="T1272" s="103" t="s">
        <v>5</v>
      </c>
      <c r="U1272" s="305" t="str">
        <f t="shared" si="128"/>
        <v>bt; bt; bt; bt</v>
      </c>
      <c r="V1272" s="306" t="s">
        <v>5</v>
      </c>
      <c r="W1272" s="307" t="e">
        <f t="shared" si="129"/>
        <v>#N/A</v>
      </c>
      <c r="X1272" s="308"/>
    </row>
    <row r="1273" spans="1:24" x14ac:dyDescent="0.25">
      <c r="A1273" s="103">
        <f t="shared" si="126"/>
        <v>1264</v>
      </c>
      <c r="B1273" s="300" t="s">
        <v>2967</v>
      </c>
      <c r="C1273" s="301" t="s">
        <v>1351</v>
      </c>
      <c r="D1273" s="309">
        <v>42129</v>
      </c>
      <c r="E1273" s="308" t="s">
        <v>1753</v>
      </c>
      <c r="F1273" s="308"/>
      <c r="G1273" s="421" t="s">
        <v>1820</v>
      </c>
      <c r="H1273" s="228">
        <v>45720</v>
      </c>
      <c r="I1273" s="308">
        <v>28</v>
      </c>
      <c r="J1273" s="308">
        <v>131</v>
      </c>
      <c r="K1273" s="303" t="str" cm="1">
        <f t="array" ref="K1273">LOOKUP(2,1/(J1273&gt;=INDEX(IF(F1273="x",CCTT!$F$3:$I$170,CCTT!$B$3:$E$170),MATCH(DATEDIF(D1273,DATE(2024,7,11),"m"),CCTT!$A$3:$A$170,0),0)),CCTT!$F$2:$I$2)</f>
        <v>bt</v>
      </c>
      <c r="L1273" s="304">
        <f t="shared" si="127"/>
        <v>16.316065497348639</v>
      </c>
      <c r="M1273" s="303" t="str" cm="1">
        <f t="array" ref="M1273">LOOKUP(2,1/(L1273&gt;=INDEX(IF(F1273="x",BMI!$G$3:$K$170,BMI!$B$3:$F$170),MATCH(DATEDIF(D1273,DATE(2024,7,11),"m"),BMI!$A$3:$A$170,0),0)),BMI!$G$2:$K$2)</f>
        <v>bt</v>
      </c>
      <c r="N1273" s="299" t="s">
        <v>3381</v>
      </c>
      <c r="O1273" s="299">
        <v>82</v>
      </c>
      <c r="P1273" s="106" t="s">
        <v>3380</v>
      </c>
      <c r="Q1273" s="103" t="s">
        <v>5</v>
      </c>
      <c r="R1273" s="103" t="s">
        <v>5</v>
      </c>
      <c r="S1273" s="299" t="s">
        <v>5</v>
      </c>
      <c r="T1273" s="103" t="s">
        <v>5</v>
      </c>
      <c r="U1273" s="305" t="str">
        <f t="shared" si="128"/>
        <v>bt; bt; bt; bt</v>
      </c>
      <c r="V1273" s="306" t="s">
        <v>5</v>
      </c>
      <c r="W1273" s="307" t="str">
        <f t="shared" si="129"/>
        <v>I</v>
      </c>
      <c r="X1273" s="308"/>
    </row>
    <row r="1274" spans="1:24" x14ac:dyDescent="0.25">
      <c r="A1274" s="103">
        <f t="shared" si="126"/>
        <v>1265</v>
      </c>
      <c r="B1274" s="300" t="s">
        <v>1336</v>
      </c>
      <c r="C1274" s="301" t="s">
        <v>1274</v>
      </c>
      <c r="D1274" s="309">
        <v>42310</v>
      </c>
      <c r="E1274" s="308"/>
      <c r="F1274" s="308" t="s">
        <v>1753</v>
      </c>
      <c r="G1274" s="421" t="s">
        <v>1820</v>
      </c>
      <c r="H1274" s="228">
        <v>45720</v>
      </c>
      <c r="I1274" s="308">
        <v>32</v>
      </c>
      <c r="J1274" s="308">
        <v>134</v>
      </c>
      <c r="K1274" s="303" t="str" cm="1">
        <f t="array" ref="K1274">LOOKUP(2,1/(J1274&gt;=INDEX(IF(F1274="x",CCTT!$F$3:$I$170,CCTT!$B$3:$E$170),MATCH(DATEDIF(D1274,DATE(2024,7,11),"m"),CCTT!$A$3:$A$170,0),0)),CCTT!$F$2:$I$2)</f>
        <v>bt</v>
      </c>
      <c r="L1274" s="304">
        <f t="shared" si="127"/>
        <v>17.821341055914459</v>
      </c>
      <c r="M1274" s="303" t="str" cm="1">
        <f t="array" ref="M1274">LOOKUP(2,1/(L1274&gt;=INDEX(IF(F1274="x",BMI!$G$3:$K$170,BMI!$B$3:$F$170),MATCH(DATEDIF(D1274,DATE(2024,7,11),"m"),BMI!$A$3:$A$170,0),0)),BMI!$G$2:$K$2)</f>
        <v>bt</v>
      </c>
      <c r="N1274" s="299" t="s">
        <v>3381</v>
      </c>
      <c r="O1274" s="299">
        <v>83</v>
      </c>
      <c r="P1274" s="106" t="s">
        <v>3380</v>
      </c>
      <c r="Q1274" s="103" t="s">
        <v>5</v>
      </c>
      <c r="R1274" s="103" t="s">
        <v>5</v>
      </c>
      <c r="S1274" s="299" t="s">
        <v>5</v>
      </c>
      <c r="T1274" s="103" t="s">
        <v>5</v>
      </c>
      <c r="U1274" s="305" t="str">
        <f t="shared" si="128"/>
        <v>bt; bt; bt; bt</v>
      </c>
      <c r="V1274" s="306" t="s">
        <v>5</v>
      </c>
      <c r="W1274" s="307" t="str">
        <f t="shared" si="129"/>
        <v>I</v>
      </c>
      <c r="X1274" s="308"/>
    </row>
    <row r="1275" spans="1:24" x14ac:dyDescent="0.25">
      <c r="A1275" s="103">
        <f t="shared" si="126"/>
        <v>1266</v>
      </c>
      <c r="B1275" s="300" t="s">
        <v>1674</v>
      </c>
      <c r="C1275" s="301" t="s">
        <v>1278</v>
      </c>
      <c r="D1275" s="308"/>
      <c r="E1275" s="308" t="s">
        <v>1753</v>
      </c>
      <c r="F1275" s="308"/>
      <c r="G1275" s="421" t="s">
        <v>1820</v>
      </c>
      <c r="H1275" s="228">
        <v>45720</v>
      </c>
      <c r="I1275" s="308">
        <v>22</v>
      </c>
      <c r="J1275" s="308">
        <v>129</v>
      </c>
      <c r="K1275" s="303" t="e" cm="1">
        <f t="array" ref="K1275">LOOKUP(2,1/(J1275&gt;=INDEX(IF(F1275="x",CCTT!$F$3:$I$170,CCTT!$B$3:$E$170),MATCH(DATEDIF(D1275,DATE(2024,7,11),"m"),CCTT!$A$3:$A$170,0),0)),CCTT!$F$2:$I$2)</f>
        <v>#N/A</v>
      </c>
      <c r="L1275" s="304">
        <f t="shared" si="127"/>
        <v>13.220359353404243</v>
      </c>
      <c r="M1275" s="303" t="e" cm="1">
        <f t="array" ref="M1275">LOOKUP(2,1/(L1275&gt;=INDEX(IF(F1275="x",BMI!$G$3:$K$170,BMI!$B$3:$F$170),MATCH(DATEDIF(D1275,DATE(2024,7,11),"m"),BMI!$A$3:$A$170,0),0)),BMI!$G$2:$K$2)</f>
        <v>#N/A</v>
      </c>
      <c r="N1275" s="299" t="s">
        <v>3384</v>
      </c>
      <c r="O1275" s="299">
        <v>81</v>
      </c>
      <c r="P1275" s="106" t="s">
        <v>3380</v>
      </c>
      <c r="Q1275" s="103" t="s">
        <v>5</v>
      </c>
      <c r="R1275" s="103" t="s">
        <v>5</v>
      </c>
      <c r="S1275" s="299" t="s">
        <v>5</v>
      </c>
      <c r="T1275" s="103" t="s">
        <v>5</v>
      </c>
      <c r="U1275" s="305" t="str">
        <f t="shared" si="128"/>
        <v>bt; bt; bt; bt</v>
      </c>
      <c r="V1275" s="306" t="s">
        <v>5</v>
      </c>
      <c r="W1275" s="307" t="e">
        <f t="shared" si="129"/>
        <v>#N/A</v>
      </c>
      <c r="X1275" s="308"/>
    </row>
    <row r="1276" spans="1:24" x14ac:dyDescent="0.25">
      <c r="A1276" s="103">
        <f t="shared" si="126"/>
        <v>1267</v>
      </c>
      <c r="B1276" s="300" t="s">
        <v>2968</v>
      </c>
      <c r="C1276" s="301" t="s">
        <v>1279</v>
      </c>
      <c r="D1276" s="308"/>
      <c r="E1276" s="308" t="s">
        <v>1753</v>
      </c>
      <c r="F1276" s="308"/>
      <c r="G1276" s="421" t="s">
        <v>1820</v>
      </c>
      <c r="H1276" s="228">
        <v>45720</v>
      </c>
      <c r="I1276" s="308">
        <v>27</v>
      </c>
      <c r="J1276" s="308">
        <v>130</v>
      </c>
      <c r="K1276" s="303" t="e" cm="1">
        <f t="array" ref="K1276">LOOKUP(2,1/(J1276&gt;=INDEX(IF(F1276="x",CCTT!$F$3:$I$170,CCTT!$B$3:$E$170),MATCH(DATEDIF(D1276,DATE(2024,7,11),"m"),CCTT!$A$3:$A$170,0),0)),CCTT!$F$2:$I$2)</f>
        <v>#N/A</v>
      </c>
      <c r="L1276" s="304">
        <f t="shared" si="127"/>
        <v>15.976331360946746</v>
      </c>
      <c r="M1276" s="303" t="e" cm="1">
        <f t="array" ref="M1276">LOOKUP(2,1/(L1276&gt;=INDEX(IF(F1276="x",BMI!$G$3:$K$170,BMI!$B$3:$F$170),MATCH(DATEDIF(D1276,DATE(2024,7,11),"m"),BMI!$A$3:$A$170,0),0)),BMI!$G$2:$K$2)</f>
        <v>#N/A</v>
      </c>
      <c r="N1276" s="299" t="s">
        <v>3386</v>
      </c>
      <c r="O1276" s="299">
        <v>83</v>
      </c>
      <c r="P1276" s="106" t="s">
        <v>3380</v>
      </c>
      <c r="Q1276" s="103" t="s">
        <v>5</v>
      </c>
      <c r="R1276" s="103" t="s">
        <v>5</v>
      </c>
      <c r="S1276" s="299" t="s">
        <v>1370</v>
      </c>
      <c r="T1276" s="103" t="s">
        <v>5</v>
      </c>
      <c r="U1276" s="305" t="str">
        <f t="shared" si="128"/>
        <v>bt; bt; Đa sâu răng; bt</v>
      </c>
      <c r="V1276" s="112" t="s">
        <v>1370</v>
      </c>
      <c r="W1276" s="307" t="e">
        <f t="shared" si="129"/>
        <v>#N/A</v>
      </c>
      <c r="X1276" s="308"/>
    </row>
    <row r="1277" spans="1:24" x14ac:dyDescent="0.25">
      <c r="A1277" s="103">
        <f t="shared" si="126"/>
        <v>1268</v>
      </c>
      <c r="B1277" s="300" t="s">
        <v>1840</v>
      </c>
      <c r="C1277" s="301" t="s">
        <v>1279</v>
      </c>
      <c r="D1277" s="309">
        <v>42310</v>
      </c>
      <c r="E1277" s="308" t="s">
        <v>1753</v>
      </c>
      <c r="F1277" s="308"/>
      <c r="G1277" s="421" t="s">
        <v>1820</v>
      </c>
      <c r="H1277" s="228">
        <v>45720</v>
      </c>
      <c r="I1277" s="308">
        <v>27</v>
      </c>
      <c r="J1277" s="308">
        <v>137</v>
      </c>
      <c r="K1277" s="303" t="str" cm="1">
        <f t="array" ref="K1277">LOOKUP(2,1/(J1277&gt;=INDEX(IF(F1277="x",CCTT!$F$3:$I$170,CCTT!$B$3:$E$170),MATCH(DATEDIF(D1277,DATE(2024,7,11),"m"),CCTT!$A$3:$A$170,0),0)),CCTT!$F$2:$I$2)</f>
        <v>bt</v>
      </c>
      <c r="L1277" s="304">
        <f t="shared" si="127"/>
        <v>14.385422771591454</v>
      </c>
      <c r="M1277" s="303" t="str" cm="1">
        <f t="array" ref="M1277">LOOKUP(2,1/(L1277&gt;=INDEX(IF(F1277="x",BMI!$G$3:$K$170,BMI!$B$3:$F$170),MATCH(DATEDIF(D1277,DATE(2024,7,11),"m"),BMI!$A$3:$A$170,0),0)),BMI!$G$2:$K$2)</f>
        <v>bt</v>
      </c>
      <c r="N1277" s="299" t="s">
        <v>3381</v>
      </c>
      <c r="O1277" s="299">
        <v>79</v>
      </c>
      <c r="P1277" s="106" t="s">
        <v>3380</v>
      </c>
      <c r="Q1277" s="103" t="s">
        <v>5</v>
      </c>
      <c r="R1277" s="103" t="s">
        <v>5</v>
      </c>
      <c r="S1277" s="299" t="s">
        <v>1370</v>
      </c>
      <c r="T1277" s="103" t="s">
        <v>5</v>
      </c>
      <c r="U1277" s="305" t="str">
        <f t="shared" si="128"/>
        <v>bt; bt; Đa sâu răng; bt</v>
      </c>
      <c r="V1277" s="112" t="s">
        <v>1370</v>
      </c>
      <c r="W1277" s="307" t="str">
        <f t="shared" si="129"/>
        <v>II</v>
      </c>
      <c r="X1277" s="308"/>
    </row>
    <row r="1278" spans="1:24" x14ac:dyDescent="0.25">
      <c r="A1278" s="103">
        <f t="shared" si="126"/>
        <v>1269</v>
      </c>
      <c r="B1278" s="300" t="s">
        <v>1263</v>
      </c>
      <c r="C1278" s="301" t="s">
        <v>1279</v>
      </c>
      <c r="D1278" s="309">
        <v>42246</v>
      </c>
      <c r="E1278" s="308" t="s">
        <v>1753</v>
      </c>
      <c r="F1278" s="308"/>
      <c r="G1278" s="421" t="s">
        <v>1820</v>
      </c>
      <c r="H1278" s="228">
        <v>45720</v>
      </c>
      <c r="I1278" s="308">
        <v>34</v>
      </c>
      <c r="J1278" s="308">
        <v>134</v>
      </c>
      <c r="K1278" s="303" t="str" cm="1">
        <f t="array" ref="K1278">LOOKUP(2,1/(J1278&gt;=INDEX(IF(F1278="x",CCTT!$F$3:$I$170,CCTT!$B$3:$E$170),MATCH(DATEDIF(D1278,DATE(2024,7,11),"m"),CCTT!$A$3:$A$170,0),0)),CCTT!$F$2:$I$2)</f>
        <v>bt</v>
      </c>
      <c r="L1278" s="304">
        <f t="shared" si="127"/>
        <v>18.935174871909112</v>
      </c>
      <c r="M1278" s="303" t="str" cm="1">
        <f t="array" ref="M1278">LOOKUP(2,1/(L1278&gt;=INDEX(IF(F1278="x",BMI!$G$3:$K$170,BMI!$B$3:$F$170),MATCH(DATEDIF(D1278,DATE(2024,7,11),"m"),BMI!$A$3:$A$170,0),0)),BMI!$G$2:$K$2)</f>
        <v>TC</v>
      </c>
      <c r="N1278" s="299" t="s">
        <v>3384</v>
      </c>
      <c r="O1278" s="299">
        <v>83</v>
      </c>
      <c r="P1278" s="106" t="s">
        <v>3380</v>
      </c>
      <c r="Q1278" s="103" t="s">
        <v>5</v>
      </c>
      <c r="R1278" s="103" t="s">
        <v>5</v>
      </c>
      <c r="S1278" s="299" t="s">
        <v>5</v>
      </c>
      <c r="T1278" s="103" t="s">
        <v>5</v>
      </c>
      <c r="U1278" s="305" t="str">
        <f t="shared" si="128"/>
        <v>bt; bt; bt; bt</v>
      </c>
      <c r="V1278" s="306" t="s">
        <v>5</v>
      </c>
      <c r="W1278" s="307" t="str">
        <f t="shared" si="129"/>
        <v>II</v>
      </c>
      <c r="X1278" s="308"/>
    </row>
    <row r="1279" spans="1:24" x14ac:dyDescent="0.25">
      <c r="A1279" s="103">
        <f t="shared" si="126"/>
        <v>1270</v>
      </c>
      <c r="B1279" s="300" t="s">
        <v>2969</v>
      </c>
      <c r="C1279" s="301" t="s">
        <v>1360</v>
      </c>
      <c r="D1279" s="309">
        <v>42246</v>
      </c>
      <c r="E1279" s="308"/>
      <c r="F1279" s="308" t="s">
        <v>1753</v>
      </c>
      <c r="G1279" s="421" t="s">
        <v>1820</v>
      </c>
      <c r="H1279" s="228">
        <v>45720</v>
      </c>
      <c r="I1279" s="308">
        <v>27</v>
      </c>
      <c r="J1279" s="308">
        <v>129</v>
      </c>
      <c r="K1279" s="303" t="str" cm="1">
        <f t="array" ref="K1279">LOOKUP(2,1/(J1279&gt;=INDEX(IF(F1279="x",CCTT!$F$3:$I$170,CCTT!$B$3:$E$170),MATCH(DATEDIF(D1279,DATE(2024,7,11),"m"),CCTT!$A$3:$A$170,0),0)),CCTT!$F$2:$I$2)</f>
        <v>bt</v>
      </c>
      <c r="L1279" s="304">
        <f t="shared" si="127"/>
        <v>16.224986479177936</v>
      </c>
      <c r="M1279" s="303" t="str" cm="1">
        <f t="array" ref="M1279">LOOKUP(2,1/(L1279&gt;=INDEX(IF(F1279="x",BMI!$G$3:$K$170,BMI!$B$3:$F$170),MATCH(DATEDIF(D1279,DATE(2024,7,11),"m"),BMI!$A$3:$A$170,0),0)),BMI!$G$2:$K$2)</f>
        <v>bt</v>
      </c>
      <c r="N1279" s="299" t="s">
        <v>3379</v>
      </c>
      <c r="O1279" s="299">
        <v>83</v>
      </c>
      <c r="P1279" s="302" t="s">
        <v>3411</v>
      </c>
      <c r="Q1279" s="335" t="s">
        <v>1326</v>
      </c>
      <c r="R1279" s="103" t="s">
        <v>5</v>
      </c>
      <c r="S1279" s="299" t="s">
        <v>5</v>
      </c>
      <c r="T1279" s="103" t="s">
        <v>5</v>
      </c>
      <c r="U1279" s="305" t="str">
        <f t="shared" si="128"/>
        <v>2 mắt giảm thị lực; bt; bt; bt</v>
      </c>
      <c r="V1279" s="112" t="s">
        <v>1326</v>
      </c>
      <c r="W1279" s="307" t="str">
        <f t="shared" si="129"/>
        <v>II</v>
      </c>
      <c r="X1279" s="308"/>
    </row>
    <row r="1280" spans="1:24" x14ac:dyDescent="0.25">
      <c r="A1280" s="103">
        <f t="shared" si="126"/>
        <v>1271</v>
      </c>
      <c r="B1280" s="300" t="s">
        <v>2970</v>
      </c>
      <c r="C1280" s="301" t="s">
        <v>1578</v>
      </c>
      <c r="D1280" s="309">
        <v>42280</v>
      </c>
      <c r="E1280" s="308"/>
      <c r="F1280" s="308" t="s">
        <v>1753</v>
      </c>
      <c r="G1280" s="421" t="s">
        <v>1820</v>
      </c>
      <c r="H1280" s="228">
        <v>45720</v>
      </c>
      <c r="I1280" s="308">
        <v>27</v>
      </c>
      <c r="J1280" s="308">
        <v>134</v>
      </c>
      <c r="K1280" s="303" t="str" cm="1">
        <f t="array" ref="K1280">LOOKUP(2,1/(J1280&gt;=INDEX(IF(F1280="x",CCTT!$F$3:$I$170,CCTT!$B$3:$E$170),MATCH(DATEDIF(D1280,DATE(2024,7,11),"m"),CCTT!$A$3:$A$170,0),0)),CCTT!$F$2:$I$2)</f>
        <v>bt</v>
      </c>
      <c r="L1280" s="304">
        <f t="shared" si="127"/>
        <v>15.036756515927824</v>
      </c>
      <c r="M1280" s="303" t="str" cm="1">
        <f t="array" ref="M1280">LOOKUP(2,1/(L1280&gt;=INDEX(IF(F1280="x",BMI!$G$3:$K$170,BMI!$B$3:$F$170),MATCH(DATEDIF(D1280,DATE(2024,7,11),"m"),BMI!$A$3:$A$170,0),0)),BMI!$G$2:$K$2)</f>
        <v>bt</v>
      </c>
      <c r="N1280" s="299" t="s">
        <v>3381</v>
      </c>
      <c r="O1280" s="299">
        <v>83</v>
      </c>
      <c r="P1280" s="106" t="s">
        <v>3380</v>
      </c>
      <c r="Q1280" s="103" t="s">
        <v>5</v>
      </c>
      <c r="R1280" s="103" t="s">
        <v>5</v>
      </c>
      <c r="S1280" s="299" t="s">
        <v>1370</v>
      </c>
      <c r="T1280" s="103" t="s">
        <v>5</v>
      </c>
      <c r="U1280" s="305" t="str">
        <f t="shared" si="128"/>
        <v>bt; bt; Đa sâu răng; bt</v>
      </c>
      <c r="V1280" s="112" t="s">
        <v>1370</v>
      </c>
      <c r="W1280" s="307" t="str">
        <f t="shared" si="129"/>
        <v>II</v>
      </c>
      <c r="X1280" s="308"/>
    </row>
    <row r="1281" spans="1:24" x14ac:dyDescent="0.25">
      <c r="A1281" s="103">
        <f t="shared" si="126"/>
        <v>1272</v>
      </c>
      <c r="B1281" s="300" t="s">
        <v>1352</v>
      </c>
      <c r="C1281" s="301" t="s">
        <v>1281</v>
      </c>
      <c r="D1281" s="308"/>
      <c r="E1281" s="308" t="s">
        <v>1753</v>
      </c>
      <c r="F1281" s="308"/>
      <c r="G1281" s="421" t="s">
        <v>1820</v>
      </c>
      <c r="H1281" s="228">
        <v>45720</v>
      </c>
      <c r="I1281" s="308">
        <v>22</v>
      </c>
      <c r="J1281" s="308">
        <v>124</v>
      </c>
      <c r="K1281" s="303" t="e" cm="1">
        <f t="array" ref="K1281">LOOKUP(2,1/(J1281&gt;=INDEX(IF(F1281="x",CCTT!$F$3:$I$170,CCTT!$B$3:$E$170),MATCH(DATEDIF(D1281,DATE(2024,7,11),"m"),CCTT!$A$3:$A$170,0),0)),CCTT!$F$2:$I$2)</f>
        <v>#N/A</v>
      </c>
      <c r="L1281" s="304">
        <f t="shared" si="127"/>
        <v>14.308012486992716</v>
      </c>
      <c r="M1281" s="303" t="e" cm="1">
        <f t="array" ref="M1281">LOOKUP(2,1/(L1281&gt;=INDEX(IF(F1281="x",BMI!$G$3:$K$170,BMI!$B$3:$F$170),MATCH(DATEDIF(D1281,DATE(2024,7,11),"m"),BMI!$A$3:$A$170,0),0)),BMI!$G$2:$K$2)</f>
        <v>#N/A</v>
      </c>
      <c r="N1281" s="299" t="s">
        <v>3381</v>
      </c>
      <c r="O1281" s="299">
        <v>78</v>
      </c>
      <c r="P1281" s="106" t="s">
        <v>3380</v>
      </c>
      <c r="Q1281" s="103" t="s">
        <v>5</v>
      </c>
      <c r="R1281" s="103" t="s">
        <v>5</v>
      </c>
      <c r="S1281" s="299" t="s">
        <v>1370</v>
      </c>
      <c r="T1281" s="103" t="s">
        <v>5</v>
      </c>
      <c r="U1281" s="305" t="str">
        <f t="shared" si="128"/>
        <v>bt; bt; Đa sâu răng; bt</v>
      </c>
      <c r="V1281" s="112" t="s">
        <v>1370</v>
      </c>
      <c r="W1281" s="307" t="e">
        <f t="shared" si="129"/>
        <v>#N/A</v>
      </c>
      <c r="X1281" s="308"/>
    </row>
    <row r="1282" spans="1:24" x14ac:dyDescent="0.25">
      <c r="A1282" s="103">
        <f t="shared" si="126"/>
        <v>1273</v>
      </c>
      <c r="B1282" s="300" t="s">
        <v>1830</v>
      </c>
      <c r="C1282" s="301" t="s">
        <v>1361</v>
      </c>
      <c r="D1282" s="309">
        <v>42320</v>
      </c>
      <c r="E1282" s="308" t="s">
        <v>1753</v>
      </c>
      <c r="F1282" s="308"/>
      <c r="G1282" s="421" t="s">
        <v>1820</v>
      </c>
      <c r="H1282" s="228">
        <v>45720</v>
      </c>
      <c r="I1282" s="308">
        <v>45</v>
      </c>
      <c r="J1282" s="308">
        <v>142</v>
      </c>
      <c r="K1282" s="303" t="str" cm="1">
        <f t="array" ref="K1282">LOOKUP(2,1/(J1282&gt;=INDEX(IF(F1282="x",CCTT!$F$3:$I$170,CCTT!$B$3:$E$170),MATCH(DATEDIF(D1282,DATE(2024,7,11),"m"),CCTT!$A$3:$A$170,0),0)),CCTT!$F$2:$I$2)</f>
        <v>bt</v>
      </c>
      <c r="L1282" s="304">
        <f t="shared" si="127"/>
        <v>22.317000595120017</v>
      </c>
      <c r="M1282" s="303" t="str" cm="1">
        <f t="array" ref="M1282">LOOKUP(2,1/(L1282&gt;=INDEX(IF(F1282="x",BMI!$G$3:$K$170,BMI!$B$3:$F$170),MATCH(DATEDIF(D1282,DATE(2024,7,11),"m"),BMI!$A$3:$A$170,0),0)),BMI!$G$2:$K$2)</f>
        <v>BP</v>
      </c>
      <c r="N1282" s="299" t="s">
        <v>3390</v>
      </c>
      <c r="O1282" s="299">
        <v>83</v>
      </c>
      <c r="P1282" s="106" t="s">
        <v>3380</v>
      </c>
      <c r="Q1282" s="103" t="s">
        <v>5</v>
      </c>
      <c r="R1282" s="103" t="s">
        <v>5</v>
      </c>
      <c r="S1282" s="299" t="s">
        <v>5</v>
      </c>
      <c r="T1282" s="103" t="s">
        <v>5</v>
      </c>
      <c r="U1282" s="305" t="str">
        <f t="shared" si="128"/>
        <v>bt; bt; bt; bt</v>
      </c>
      <c r="V1282" s="306" t="s">
        <v>5</v>
      </c>
      <c r="W1282" s="307" t="str">
        <f t="shared" si="129"/>
        <v>III</v>
      </c>
      <c r="X1282" s="308"/>
    </row>
    <row r="1283" spans="1:24" x14ac:dyDescent="0.25">
      <c r="A1283" s="103">
        <f t="shared" si="126"/>
        <v>1274</v>
      </c>
      <c r="B1283" s="300" t="s">
        <v>2971</v>
      </c>
      <c r="C1283" s="301" t="s">
        <v>1380</v>
      </c>
      <c r="D1283" s="309">
        <v>42191</v>
      </c>
      <c r="E1283" s="308" t="s">
        <v>1753</v>
      </c>
      <c r="F1283" s="308"/>
      <c r="G1283" s="421" t="s">
        <v>1820</v>
      </c>
      <c r="H1283" s="228">
        <v>45720</v>
      </c>
      <c r="I1283" s="308">
        <v>32</v>
      </c>
      <c r="J1283" s="308">
        <v>132</v>
      </c>
      <c r="K1283" s="303" t="str" cm="1">
        <f t="array" ref="K1283">LOOKUP(2,1/(J1283&gt;=INDEX(IF(F1283="x",CCTT!$F$3:$I$170,CCTT!$B$3:$E$170),MATCH(DATEDIF(D1283,DATE(2024,7,11),"m"),CCTT!$A$3:$A$170,0),0)),CCTT!$F$2:$I$2)</f>
        <v>bt</v>
      </c>
      <c r="L1283" s="304">
        <f t="shared" si="127"/>
        <v>18.365472910927455</v>
      </c>
      <c r="M1283" s="303" t="str" cm="1">
        <f t="array" ref="M1283">LOOKUP(2,1/(L1283&gt;=INDEX(IF(F1283="x",BMI!$G$3:$K$170,BMI!$B$3:$F$170),MATCH(DATEDIF(D1283,DATE(2024,7,11),"m"),BMI!$A$3:$A$170,0),0)),BMI!$G$2:$K$2)</f>
        <v>TC</v>
      </c>
      <c r="N1283" s="299" t="s">
        <v>3379</v>
      </c>
      <c r="O1283" s="299">
        <v>83</v>
      </c>
      <c r="P1283" s="106" t="s">
        <v>3380</v>
      </c>
      <c r="Q1283" s="103" t="s">
        <v>5</v>
      </c>
      <c r="R1283" s="103" t="s">
        <v>5</v>
      </c>
      <c r="S1283" s="299" t="s">
        <v>1370</v>
      </c>
      <c r="T1283" s="103" t="s">
        <v>5</v>
      </c>
      <c r="U1283" s="305" t="str">
        <f t="shared" si="128"/>
        <v>bt; bt; Đa sâu răng; bt</v>
      </c>
      <c r="V1283" s="112" t="s">
        <v>1370</v>
      </c>
      <c r="W1283" s="307" t="str">
        <f t="shared" si="129"/>
        <v>II</v>
      </c>
      <c r="X1283" s="308"/>
    </row>
    <row r="1284" spans="1:24" x14ac:dyDescent="0.25">
      <c r="A1284" s="103">
        <f t="shared" si="126"/>
        <v>1275</v>
      </c>
      <c r="B1284" s="300" t="s">
        <v>2972</v>
      </c>
      <c r="C1284" s="301" t="s">
        <v>1354</v>
      </c>
      <c r="D1284" s="309">
        <v>42086</v>
      </c>
      <c r="E1284" s="308"/>
      <c r="F1284" s="308" t="s">
        <v>1753</v>
      </c>
      <c r="G1284" s="421" t="s">
        <v>1820</v>
      </c>
      <c r="H1284" s="228">
        <v>45720</v>
      </c>
      <c r="I1284" s="308">
        <v>27</v>
      </c>
      <c r="J1284" s="308">
        <v>137</v>
      </c>
      <c r="K1284" s="303" t="str" cm="1">
        <f t="array" ref="K1284">LOOKUP(2,1/(J1284&gt;=INDEX(IF(F1284="x",CCTT!$F$3:$I$170,CCTT!$B$3:$E$170),MATCH(DATEDIF(D1284,DATE(2024,7,11),"m"),CCTT!$A$3:$A$170,0),0)),CCTT!$F$2:$I$2)</f>
        <v>bt</v>
      </c>
      <c r="L1284" s="304">
        <f t="shared" si="127"/>
        <v>14.385422771591454</v>
      </c>
      <c r="M1284" s="303" t="str" cm="1">
        <f t="array" ref="M1284">LOOKUP(2,1/(L1284&gt;=INDEX(IF(F1284="x",BMI!$G$3:$K$170,BMI!$B$3:$F$170),MATCH(DATEDIF(D1284,DATE(2024,7,11),"m"),BMI!$A$3:$A$170,0),0)),BMI!$G$2:$K$2)</f>
        <v>bt</v>
      </c>
      <c r="N1284" s="299" t="s">
        <v>3381</v>
      </c>
      <c r="O1284" s="299">
        <v>81</v>
      </c>
      <c r="P1284" s="106" t="s">
        <v>3380</v>
      </c>
      <c r="Q1284" s="103" t="s">
        <v>5</v>
      </c>
      <c r="R1284" s="103" t="s">
        <v>5</v>
      </c>
      <c r="S1284" s="299" t="s">
        <v>5</v>
      </c>
      <c r="T1284" s="103" t="s">
        <v>5</v>
      </c>
      <c r="U1284" s="305" t="str">
        <f t="shared" si="128"/>
        <v>bt; bt; bt; bt</v>
      </c>
      <c r="V1284" s="306" t="s">
        <v>5</v>
      </c>
      <c r="W1284" s="307" t="str">
        <f t="shared" si="129"/>
        <v>I</v>
      </c>
      <c r="X1284" s="308"/>
    </row>
    <row r="1285" spans="1:24" x14ac:dyDescent="0.25">
      <c r="A1285" s="103">
        <f t="shared" si="126"/>
        <v>1276</v>
      </c>
      <c r="B1285" s="300" t="s">
        <v>2973</v>
      </c>
      <c r="C1285" s="301" t="s">
        <v>1981</v>
      </c>
      <c r="D1285" s="309">
        <v>42014</v>
      </c>
      <c r="E1285" s="308"/>
      <c r="F1285" s="308" t="s">
        <v>1753</v>
      </c>
      <c r="G1285" s="421" t="s">
        <v>1820</v>
      </c>
      <c r="H1285" s="228">
        <v>45720</v>
      </c>
      <c r="I1285" s="308">
        <v>24</v>
      </c>
      <c r="J1285" s="308">
        <v>133</v>
      </c>
      <c r="K1285" s="303" t="str" cm="1">
        <f t="array" ref="K1285">LOOKUP(2,1/(J1285&gt;=INDEX(IF(F1285="x",CCTT!$F$3:$I$170,CCTT!$B$3:$E$170),MATCH(DATEDIF(D1285,DATE(2024,7,11),"m"),CCTT!$A$3:$A$170,0),0)),CCTT!$F$2:$I$2)</f>
        <v>bt</v>
      </c>
      <c r="L1285" s="304">
        <f t="shared" si="127"/>
        <v>13.567753971394652</v>
      </c>
      <c r="M1285" s="303" t="str" cm="1">
        <f t="array" ref="M1285">LOOKUP(2,1/(L1285&gt;=INDEX(IF(F1285="x",BMI!$G$3:$K$170,BMI!$B$3:$F$170),MATCH(DATEDIF(D1285,DATE(2024,7,11),"m"),BMI!$A$3:$A$170,0),0)),BMI!$G$2:$K$2)</f>
        <v>bt</v>
      </c>
      <c r="N1285" s="299" t="s">
        <v>3381</v>
      </c>
      <c r="O1285" s="299">
        <v>87</v>
      </c>
      <c r="P1285" s="106" t="s">
        <v>3380</v>
      </c>
      <c r="Q1285" s="103" t="s">
        <v>5</v>
      </c>
      <c r="R1285" s="103" t="s">
        <v>5</v>
      </c>
      <c r="S1285" s="299" t="s">
        <v>5</v>
      </c>
      <c r="T1285" s="103" t="s">
        <v>5</v>
      </c>
      <c r="U1285" s="305" t="str">
        <f t="shared" si="128"/>
        <v>bt; bt; bt; bt</v>
      </c>
      <c r="V1285" s="306" t="s">
        <v>5</v>
      </c>
      <c r="W1285" s="307" t="str">
        <f t="shared" si="129"/>
        <v>I</v>
      </c>
      <c r="X1285" s="308"/>
    </row>
    <row r="1286" spans="1:24" x14ac:dyDescent="0.25">
      <c r="A1286" s="103">
        <f t="shared" si="126"/>
        <v>1277</v>
      </c>
      <c r="B1286" s="300" t="s">
        <v>2974</v>
      </c>
      <c r="C1286" s="301" t="s">
        <v>1287</v>
      </c>
      <c r="D1286" s="309">
        <v>42032</v>
      </c>
      <c r="E1286" s="308" t="s">
        <v>1753</v>
      </c>
      <c r="F1286" s="308"/>
      <c r="G1286" s="421" t="s">
        <v>1820</v>
      </c>
      <c r="H1286" s="228">
        <v>45720</v>
      </c>
      <c r="I1286" s="308">
        <v>43</v>
      </c>
      <c r="J1286" s="308">
        <v>143</v>
      </c>
      <c r="K1286" s="303" t="str" cm="1">
        <f t="array" ref="K1286">LOOKUP(2,1/(J1286&gt;=INDEX(IF(F1286="x",CCTT!$F$3:$I$170,CCTT!$B$3:$E$170),MATCH(DATEDIF(D1286,DATE(2024,7,11),"m"),CCTT!$A$3:$A$170,0),0)),CCTT!$F$2:$I$2)</f>
        <v>bt</v>
      </c>
      <c r="L1286" s="304">
        <f t="shared" si="127"/>
        <v>21.027923125825225</v>
      </c>
      <c r="M1286" s="303" t="str" cm="1">
        <f t="array" ref="M1286">LOOKUP(2,1/(L1286&gt;=INDEX(IF(F1286="x",BMI!$G$3:$K$170,BMI!$B$3:$F$170),MATCH(DATEDIF(D1286,DATE(2024,7,11),"m"),BMI!$A$3:$A$170,0),0)),BMI!$G$2:$K$2)</f>
        <v>BP</v>
      </c>
      <c r="N1286" s="299" t="s">
        <v>3390</v>
      </c>
      <c r="O1286" s="299">
        <v>83</v>
      </c>
      <c r="P1286" s="106" t="s">
        <v>3380</v>
      </c>
      <c r="Q1286" s="103" t="s">
        <v>5</v>
      </c>
      <c r="R1286" s="103" t="s">
        <v>5</v>
      </c>
      <c r="S1286" s="299" t="s">
        <v>5</v>
      </c>
      <c r="T1286" s="103" t="s">
        <v>5</v>
      </c>
      <c r="U1286" s="305" t="str">
        <f t="shared" si="128"/>
        <v>bt; bt; bt; bt</v>
      </c>
      <c r="V1286" s="306" t="s">
        <v>5</v>
      </c>
      <c r="W1286" s="307" t="str">
        <f t="shared" si="129"/>
        <v>III</v>
      </c>
      <c r="X1286" s="308"/>
    </row>
    <row r="1287" spans="1:24" x14ac:dyDescent="0.25">
      <c r="A1287" s="103">
        <f t="shared" si="126"/>
        <v>1278</v>
      </c>
      <c r="B1287" s="300" t="s">
        <v>718</v>
      </c>
      <c r="C1287" s="301" t="s">
        <v>1287</v>
      </c>
      <c r="D1287" s="309">
        <v>42227</v>
      </c>
      <c r="E1287" s="308" t="s">
        <v>1753</v>
      </c>
      <c r="F1287" s="308"/>
      <c r="G1287" s="421" t="s">
        <v>1820</v>
      </c>
      <c r="H1287" s="228">
        <v>45720</v>
      </c>
      <c r="I1287" s="308">
        <v>26</v>
      </c>
      <c r="J1287" s="308">
        <v>137</v>
      </c>
      <c r="K1287" s="303" t="str" cm="1">
        <f t="array" ref="K1287">LOOKUP(2,1/(J1287&gt;=INDEX(IF(F1287="x",CCTT!$F$3:$I$170,CCTT!$B$3:$E$170),MATCH(DATEDIF(D1287,DATE(2024,7,11),"m"),CCTT!$A$3:$A$170,0),0)),CCTT!$F$2:$I$2)</f>
        <v>bt</v>
      </c>
      <c r="L1287" s="304">
        <f t="shared" si="127"/>
        <v>13.852629335606586</v>
      </c>
      <c r="M1287" s="303" t="str" cm="1">
        <f t="array" ref="M1287">LOOKUP(2,1/(L1287&gt;=INDEX(IF(F1287="x",BMI!$G$3:$K$170,BMI!$B$3:$F$170),MATCH(DATEDIF(D1287,DATE(2024,7,11),"m"),BMI!$A$3:$A$170,0),0)),BMI!$G$2:$K$2)</f>
        <v>bt</v>
      </c>
      <c r="N1287" s="299" t="s">
        <v>3381</v>
      </c>
      <c r="O1287" s="299">
        <v>83</v>
      </c>
      <c r="P1287" s="106" t="s">
        <v>3380</v>
      </c>
      <c r="Q1287" s="103" t="s">
        <v>5</v>
      </c>
      <c r="R1287" s="103" t="s">
        <v>5</v>
      </c>
      <c r="S1287" s="299" t="s">
        <v>5</v>
      </c>
      <c r="T1287" s="103" t="s">
        <v>5</v>
      </c>
      <c r="U1287" s="305" t="str">
        <f t="shared" si="128"/>
        <v>bt; bt; bt; bt</v>
      </c>
      <c r="V1287" s="306" t="s">
        <v>5</v>
      </c>
      <c r="W1287" s="307" t="str">
        <f t="shared" si="129"/>
        <v>I</v>
      </c>
      <c r="X1287" s="308"/>
    </row>
    <row r="1288" spans="1:24" x14ac:dyDescent="0.25">
      <c r="A1288" s="103">
        <f t="shared" si="126"/>
        <v>1279</v>
      </c>
      <c r="B1288" s="300" t="s">
        <v>2975</v>
      </c>
      <c r="C1288" s="301" t="s">
        <v>0</v>
      </c>
      <c r="D1288" s="309">
        <v>42083</v>
      </c>
      <c r="E1288" s="308" t="s">
        <v>1753</v>
      </c>
      <c r="F1288" s="308"/>
      <c r="G1288" s="421" t="s">
        <v>1820</v>
      </c>
      <c r="H1288" s="228">
        <v>45720</v>
      </c>
      <c r="I1288" s="308">
        <v>67</v>
      </c>
      <c r="J1288" s="308">
        <v>150</v>
      </c>
      <c r="K1288" s="303" t="str" cm="1">
        <f t="array" ref="K1288">LOOKUP(2,1/(J1288&gt;=INDEX(IF(F1288="x",CCTT!$F$3:$I$170,CCTT!$B$3:$E$170),MATCH(DATEDIF(D1288,DATE(2024,7,11),"m"),CCTT!$A$3:$A$170,0),0)),CCTT!$F$2:$I$2)</f>
        <v>CHT</v>
      </c>
      <c r="L1288" s="304">
        <f t="shared" si="127"/>
        <v>29.777777777777779</v>
      </c>
      <c r="M1288" s="303" t="str" cm="1">
        <f t="array" ref="M1288">LOOKUP(2,1/(L1288&gt;=INDEX(IF(F1288="x",BMI!$G$3:$K$170,BMI!$B$3:$F$170),MATCH(DATEDIF(D1288,DATE(2024,7,11),"m"),BMI!$A$3:$A$170,0),0)),BMI!$G$2:$K$2)</f>
        <v>BP</v>
      </c>
      <c r="N1288" s="299" t="s">
        <v>3403</v>
      </c>
      <c r="O1288" s="299">
        <v>83</v>
      </c>
      <c r="P1288" s="302" t="s">
        <v>3382</v>
      </c>
      <c r="Q1288" s="103" t="s">
        <v>1269</v>
      </c>
      <c r="R1288" s="103" t="s">
        <v>5</v>
      </c>
      <c r="S1288" s="299" t="s">
        <v>5</v>
      </c>
      <c r="T1288" s="103" t="s">
        <v>5</v>
      </c>
      <c r="U1288" s="305" t="str">
        <f t="shared" si="128"/>
        <v>Cận thị; bt; bt; bt</v>
      </c>
      <c r="V1288" s="306" t="s">
        <v>1269</v>
      </c>
      <c r="W1288" s="307" t="str">
        <f t="shared" si="129"/>
        <v>III</v>
      </c>
      <c r="X1288" s="308"/>
    </row>
    <row r="1289" spans="1:24" x14ac:dyDescent="0.25">
      <c r="A1289" s="103">
        <f t="shared" si="126"/>
        <v>1280</v>
      </c>
      <c r="B1289" s="300" t="s">
        <v>2976</v>
      </c>
      <c r="C1289" s="301" t="s">
        <v>1289</v>
      </c>
      <c r="D1289" s="308"/>
      <c r="E1289" s="308"/>
      <c r="F1289" s="308" t="s">
        <v>1753</v>
      </c>
      <c r="G1289" s="421" t="s">
        <v>1820</v>
      </c>
      <c r="H1289" s="228">
        <v>45720</v>
      </c>
      <c r="I1289" s="308">
        <v>43</v>
      </c>
      <c r="J1289" s="308">
        <v>142</v>
      </c>
      <c r="K1289" s="303" t="e" cm="1">
        <f t="array" ref="K1289">LOOKUP(2,1/(J1289&gt;=INDEX(IF(F1289="x",CCTT!$F$3:$I$170,CCTT!$B$3:$E$170),MATCH(DATEDIF(D1289,DATE(2024,7,11),"m"),CCTT!$A$3:$A$170,0),0)),CCTT!$F$2:$I$2)</f>
        <v>#N/A</v>
      </c>
      <c r="L1289" s="304">
        <f t="shared" si="127"/>
        <v>21.325133902003572</v>
      </c>
      <c r="M1289" s="303" t="e" cm="1">
        <f t="array" ref="M1289">LOOKUP(2,1/(L1289&gt;=INDEX(IF(F1289="x",BMI!$G$3:$K$170,BMI!$B$3:$F$170),MATCH(DATEDIF(D1289,DATE(2024,7,11),"m"),BMI!$A$3:$A$170,0),0)),BMI!$G$2:$K$2)</f>
        <v>#N/A</v>
      </c>
      <c r="N1289" s="299" t="s">
        <v>3379</v>
      </c>
      <c r="O1289" s="299">
        <v>87</v>
      </c>
      <c r="P1289" s="106" t="s">
        <v>3380</v>
      </c>
      <c r="Q1289" s="103" t="s">
        <v>5</v>
      </c>
      <c r="R1289" s="103" t="s">
        <v>5</v>
      </c>
      <c r="S1289" s="299" t="s">
        <v>5</v>
      </c>
      <c r="T1289" s="103" t="s">
        <v>5</v>
      </c>
      <c r="U1289" s="305" t="str">
        <f t="shared" si="128"/>
        <v>bt; bt; bt; bt</v>
      </c>
      <c r="V1289" s="306" t="s">
        <v>5</v>
      </c>
      <c r="W1289" s="307" t="e">
        <f t="shared" si="129"/>
        <v>#N/A</v>
      </c>
      <c r="X1289" s="308"/>
    </row>
    <row r="1290" spans="1:24" x14ac:dyDescent="0.25">
      <c r="A1290" s="103">
        <f t="shared" si="126"/>
        <v>1281</v>
      </c>
      <c r="B1290" s="300" t="s">
        <v>1341</v>
      </c>
      <c r="C1290" s="301" t="s">
        <v>1316</v>
      </c>
      <c r="D1290" s="309">
        <v>42283</v>
      </c>
      <c r="E1290" s="308"/>
      <c r="F1290" s="308" t="s">
        <v>1753</v>
      </c>
      <c r="G1290" s="421" t="s">
        <v>1820</v>
      </c>
      <c r="H1290" s="228">
        <v>45720</v>
      </c>
      <c r="I1290" s="308">
        <v>22</v>
      </c>
      <c r="J1290" s="308">
        <v>132</v>
      </c>
      <c r="K1290" s="303" t="str" cm="1">
        <f t="array" ref="K1290">LOOKUP(2,1/(J1290&gt;=INDEX(IF(F1290="x",CCTT!$F$3:$I$170,CCTT!$B$3:$E$170),MATCH(DATEDIF(D1290,DATE(2024,7,11),"m"),CCTT!$A$3:$A$170,0),0)),CCTT!$F$2:$I$2)</f>
        <v>bt</v>
      </c>
      <c r="L1290" s="304">
        <f t="shared" si="127"/>
        <v>12.626262626262628</v>
      </c>
      <c r="M1290" s="303" t="str" cm="1">
        <f t="array" ref="M1290">LOOKUP(2,1/(L1290&gt;=INDEX(IF(F1290="x",BMI!$G$3:$K$170,BMI!$B$3:$F$170),MATCH(DATEDIF(D1290,DATE(2024,7,11),"m"),BMI!$A$3:$A$170,0),0)),BMI!$G$2:$K$2)</f>
        <v>SDDTGC</v>
      </c>
      <c r="N1290" s="299" t="s">
        <v>3381</v>
      </c>
      <c r="O1290" s="299">
        <v>81</v>
      </c>
      <c r="P1290" s="106" t="s">
        <v>3380</v>
      </c>
      <c r="Q1290" s="103" t="s">
        <v>5</v>
      </c>
      <c r="R1290" s="103" t="s">
        <v>5</v>
      </c>
      <c r="S1290" s="299" t="s">
        <v>5</v>
      </c>
      <c r="T1290" s="103" t="s">
        <v>5</v>
      </c>
      <c r="U1290" s="305" t="str">
        <f t="shared" si="128"/>
        <v>bt; bt; bt; bt</v>
      </c>
      <c r="V1290" s="306" t="s">
        <v>5</v>
      </c>
      <c r="W1290" s="307" t="str">
        <f t="shared" si="129"/>
        <v>II</v>
      </c>
      <c r="X1290" s="308"/>
    </row>
    <row r="1291" spans="1:24" x14ac:dyDescent="0.25">
      <c r="A1291" s="103">
        <f t="shared" si="126"/>
        <v>1282</v>
      </c>
      <c r="B1291" s="300" t="s">
        <v>2977</v>
      </c>
      <c r="C1291" s="301" t="s">
        <v>1366</v>
      </c>
      <c r="D1291" s="308"/>
      <c r="E1291" s="308" t="s">
        <v>1753</v>
      </c>
      <c r="F1291" s="308"/>
      <c r="G1291" s="421" t="s">
        <v>1820</v>
      </c>
      <c r="H1291" s="228">
        <v>45720</v>
      </c>
      <c r="I1291" s="308">
        <v>38</v>
      </c>
      <c r="J1291" s="308">
        <v>132</v>
      </c>
      <c r="K1291" s="303" t="e" cm="1">
        <f t="array" ref="K1291">LOOKUP(2,1/(J1291&gt;=INDEX(IF(F1291="x",CCTT!$F$3:$I$170,CCTT!$B$3:$E$170),MATCH(DATEDIF(D1291,DATE(2024,7,11),"m"),CCTT!$A$3:$A$170,0),0)),CCTT!$F$2:$I$2)</f>
        <v>#N/A</v>
      </c>
      <c r="L1291" s="304">
        <f t="shared" si="127"/>
        <v>21.808999081726355</v>
      </c>
      <c r="M1291" s="303" t="e" cm="1">
        <f t="array" ref="M1291">LOOKUP(2,1/(L1291&gt;=INDEX(IF(F1291="x",BMI!$G$3:$K$170,BMI!$B$3:$F$170),MATCH(DATEDIF(D1291,DATE(2024,7,11),"m"),BMI!$A$3:$A$170,0),0)),BMI!$G$2:$K$2)</f>
        <v>#N/A</v>
      </c>
      <c r="N1291" s="299" t="s">
        <v>3379</v>
      </c>
      <c r="O1291" s="299">
        <v>82</v>
      </c>
      <c r="P1291" s="106" t="s">
        <v>3380</v>
      </c>
      <c r="Q1291" s="103" t="s">
        <v>5</v>
      </c>
      <c r="R1291" s="103" t="s">
        <v>5</v>
      </c>
      <c r="S1291" s="299" t="s">
        <v>5</v>
      </c>
      <c r="T1291" s="103" t="s">
        <v>5</v>
      </c>
      <c r="U1291" s="305" t="str">
        <f t="shared" si="128"/>
        <v>bt; bt; bt; bt</v>
      </c>
      <c r="V1291" s="306" t="s">
        <v>5</v>
      </c>
      <c r="W1291" s="307" t="e">
        <f t="shared" si="129"/>
        <v>#N/A</v>
      </c>
      <c r="X1291" s="308"/>
    </row>
    <row r="1292" spans="1:24" x14ac:dyDescent="0.25">
      <c r="A1292" s="103">
        <f t="shared" ref="A1292:A1355" si="130">A1291+1</f>
        <v>1283</v>
      </c>
      <c r="B1292" s="300" t="s">
        <v>2978</v>
      </c>
      <c r="C1292" s="301" t="s">
        <v>1319</v>
      </c>
      <c r="D1292" s="309">
        <v>42054</v>
      </c>
      <c r="E1292" s="308"/>
      <c r="F1292" s="308" t="s">
        <v>1753</v>
      </c>
      <c r="G1292" s="421" t="s">
        <v>1820</v>
      </c>
      <c r="H1292" s="228">
        <v>45720</v>
      </c>
      <c r="I1292" s="308">
        <v>32</v>
      </c>
      <c r="J1292" s="308">
        <v>143</v>
      </c>
      <c r="K1292" s="303" t="str" cm="1">
        <f t="array" ref="K1292">LOOKUP(2,1/(J1292&gt;=INDEX(IF(F1292="x",CCTT!$F$3:$I$170,CCTT!$B$3:$E$170),MATCH(DATEDIF(D1292,DATE(2024,7,11),"m"),CCTT!$A$3:$A$170,0),0)),CCTT!$F$2:$I$2)</f>
        <v>bt</v>
      </c>
      <c r="L1292" s="304">
        <f t="shared" si="127"/>
        <v>15.648686977358306</v>
      </c>
      <c r="M1292" s="303" t="str" cm="1">
        <f t="array" ref="M1292">LOOKUP(2,1/(L1292&gt;=INDEX(IF(F1292="x",BMI!$G$3:$K$170,BMI!$B$3:$F$170),MATCH(DATEDIF(D1292,DATE(2024,7,11),"m"),BMI!$A$3:$A$170,0),0)),BMI!$G$2:$K$2)</f>
        <v>bt</v>
      </c>
      <c r="N1292" s="299" t="s">
        <v>3381</v>
      </c>
      <c r="O1292" s="299">
        <v>83</v>
      </c>
      <c r="P1292" s="106" t="s">
        <v>3380</v>
      </c>
      <c r="Q1292" s="103" t="s">
        <v>5</v>
      </c>
      <c r="R1292" s="103" t="s">
        <v>5</v>
      </c>
      <c r="S1292" s="299" t="s">
        <v>1370</v>
      </c>
      <c r="T1292" s="103" t="s">
        <v>5</v>
      </c>
      <c r="U1292" s="305" t="str">
        <f t="shared" si="128"/>
        <v>bt; bt; Đa sâu răng; bt</v>
      </c>
      <c r="V1292" s="112" t="s">
        <v>1370</v>
      </c>
      <c r="W1292" s="307" t="str">
        <f t="shared" si="129"/>
        <v>II</v>
      </c>
      <c r="X1292" s="308"/>
    </row>
    <row r="1293" spans="1:24" x14ac:dyDescent="0.25">
      <c r="A1293" s="103">
        <f t="shared" si="130"/>
        <v>1284</v>
      </c>
      <c r="B1293" s="300" t="s">
        <v>2979</v>
      </c>
      <c r="C1293" s="301" t="s">
        <v>1321</v>
      </c>
      <c r="D1293" s="309">
        <v>42029</v>
      </c>
      <c r="E1293" s="308" t="s">
        <v>1753</v>
      </c>
      <c r="F1293" s="308"/>
      <c r="G1293" s="421" t="s">
        <v>1820</v>
      </c>
      <c r="H1293" s="228">
        <v>45720</v>
      </c>
      <c r="I1293" s="308">
        <v>47</v>
      </c>
      <c r="J1293" s="308">
        <v>145</v>
      </c>
      <c r="K1293" s="303" t="str" cm="1">
        <f t="array" ref="K1293">LOOKUP(2,1/(J1293&gt;=INDEX(IF(F1293="x",CCTT!$F$3:$I$170,CCTT!$B$3:$E$170),MATCH(DATEDIF(D1293,DATE(2024,7,11),"m"),CCTT!$A$3:$A$170,0),0)),CCTT!$F$2:$I$2)</f>
        <v>bt</v>
      </c>
      <c r="L1293" s="304">
        <f t="shared" si="127"/>
        <v>22.354340071343639</v>
      </c>
      <c r="M1293" s="303" t="str" cm="1">
        <f t="array" ref="M1293">LOOKUP(2,1/(L1293&gt;=INDEX(IF(F1293="x",BMI!$G$3:$K$170,BMI!$B$3:$F$170),MATCH(DATEDIF(D1293,DATE(2024,7,11),"m"),BMI!$A$3:$A$170,0),0)),BMI!$G$2:$K$2)</f>
        <v>BP</v>
      </c>
      <c r="N1293" s="299" t="s">
        <v>3390</v>
      </c>
      <c r="O1293" s="299">
        <v>83</v>
      </c>
      <c r="P1293" s="106" t="s">
        <v>3380</v>
      </c>
      <c r="Q1293" s="103" t="s">
        <v>5</v>
      </c>
      <c r="R1293" s="103" t="s">
        <v>5</v>
      </c>
      <c r="S1293" s="299" t="s">
        <v>5</v>
      </c>
      <c r="T1293" s="103" t="s">
        <v>5</v>
      </c>
      <c r="U1293" s="305" t="str">
        <f t="shared" si="128"/>
        <v>bt; bt; bt; bt</v>
      </c>
      <c r="V1293" s="306" t="s">
        <v>5</v>
      </c>
      <c r="W1293" s="307" t="str">
        <f t="shared" si="129"/>
        <v>III</v>
      </c>
      <c r="X1293" s="308"/>
    </row>
    <row r="1294" spans="1:24" x14ac:dyDescent="0.25">
      <c r="A1294" s="103">
        <f t="shared" si="130"/>
        <v>1285</v>
      </c>
      <c r="B1294" s="300" t="s">
        <v>2206</v>
      </c>
      <c r="C1294" s="301" t="s">
        <v>1321</v>
      </c>
      <c r="D1294" s="309">
        <v>42160</v>
      </c>
      <c r="E1294" s="308" t="s">
        <v>1753</v>
      </c>
      <c r="F1294" s="308"/>
      <c r="G1294" s="421" t="s">
        <v>1820</v>
      </c>
      <c r="H1294" s="228">
        <v>45720</v>
      </c>
      <c r="I1294" s="308">
        <v>52</v>
      </c>
      <c r="J1294" s="308">
        <v>150</v>
      </c>
      <c r="K1294" s="303" t="str" cm="1">
        <f t="array" ref="K1294">LOOKUP(2,1/(J1294&gt;=INDEX(IF(F1294="x",CCTT!$F$3:$I$170,CCTT!$B$3:$E$170),MATCH(DATEDIF(D1294,DATE(2024,7,11),"m"),CCTT!$A$3:$A$170,0),0)),CCTT!$F$2:$I$2)</f>
        <v>CHT</v>
      </c>
      <c r="L1294" s="304">
        <f t="shared" si="127"/>
        <v>23.111111111111111</v>
      </c>
      <c r="M1294" s="303" t="str" cm="1">
        <f t="array" ref="M1294">LOOKUP(2,1/(L1294&gt;=INDEX(IF(F1294="x",BMI!$G$3:$K$170,BMI!$B$3:$F$170),MATCH(DATEDIF(D1294,DATE(2024,7,11),"m"),BMI!$A$3:$A$170,0),0)),BMI!$G$2:$K$2)</f>
        <v>BP</v>
      </c>
      <c r="N1294" s="299" t="s">
        <v>66</v>
      </c>
      <c r="O1294" s="299">
        <v>82</v>
      </c>
      <c r="P1294" s="106" t="s">
        <v>3380</v>
      </c>
      <c r="Q1294" s="103" t="s">
        <v>5</v>
      </c>
      <c r="R1294" s="103" t="s">
        <v>5</v>
      </c>
      <c r="S1294" s="299" t="s">
        <v>5</v>
      </c>
      <c r="T1294" s="103" t="s">
        <v>5</v>
      </c>
      <c r="U1294" s="305" t="str">
        <f t="shared" si="128"/>
        <v>bt; bt; bt; bt</v>
      </c>
      <c r="V1294" s="306" t="s">
        <v>5</v>
      </c>
      <c r="W1294" s="307" t="str">
        <f t="shared" si="129"/>
        <v>III</v>
      </c>
      <c r="X1294" s="308"/>
    </row>
    <row r="1295" spans="1:24" ht="31.5" x14ac:dyDescent="0.25">
      <c r="A1295" s="103">
        <f t="shared" si="130"/>
        <v>1286</v>
      </c>
      <c r="B1295" s="300" t="s">
        <v>2980</v>
      </c>
      <c r="C1295" s="301" t="s">
        <v>1571</v>
      </c>
      <c r="D1295" s="308"/>
      <c r="E1295" s="308" t="s">
        <v>1753</v>
      </c>
      <c r="F1295" s="308"/>
      <c r="G1295" s="421" t="s">
        <v>1820</v>
      </c>
      <c r="H1295" s="228">
        <v>45720</v>
      </c>
      <c r="I1295" s="308">
        <v>22</v>
      </c>
      <c r="J1295" s="308">
        <v>127</v>
      </c>
      <c r="K1295" s="303" t="e" cm="1">
        <f t="array" ref="K1295">LOOKUP(2,1/(J1295&gt;=INDEX(IF(F1295="x",CCTT!$F$3:$I$170,CCTT!$B$3:$E$170),MATCH(DATEDIF(D1295,DATE(2024,7,11),"m"),CCTT!$A$3:$A$170,0),0)),CCTT!$F$2:$I$2)</f>
        <v>#N/A</v>
      </c>
      <c r="L1295" s="304">
        <f t="shared" si="127"/>
        <v>13.640027280054561</v>
      </c>
      <c r="M1295" s="303" t="e" cm="1">
        <f t="array" ref="M1295">LOOKUP(2,1/(L1295&gt;=INDEX(IF(F1295="x",BMI!$G$3:$K$170,BMI!$B$3:$F$170),MATCH(DATEDIF(D1295,DATE(2024,7,11),"m"),BMI!$A$3:$A$170,0),0)),BMI!$G$2:$K$2)</f>
        <v>#N/A</v>
      </c>
      <c r="N1295" s="299" t="s">
        <v>3381</v>
      </c>
      <c r="O1295" s="299">
        <v>84</v>
      </c>
      <c r="P1295" s="302" t="s">
        <v>3412</v>
      </c>
      <c r="Q1295" s="335" t="s">
        <v>1326</v>
      </c>
      <c r="R1295" s="103" t="s">
        <v>5</v>
      </c>
      <c r="S1295" s="299" t="s">
        <v>1370</v>
      </c>
      <c r="T1295" s="103" t="s">
        <v>5</v>
      </c>
      <c r="U1295" s="305" t="str">
        <f t="shared" si="128"/>
        <v>2 mắt giảm thị lực; bt; Đa sâu răng; bt</v>
      </c>
      <c r="V1295" s="112" t="s">
        <v>3389</v>
      </c>
      <c r="W1295" s="307" t="e">
        <f t="shared" si="129"/>
        <v>#N/A</v>
      </c>
      <c r="X1295" s="308"/>
    </row>
    <row r="1296" spans="1:24" x14ac:dyDescent="0.25">
      <c r="A1296" s="103">
        <f t="shared" si="130"/>
        <v>1287</v>
      </c>
      <c r="B1296" s="300" t="s">
        <v>2981</v>
      </c>
      <c r="C1296" s="301" t="s">
        <v>1335</v>
      </c>
      <c r="D1296" s="309">
        <v>42364</v>
      </c>
      <c r="E1296" s="308"/>
      <c r="F1296" s="308" t="s">
        <v>1753</v>
      </c>
      <c r="G1296" s="421" t="s">
        <v>1820</v>
      </c>
      <c r="H1296" s="228">
        <v>45720</v>
      </c>
      <c r="I1296" s="308">
        <v>44</v>
      </c>
      <c r="J1296" s="308">
        <v>138</v>
      </c>
      <c r="K1296" s="303" t="str" cm="1">
        <f t="array" ref="K1296">LOOKUP(2,1/(J1296&gt;=INDEX(IF(F1296="x",CCTT!$F$3:$I$170,CCTT!$B$3:$E$170),MATCH(DATEDIF(D1296,DATE(2024,7,11),"m"),CCTT!$A$3:$A$170,0),0)),CCTT!$F$2:$I$2)</f>
        <v>bt</v>
      </c>
      <c r="L1296" s="304">
        <f t="shared" si="127"/>
        <v>23.104389834068474</v>
      </c>
      <c r="M1296" s="303" t="str" cm="1">
        <f t="array" ref="M1296">LOOKUP(2,1/(L1296&gt;=INDEX(IF(F1296="x",BMI!$G$3:$K$170,BMI!$B$3:$F$170),MATCH(DATEDIF(D1296,DATE(2024,7,11),"m"),BMI!$A$3:$A$170,0),0)),BMI!$G$2:$K$2)</f>
        <v>BP</v>
      </c>
      <c r="N1296" s="299" t="s">
        <v>3390</v>
      </c>
      <c r="O1296" s="299">
        <v>83</v>
      </c>
      <c r="P1296" s="302" t="s">
        <v>3382</v>
      </c>
      <c r="Q1296" s="335" t="s">
        <v>1293</v>
      </c>
      <c r="R1296" s="103" t="s">
        <v>5</v>
      </c>
      <c r="S1296" s="299" t="s">
        <v>5</v>
      </c>
      <c r="T1296" s="103" t="s">
        <v>5</v>
      </c>
      <c r="U1296" s="305" t="str">
        <f t="shared" si="128"/>
        <v>Cận loạn thị; bt; bt; bt</v>
      </c>
      <c r="V1296" s="306" t="s">
        <v>1293</v>
      </c>
      <c r="W1296" s="307" t="str">
        <f t="shared" si="129"/>
        <v>III</v>
      </c>
      <c r="X1296" s="308"/>
    </row>
    <row r="1297" spans="1:24" x14ac:dyDescent="0.25">
      <c r="A1297" s="103">
        <f t="shared" si="130"/>
        <v>1288</v>
      </c>
      <c r="B1297" s="300" t="s">
        <v>2982</v>
      </c>
      <c r="C1297" s="301" t="s">
        <v>1302</v>
      </c>
      <c r="D1297" s="309">
        <v>42301</v>
      </c>
      <c r="E1297" s="308"/>
      <c r="F1297" s="308" t="s">
        <v>1753</v>
      </c>
      <c r="G1297" s="421" t="s">
        <v>1820</v>
      </c>
      <c r="H1297" s="228">
        <v>45720</v>
      </c>
      <c r="I1297" s="308">
        <v>26</v>
      </c>
      <c r="J1297" s="308">
        <v>131</v>
      </c>
      <c r="K1297" s="303" t="str" cm="1">
        <f t="array" ref="K1297">LOOKUP(2,1/(J1297&gt;=INDEX(IF(F1297="x",CCTT!$F$3:$I$170,CCTT!$B$3:$E$170),MATCH(DATEDIF(D1297,DATE(2024,7,11),"m"),CCTT!$A$3:$A$170,0),0)),CCTT!$F$2:$I$2)</f>
        <v>bt</v>
      </c>
      <c r="L1297" s="304">
        <f t="shared" si="127"/>
        <v>15.150632247538022</v>
      </c>
      <c r="M1297" s="303" t="str" cm="1">
        <f t="array" ref="M1297">LOOKUP(2,1/(L1297&gt;=INDEX(IF(F1297="x",BMI!$G$3:$K$170,BMI!$B$3:$F$170),MATCH(DATEDIF(D1297,DATE(2024,7,11),"m"),BMI!$A$3:$A$170,0),0)),BMI!$G$2:$K$2)</f>
        <v>bt</v>
      </c>
      <c r="N1297" s="299" t="s">
        <v>3381</v>
      </c>
      <c r="O1297" s="299">
        <v>83</v>
      </c>
      <c r="P1297" s="106" t="s">
        <v>3380</v>
      </c>
      <c r="Q1297" s="103" t="s">
        <v>5</v>
      </c>
      <c r="R1297" s="103" t="s">
        <v>5</v>
      </c>
      <c r="S1297" s="299" t="s">
        <v>5</v>
      </c>
      <c r="T1297" s="103" t="s">
        <v>5</v>
      </c>
      <c r="U1297" s="305" t="str">
        <f t="shared" si="128"/>
        <v>bt; bt; bt; bt</v>
      </c>
      <c r="V1297" s="306" t="s">
        <v>5</v>
      </c>
      <c r="W1297" s="307" t="str">
        <f t="shared" si="129"/>
        <v>I</v>
      </c>
      <c r="X1297" s="308"/>
    </row>
    <row r="1298" spans="1:24" x14ac:dyDescent="0.25">
      <c r="A1298" s="103">
        <f t="shared" si="130"/>
        <v>1289</v>
      </c>
      <c r="B1298" s="300" t="s">
        <v>2983</v>
      </c>
      <c r="C1298" s="301" t="s">
        <v>1358</v>
      </c>
      <c r="D1298" s="309">
        <v>42302</v>
      </c>
      <c r="E1298" s="308" t="s">
        <v>1753</v>
      </c>
      <c r="F1298" s="308"/>
      <c r="G1298" s="421" t="s">
        <v>1820</v>
      </c>
      <c r="H1298" s="228">
        <v>45720</v>
      </c>
      <c r="I1298" s="308">
        <v>50</v>
      </c>
      <c r="J1298" s="308">
        <v>140</v>
      </c>
      <c r="K1298" s="303" t="str" cm="1">
        <f t="array" ref="K1298">LOOKUP(2,1/(J1298&gt;=INDEX(IF(F1298="x",CCTT!$F$3:$I$170,CCTT!$B$3:$E$170),MATCH(DATEDIF(D1298,DATE(2024,7,11),"m"),CCTT!$A$3:$A$170,0),0)),CCTT!$F$2:$I$2)</f>
        <v>bt</v>
      </c>
      <c r="L1298" s="304">
        <f t="shared" si="127"/>
        <v>25.510204081632651</v>
      </c>
      <c r="M1298" s="303" t="str" cm="1">
        <f t="array" ref="M1298">LOOKUP(2,1/(L1298&gt;=INDEX(IF(F1298="x",BMI!$G$3:$K$170,BMI!$B$3:$F$170),MATCH(DATEDIF(D1298,DATE(2024,7,11),"m"),BMI!$A$3:$A$170,0),0)),BMI!$G$2:$K$2)</f>
        <v>BP</v>
      </c>
      <c r="N1298" s="299" t="s">
        <v>66</v>
      </c>
      <c r="O1298" s="299">
        <v>85</v>
      </c>
      <c r="P1298" s="106" t="s">
        <v>3380</v>
      </c>
      <c r="Q1298" s="103" t="s">
        <v>5</v>
      </c>
      <c r="R1298" s="103" t="s">
        <v>5</v>
      </c>
      <c r="S1298" s="299" t="s">
        <v>5</v>
      </c>
      <c r="T1298" s="103" t="s">
        <v>5</v>
      </c>
      <c r="U1298" s="305" t="str">
        <f t="shared" si="128"/>
        <v>bt; bt; bt; bt</v>
      </c>
      <c r="V1298" s="306" t="s">
        <v>5</v>
      </c>
      <c r="W1298" s="307" t="str">
        <f t="shared" si="129"/>
        <v>III</v>
      </c>
      <c r="X1298" s="308"/>
    </row>
    <row r="1299" spans="1:24" x14ac:dyDescent="0.25">
      <c r="A1299" s="103">
        <f t="shared" si="130"/>
        <v>1290</v>
      </c>
      <c r="B1299" s="300" t="s">
        <v>2296</v>
      </c>
      <c r="C1299" s="301" t="s">
        <v>1722</v>
      </c>
      <c r="D1299" s="308"/>
      <c r="E1299" s="308"/>
      <c r="F1299" s="308" t="s">
        <v>1753</v>
      </c>
      <c r="G1299" s="421" t="s">
        <v>1820</v>
      </c>
      <c r="H1299" s="228">
        <v>45720</v>
      </c>
      <c r="I1299" s="308">
        <v>28</v>
      </c>
      <c r="J1299" s="308">
        <v>133</v>
      </c>
      <c r="K1299" s="303" t="e" cm="1">
        <f t="array" ref="K1299">LOOKUP(2,1/(J1299&gt;=INDEX(IF(F1299="x",CCTT!$F$3:$I$170,CCTT!$B$3:$E$170),MATCH(DATEDIF(D1299,DATE(2024,7,11),"m"),CCTT!$A$3:$A$170,0),0)),CCTT!$F$2:$I$2)</f>
        <v>#N/A</v>
      </c>
      <c r="L1299" s="304">
        <f t="shared" si="127"/>
        <v>15.829046299960428</v>
      </c>
      <c r="M1299" s="303" t="e" cm="1">
        <f t="array" ref="M1299">LOOKUP(2,1/(L1299&gt;=INDEX(IF(F1299="x",BMI!$G$3:$K$170,BMI!$B$3:$F$170),MATCH(DATEDIF(D1299,DATE(2024,7,11),"m"),BMI!$A$3:$A$170,0),0)),BMI!$G$2:$K$2)</f>
        <v>#N/A</v>
      </c>
      <c r="N1299" s="299" t="s">
        <v>3381</v>
      </c>
      <c r="O1299" s="299">
        <v>83</v>
      </c>
      <c r="P1299" s="106" t="s">
        <v>3380</v>
      </c>
      <c r="Q1299" s="103" t="s">
        <v>5</v>
      </c>
      <c r="R1299" s="103" t="s">
        <v>5</v>
      </c>
      <c r="S1299" s="299" t="s">
        <v>5</v>
      </c>
      <c r="T1299" s="103" t="s">
        <v>5</v>
      </c>
      <c r="U1299" s="305" t="str">
        <f t="shared" si="128"/>
        <v>bt; bt; bt; bt</v>
      </c>
      <c r="V1299" s="306" t="s">
        <v>5</v>
      </c>
      <c r="W1299" s="307" t="e">
        <f t="shared" si="129"/>
        <v>#N/A</v>
      </c>
      <c r="X1299" s="308"/>
    </row>
    <row r="1300" spans="1:24" x14ac:dyDescent="0.25">
      <c r="A1300" s="103">
        <f t="shared" si="130"/>
        <v>1291</v>
      </c>
      <c r="B1300" s="300" t="s">
        <v>2984</v>
      </c>
      <c r="C1300" s="301" t="s">
        <v>1323</v>
      </c>
      <c r="D1300" s="309">
        <v>42022</v>
      </c>
      <c r="E1300" s="308"/>
      <c r="F1300" s="308" t="s">
        <v>1753</v>
      </c>
      <c r="G1300" s="421" t="s">
        <v>1820</v>
      </c>
      <c r="H1300" s="228">
        <v>45720</v>
      </c>
      <c r="I1300" s="308">
        <v>25</v>
      </c>
      <c r="J1300" s="308">
        <v>136</v>
      </c>
      <c r="K1300" s="303" t="str" cm="1">
        <f t="array" ref="K1300">LOOKUP(2,1/(J1300&gt;=INDEX(IF(F1300="x",CCTT!$F$3:$I$170,CCTT!$B$3:$E$170),MATCH(DATEDIF(D1300,DATE(2024,7,11),"m"),CCTT!$A$3:$A$170,0),0)),CCTT!$F$2:$I$2)</f>
        <v>bt</v>
      </c>
      <c r="L1300" s="304">
        <f t="shared" si="127"/>
        <v>13.516435986159168</v>
      </c>
      <c r="M1300" s="303" t="str" cm="1">
        <f t="array" ref="M1300">LOOKUP(2,1/(L1300&gt;=INDEX(IF(F1300="x",BMI!$G$3:$K$170,BMI!$B$3:$F$170),MATCH(DATEDIF(D1300,DATE(2024,7,11),"m"),BMI!$A$3:$A$170,0),0)),BMI!$G$2:$K$2)</f>
        <v>bt</v>
      </c>
      <c r="N1300" s="299" t="s">
        <v>3379</v>
      </c>
      <c r="O1300" s="299">
        <v>86</v>
      </c>
      <c r="P1300" s="106" t="s">
        <v>3380</v>
      </c>
      <c r="Q1300" s="103" t="s">
        <v>5</v>
      </c>
      <c r="R1300" s="103" t="s">
        <v>5</v>
      </c>
      <c r="S1300" s="299" t="s">
        <v>5</v>
      </c>
      <c r="T1300" s="103" t="s">
        <v>5</v>
      </c>
      <c r="U1300" s="305" t="str">
        <f t="shared" si="128"/>
        <v>bt; bt; bt; bt</v>
      </c>
      <c r="V1300" s="306" t="s">
        <v>5</v>
      </c>
      <c r="W1300" s="307" t="str">
        <f t="shared" si="129"/>
        <v>I</v>
      </c>
      <c r="X1300" s="308"/>
    </row>
    <row r="1301" spans="1:24" x14ac:dyDescent="0.25">
      <c r="A1301" s="103">
        <f t="shared" si="130"/>
        <v>1292</v>
      </c>
      <c r="B1301" s="300" t="s">
        <v>2985</v>
      </c>
      <c r="C1301" s="301" t="s">
        <v>1306</v>
      </c>
      <c r="D1301" s="309">
        <v>42243</v>
      </c>
      <c r="E1301" s="308"/>
      <c r="F1301" s="308" t="s">
        <v>1753</v>
      </c>
      <c r="G1301" s="421" t="s">
        <v>1820</v>
      </c>
      <c r="H1301" s="228">
        <v>45720</v>
      </c>
      <c r="I1301" s="308">
        <v>26</v>
      </c>
      <c r="J1301" s="308">
        <v>138</v>
      </c>
      <c r="K1301" s="303" t="str" cm="1">
        <f t="array" ref="K1301">LOOKUP(2,1/(J1301&gt;=INDEX(IF(F1301="x",CCTT!$F$3:$I$170,CCTT!$B$3:$E$170),MATCH(DATEDIF(D1301,DATE(2024,7,11),"m"),CCTT!$A$3:$A$170,0),0)),CCTT!$F$2:$I$2)</f>
        <v>bt</v>
      </c>
      <c r="L1301" s="304">
        <f t="shared" si="127"/>
        <v>13.652593992858643</v>
      </c>
      <c r="M1301" s="303" t="str" cm="1">
        <f t="array" ref="M1301">LOOKUP(2,1/(L1301&gt;=INDEX(IF(F1301="x",BMI!$G$3:$K$170,BMI!$B$3:$F$170),MATCH(DATEDIF(D1301,DATE(2024,7,11),"m"),BMI!$A$3:$A$170,0),0)),BMI!$G$2:$K$2)</f>
        <v>bt</v>
      </c>
      <c r="N1301" s="299" t="s">
        <v>3381</v>
      </c>
      <c r="O1301" s="299">
        <v>83</v>
      </c>
      <c r="P1301" s="106" t="s">
        <v>3380</v>
      </c>
      <c r="Q1301" s="103" t="s">
        <v>5</v>
      </c>
      <c r="R1301" s="103" t="s">
        <v>5</v>
      </c>
      <c r="S1301" s="299" t="s">
        <v>1370</v>
      </c>
      <c r="T1301" s="103" t="s">
        <v>5</v>
      </c>
      <c r="U1301" s="305" t="str">
        <f t="shared" si="128"/>
        <v>bt; bt; Đa sâu răng; bt</v>
      </c>
      <c r="V1301" s="112" t="s">
        <v>1370</v>
      </c>
      <c r="W1301" s="307" t="str">
        <f t="shared" si="129"/>
        <v>II</v>
      </c>
      <c r="X1301" s="308"/>
    </row>
    <row r="1302" spans="1:24" x14ac:dyDescent="0.25">
      <c r="A1302" s="103">
        <f t="shared" si="130"/>
        <v>1293</v>
      </c>
      <c r="B1302" s="300" t="s">
        <v>1750</v>
      </c>
      <c r="C1302" s="301" t="s">
        <v>1302</v>
      </c>
      <c r="D1302" s="308"/>
      <c r="E1302" s="308"/>
      <c r="F1302" s="308" t="s">
        <v>1753</v>
      </c>
      <c r="G1302" s="421" t="s">
        <v>1820</v>
      </c>
      <c r="H1302" s="228">
        <v>45720</v>
      </c>
      <c r="I1302" s="308">
        <v>37</v>
      </c>
      <c r="J1302" s="308">
        <v>137</v>
      </c>
      <c r="K1302" s="303" t="e" cm="1">
        <f t="array" ref="K1302">LOOKUP(2,1/(J1302&gt;=INDEX(IF(F1302="x",CCTT!$F$3:$I$170,CCTT!$B$3:$E$170),MATCH(DATEDIF(D1302,DATE(2024,7,11),"m"),CCTT!$A$3:$A$170,0),0)),CCTT!$F$2:$I$2)</f>
        <v>#N/A</v>
      </c>
      <c r="L1302" s="304">
        <f t="shared" si="127"/>
        <v>19.713357131440141</v>
      </c>
      <c r="M1302" s="303" t="e" cm="1">
        <f t="array" ref="M1302">LOOKUP(2,1/(L1302&gt;=INDEX(IF(F1302="x",BMI!$G$3:$K$170,BMI!$B$3:$F$170),MATCH(DATEDIF(D1302,DATE(2024,7,11),"m"),BMI!$A$3:$A$170,0),0)),BMI!$G$2:$K$2)</f>
        <v>#N/A</v>
      </c>
      <c r="N1302" s="299" t="s">
        <v>3390</v>
      </c>
      <c r="O1302" s="299">
        <v>83</v>
      </c>
      <c r="P1302" s="106" t="s">
        <v>3380</v>
      </c>
      <c r="Q1302" s="103" t="s">
        <v>5</v>
      </c>
      <c r="R1302" s="103" t="s">
        <v>5</v>
      </c>
      <c r="S1302" s="299" t="s">
        <v>5</v>
      </c>
      <c r="T1302" s="103" t="s">
        <v>5</v>
      </c>
      <c r="U1302" s="305" t="str">
        <f t="shared" si="128"/>
        <v>bt; bt; bt; bt</v>
      </c>
      <c r="V1302" s="306" t="s">
        <v>5</v>
      </c>
      <c r="W1302" s="307" t="e">
        <f t="shared" si="129"/>
        <v>#N/A</v>
      </c>
      <c r="X1302" s="308"/>
    </row>
    <row r="1303" spans="1:24" x14ac:dyDescent="0.25">
      <c r="A1303" s="103">
        <f t="shared" si="130"/>
        <v>1294</v>
      </c>
      <c r="B1303" s="300" t="s">
        <v>2986</v>
      </c>
      <c r="C1303" s="301" t="s">
        <v>1366</v>
      </c>
      <c r="D1303" s="308"/>
      <c r="E1303" s="308" t="s">
        <v>1753</v>
      </c>
      <c r="F1303" s="308"/>
      <c r="G1303" s="421" t="s">
        <v>1820</v>
      </c>
      <c r="H1303" s="228">
        <v>45720</v>
      </c>
      <c r="I1303" s="308">
        <v>33</v>
      </c>
      <c r="J1303" s="308">
        <v>134</v>
      </c>
      <c r="K1303" s="303" t="e" cm="1">
        <f t="array" ref="K1303">LOOKUP(2,1/(J1303&gt;=INDEX(IF(F1303="x",CCTT!$F$3:$I$170,CCTT!$B$3:$E$170),MATCH(DATEDIF(D1303,DATE(2024,7,11),"m"),CCTT!$A$3:$A$170,0),0)),CCTT!$F$2:$I$2)</f>
        <v>#N/A</v>
      </c>
      <c r="L1303" s="304">
        <f t="shared" si="127"/>
        <v>18.378257963911786</v>
      </c>
      <c r="M1303" s="303" t="e" cm="1">
        <f t="array" ref="M1303">LOOKUP(2,1/(L1303&gt;=INDEX(IF(F1303="x",BMI!$G$3:$K$170,BMI!$B$3:$F$170),MATCH(DATEDIF(D1303,DATE(2024,7,11),"m"),BMI!$A$3:$A$170,0),0)),BMI!$G$2:$K$2)</f>
        <v>#N/A</v>
      </c>
      <c r="N1303" s="299" t="s">
        <v>3381</v>
      </c>
      <c r="O1303" s="299">
        <v>83</v>
      </c>
      <c r="P1303" s="106" t="s">
        <v>3380</v>
      </c>
      <c r="Q1303" s="103" t="s">
        <v>5</v>
      </c>
      <c r="R1303" s="103" t="s">
        <v>5</v>
      </c>
      <c r="S1303" s="299" t="s">
        <v>1370</v>
      </c>
      <c r="T1303" s="103" t="s">
        <v>5</v>
      </c>
      <c r="U1303" s="305" t="str">
        <f t="shared" si="128"/>
        <v>bt; bt; Đa sâu răng; bt</v>
      </c>
      <c r="V1303" s="112" t="s">
        <v>1370</v>
      </c>
      <c r="W1303" s="307" t="e">
        <f t="shared" si="129"/>
        <v>#N/A</v>
      </c>
      <c r="X1303" s="308"/>
    </row>
    <row r="1304" spans="1:24" x14ac:dyDescent="0.25">
      <c r="A1304" s="103">
        <f t="shared" si="130"/>
        <v>1295</v>
      </c>
      <c r="B1304" s="300" t="s">
        <v>2854</v>
      </c>
      <c r="C1304" s="301" t="s">
        <v>1262</v>
      </c>
      <c r="D1304" s="309">
        <v>42252</v>
      </c>
      <c r="E1304" s="308"/>
      <c r="F1304" s="308" t="s">
        <v>1753</v>
      </c>
      <c r="G1304" s="421" t="s">
        <v>2474</v>
      </c>
      <c r="H1304" s="228">
        <v>45720</v>
      </c>
      <c r="I1304" s="308">
        <v>31</v>
      </c>
      <c r="J1304" s="308">
        <v>137</v>
      </c>
      <c r="K1304" s="303" t="str" cm="1">
        <f t="array" ref="K1304">LOOKUP(2,1/(J1304&gt;=INDEX(IF(F1304="x",CCTT!$F$3:$I$170,CCTT!$B$3:$E$170),MATCH(DATEDIF(D1304,DATE(2024,7,11),"m"),CCTT!$A$3:$A$170,0),0)),CCTT!$F$2:$I$2)</f>
        <v>bt</v>
      </c>
      <c r="L1304" s="304">
        <f t="shared" si="127"/>
        <v>16.516596515530928</v>
      </c>
      <c r="M1304" s="303" t="str" cm="1">
        <f t="array" ref="M1304">LOOKUP(2,1/(L1304&gt;=INDEX(IF(F1304="x",BMI!$G$3:$K$170,BMI!$B$3:$F$170),MATCH(DATEDIF(D1304,DATE(2024,7,11),"m"),BMI!$A$3:$A$170,0),0)),BMI!$G$2:$K$2)</f>
        <v>bt</v>
      </c>
      <c r="N1304" s="299" t="s">
        <v>3381</v>
      </c>
      <c r="O1304" s="299">
        <v>81</v>
      </c>
      <c r="P1304" s="106" t="s">
        <v>3380</v>
      </c>
      <c r="Q1304" s="103" t="s">
        <v>5</v>
      </c>
      <c r="R1304" s="103" t="s">
        <v>5</v>
      </c>
      <c r="S1304" s="299" t="s">
        <v>5</v>
      </c>
      <c r="T1304" s="103" t="s">
        <v>5</v>
      </c>
      <c r="U1304" s="305" t="str">
        <f t="shared" si="128"/>
        <v>bt; bt; bt; bt</v>
      </c>
      <c r="V1304" s="306" t="s">
        <v>5</v>
      </c>
      <c r="W1304" s="307" t="str">
        <f t="shared" si="129"/>
        <v>I</v>
      </c>
      <c r="X1304" s="308"/>
    </row>
    <row r="1305" spans="1:24" x14ac:dyDescent="0.25">
      <c r="A1305" s="103">
        <f t="shared" si="130"/>
        <v>1296</v>
      </c>
      <c r="B1305" s="300" t="s">
        <v>2987</v>
      </c>
      <c r="C1305" s="301" t="s">
        <v>1262</v>
      </c>
      <c r="D1305" s="309">
        <v>42252</v>
      </c>
      <c r="E1305" s="308"/>
      <c r="F1305" s="308" t="s">
        <v>1753</v>
      </c>
      <c r="G1305" s="421" t="s">
        <v>2474</v>
      </c>
      <c r="H1305" s="228">
        <v>45720</v>
      </c>
      <c r="I1305" s="308">
        <v>31</v>
      </c>
      <c r="J1305" s="308">
        <v>136</v>
      </c>
      <c r="K1305" s="303" t="str" cm="1">
        <f t="array" ref="K1305">LOOKUP(2,1/(J1305&gt;=INDEX(IF(F1305="x",CCTT!$F$3:$I$170,CCTT!$B$3:$E$170),MATCH(DATEDIF(D1305,DATE(2024,7,11),"m"),CCTT!$A$3:$A$170,0),0)),CCTT!$F$2:$I$2)</f>
        <v>bt</v>
      </c>
      <c r="L1305" s="304">
        <f t="shared" si="127"/>
        <v>16.760380622837371</v>
      </c>
      <c r="M1305" s="303" t="str" cm="1">
        <f t="array" ref="M1305">LOOKUP(2,1/(L1305&gt;=INDEX(IF(F1305="x",BMI!$G$3:$K$170,BMI!$B$3:$F$170),MATCH(DATEDIF(D1305,DATE(2024,7,11),"m"),BMI!$A$3:$A$170,0),0)),BMI!$G$2:$K$2)</f>
        <v>bt</v>
      </c>
      <c r="N1305" s="299" t="s">
        <v>3381</v>
      </c>
      <c r="O1305" s="299">
        <v>83</v>
      </c>
      <c r="P1305" s="106" t="s">
        <v>3380</v>
      </c>
      <c r="Q1305" s="103" t="s">
        <v>5</v>
      </c>
      <c r="R1305" s="103" t="s">
        <v>5</v>
      </c>
      <c r="S1305" s="299" t="s">
        <v>5</v>
      </c>
      <c r="T1305" s="103" t="s">
        <v>5</v>
      </c>
      <c r="U1305" s="305" t="str">
        <f t="shared" si="128"/>
        <v>bt; bt; bt; bt</v>
      </c>
      <c r="V1305" s="306" t="s">
        <v>5</v>
      </c>
      <c r="W1305" s="307" t="str">
        <f t="shared" si="129"/>
        <v>I</v>
      </c>
      <c r="X1305" s="308"/>
    </row>
    <row r="1306" spans="1:24" x14ac:dyDescent="0.25">
      <c r="A1306" s="103">
        <f t="shared" si="130"/>
        <v>1297</v>
      </c>
      <c r="B1306" s="300" t="s">
        <v>2988</v>
      </c>
      <c r="C1306" s="301" t="s">
        <v>1264</v>
      </c>
      <c r="D1306" s="309">
        <v>42342</v>
      </c>
      <c r="E1306" s="308" t="s">
        <v>1753</v>
      </c>
      <c r="F1306" s="308"/>
      <c r="G1306" s="421" t="s">
        <v>2474</v>
      </c>
      <c r="H1306" s="228">
        <v>45720</v>
      </c>
      <c r="I1306" s="308">
        <v>27</v>
      </c>
      <c r="J1306" s="308">
        <v>132</v>
      </c>
      <c r="K1306" s="303" t="str" cm="1">
        <f t="array" ref="K1306">LOOKUP(2,1/(J1306&gt;=INDEX(IF(F1306="x",CCTT!$F$3:$I$170,CCTT!$B$3:$E$170),MATCH(DATEDIF(D1306,DATE(2024,7,11),"m"),CCTT!$A$3:$A$170,0),0)),CCTT!$F$2:$I$2)</f>
        <v>bt</v>
      </c>
      <c r="L1306" s="304">
        <f t="shared" si="127"/>
        <v>15.495867768595042</v>
      </c>
      <c r="M1306" s="303" t="str" cm="1">
        <f t="array" ref="M1306">LOOKUP(2,1/(L1306&gt;=INDEX(IF(F1306="x",BMI!$G$3:$K$170,BMI!$B$3:$F$170),MATCH(DATEDIF(D1306,DATE(2024,7,11),"m"),BMI!$A$3:$A$170,0),0)),BMI!$G$2:$K$2)</f>
        <v>bt</v>
      </c>
      <c r="N1306" s="299" t="s">
        <v>3381</v>
      </c>
      <c r="O1306" s="299">
        <v>83</v>
      </c>
      <c r="P1306" s="106" t="s">
        <v>3380</v>
      </c>
      <c r="Q1306" s="103" t="s">
        <v>5</v>
      </c>
      <c r="R1306" s="103" t="s">
        <v>5</v>
      </c>
      <c r="S1306" s="299" t="s">
        <v>1370</v>
      </c>
      <c r="T1306" s="103" t="s">
        <v>5</v>
      </c>
      <c r="U1306" s="305" t="str">
        <f t="shared" si="128"/>
        <v>bt; bt; Đa sâu răng; bt</v>
      </c>
      <c r="V1306" s="112" t="s">
        <v>1370</v>
      </c>
      <c r="W1306" s="307" t="str">
        <f t="shared" si="129"/>
        <v>II</v>
      </c>
      <c r="X1306" s="308"/>
    </row>
    <row r="1307" spans="1:24" x14ac:dyDescent="0.25">
      <c r="A1307" s="103">
        <f t="shared" si="130"/>
        <v>1298</v>
      </c>
      <c r="B1307" s="300" t="s">
        <v>2989</v>
      </c>
      <c r="C1307" s="301" t="s">
        <v>1264</v>
      </c>
      <c r="D1307" s="309">
        <v>42191</v>
      </c>
      <c r="E1307" s="308" t="s">
        <v>1753</v>
      </c>
      <c r="F1307" s="308"/>
      <c r="G1307" s="421" t="s">
        <v>2474</v>
      </c>
      <c r="H1307" s="228">
        <v>45720</v>
      </c>
      <c r="I1307" s="308">
        <v>43</v>
      </c>
      <c r="J1307" s="308">
        <v>133</v>
      </c>
      <c r="K1307" s="303" t="str" cm="1">
        <f t="array" ref="K1307">LOOKUP(2,1/(J1307&gt;=INDEX(IF(F1307="x",CCTT!$F$3:$I$170,CCTT!$B$3:$E$170),MATCH(DATEDIF(D1307,DATE(2024,7,11),"m"),CCTT!$A$3:$A$170,0),0)),CCTT!$F$2:$I$2)</f>
        <v>bt</v>
      </c>
      <c r="L1307" s="304">
        <f t="shared" si="127"/>
        <v>24.308892532082087</v>
      </c>
      <c r="M1307" s="303" t="str" cm="1">
        <f t="array" ref="M1307">LOOKUP(2,1/(L1307&gt;=INDEX(IF(F1307="x",BMI!$G$3:$K$170,BMI!$B$3:$F$170),MATCH(DATEDIF(D1307,DATE(2024,7,11),"m"),BMI!$A$3:$A$170,0),0)),BMI!$G$2:$K$2)</f>
        <v>BP</v>
      </c>
      <c r="N1307" s="299" t="s">
        <v>3379</v>
      </c>
      <c r="O1307" s="299">
        <v>87</v>
      </c>
      <c r="P1307" s="106" t="s">
        <v>3380</v>
      </c>
      <c r="Q1307" s="103" t="s">
        <v>5</v>
      </c>
      <c r="R1307" s="103" t="s">
        <v>5</v>
      </c>
      <c r="S1307" s="299" t="s">
        <v>5</v>
      </c>
      <c r="T1307" s="103" t="s">
        <v>5</v>
      </c>
      <c r="U1307" s="305" t="str">
        <f t="shared" si="128"/>
        <v>bt; bt; bt; bt</v>
      </c>
      <c r="V1307" s="306" t="s">
        <v>5</v>
      </c>
      <c r="W1307" s="307" t="str">
        <f t="shared" si="129"/>
        <v>III</v>
      </c>
      <c r="X1307" s="308"/>
    </row>
    <row r="1308" spans="1:24" x14ac:dyDescent="0.25">
      <c r="A1308" s="103">
        <f t="shared" si="130"/>
        <v>1299</v>
      </c>
      <c r="B1308" s="300" t="s">
        <v>1263</v>
      </c>
      <c r="C1308" s="301" t="s">
        <v>1264</v>
      </c>
      <c r="D1308" s="309">
        <v>42022</v>
      </c>
      <c r="E1308" s="308" t="s">
        <v>1753</v>
      </c>
      <c r="F1308" s="308"/>
      <c r="G1308" s="421" t="s">
        <v>2474</v>
      </c>
      <c r="H1308" s="228">
        <v>45720</v>
      </c>
      <c r="I1308" s="308">
        <v>43</v>
      </c>
      <c r="J1308" s="308">
        <v>142</v>
      </c>
      <c r="K1308" s="303" t="str" cm="1">
        <f t="array" ref="K1308">LOOKUP(2,1/(J1308&gt;=INDEX(IF(F1308="x",CCTT!$F$3:$I$170,CCTT!$B$3:$E$170),MATCH(DATEDIF(D1308,DATE(2024,7,11),"m"),CCTT!$A$3:$A$170,0),0)),CCTT!$F$2:$I$2)</f>
        <v>bt</v>
      </c>
      <c r="L1308" s="304">
        <f t="shared" si="127"/>
        <v>21.325133902003572</v>
      </c>
      <c r="M1308" s="303" t="str" cm="1">
        <f t="array" ref="M1308">LOOKUP(2,1/(L1308&gt;=INDEX(IF(F1308="x",BMI!$G$3:$K$170,BMI!$B$3:$F$170),MATCH(DATEDIF(D1308,DATE(2024,7,11),"m"),BMI!$A$3:$A$170,0),0)),BMI!$G$2:$K$2)</f>
        <v>BP</v>
      </c>
      <c r="N1308" s="299" t="s">
        <v>3379</v>
      </c>
      <c r="O1308" s="299">
        <v>81</v>
      </c>
      <c r="P1308" s="106" t="s">
        <v>3380</v>
      </c>
      <c r="Q1308" s="103" t="s">
        <v>5</v>
      </c>
      <c r="R1308" s="103" t="s">
        <v>5</v>
      </c>
      <c r="S1308" s="299" t="s">
        <v>5</v>
      </c>
      <c r="T1308" s="103" t="s">
        <v>5</v>
      </c>
      <c r="U1308" s="305" t="str">
        <f t="shared" si="128"/>
        <v>bt; bt; bt; bt</v>
      </c>
      <c r="V1308" s="306" t="s">
        <v>5</v>
      </c>
      <c r="W1308" s="307" t="str">
        <f t="shared" si="129"/>
        <v>III</v>
      </c>
      <c r="X1308" s="308"/>
    </row>
    <row r="1309" spans="1:24" x14ac:dyDescent="0.25">
      <c r="A1309" s="103">
        <f t="shared" si="130"/>
        <v>1300</v>
      </c>
      <c r="B1309" s="300" t="s">
        <v>2990</v>
      </c>
      <c r="C1309" s="301" t="s">
        <v>1378</v>
      </c>
      <c r="D1309" s="309">
        <v>42324</v>
      </c>
      <c r="E1309" s="308" t="s">
        <v>1753</v>
      </c>
      <c r="F1309" s="308"/>
      <c r="G1309" s="421" t="s">
        <v>2474</v>
      </c>
      <c r="H1309" s="228">
        <v>45720</v>
      </c>
      <c r="I1309" s="308">
        <v>25</v>
      </c>
      <c r="J1309" s="308">
        <v>137</v>
      </c>
      <c r="K1309" s="303" t="str" cm="1">
        <f t="array" ref="K1309">LOOKUP(2,1/(J1309&gt;=INDEX(IF(F1309="x",CCTT!$F$3:$I$170,CCTT!$B$3:$E$170),MATCH(DATEDIF(D1309,DATE(2024,7,11),"m"),CCTT!$A$3:$A$170,0),0)),CCTT!$F$2:$I$2)</f>
        <v>bt</v>
      </c>
      <c r="L1309" s="304">
        <f t="shared" si="127"/>
        <v>13.319835899621717</v>
      </c>
      <c r="M1309" s="303" t="str" cm="1">
        <f t="array" ref="M1309">LOOKUP(2,1/(L1309&gt;=INDEX(IF(F1309="x",BMI!$G$3:$K$170,BMI!$B$3:$F$170),MATCH(DATEDIF(D1309,DATE(2024,7,11),"m"),BMI!$A$3:$A$170,0),0)),BMI!$G$2:$K$2)</f>
        <v>SDDTGC</v>
      </c>
      <c r="N1309" s="299" t="s">
        <v>3381</v>
      </c>
      <c r="O1309" s="299">
        <v>81</v>
      </c>
      <c r="P1309" s="106" t="s">
        <v>3380</v>
      </c>
      <c r="Q1309" s="103" t="s">
        <v>5</v>
      </c>
      <c r="R1309" s="103" t="s">
        <v>5</v>
      </c>
      <c r="S1309" s="299" t="s">
        <v>1370</v>
      </c>
      <c r="T1309" s="103" t="s">
        <v>5</v>
      </c>
      <c r="U1309" s="305" t="str">
        <f t="shared" si="128"/>
        <v>bt; bt; Đa sâu răng; bt</v>
      </c>
      <c r="V1309" s="112" t="s">
        <v>1370</v>
      </c>
      <c r="W1309" s="307" t="str">
        <f t="shared" si="129"/>
        <v>II</v>
      </c>
      <c r="X1309" s="308"/>
    </row>
    <row r="1310" spans="1:24" x14ac:dyDescent="0.25">
      <c r="A1310" s="103">
        <f t="shared" si="130"/>
        <v>1301</v>
      </c>
      <c r="B1310" s="300" t="s">
        <v>1912</v>
      </c>
      <c r="C1310" s="301" t="s">
        <v>1351</v>
      </c>
      <c r="D1310" s="309">
        <v>42090</v>
      </c>
      <c r="E1310" s="308" t="s">
        <v>1753</v>
      </c>
      <c r="F1310" s="308"/>
      <c r="G1310" s="421" t="s">
        <v>2474</v>
      </c>
      <c r="H1310" s="228">
        <v>45720</v>
      </c>
      <c r="I1310" s="308">
        <v>46</v>
      </c>
      <c r="J1310" s="308">
        <v>136</v>
      </c>
      <c r="K1310" s="303" t="str" cm="1">
        <f t="array" ref="K1310">LOOKUP(2,1/(J1310&gt;=INDEX(IF(F1310="x",CCTT!$F$3:$I$170,CCTT!$B$3:$E$170),MATCH(DATEDIF(D1310,DATE(2024,7,11),"m"),CCTT!$A$3:$A$170,0),0)),CCTT!$F$2:$I$2)</f>
        <v>bt</v>
      </c>
      <c r="L1310" s="304">
        <f t="shared" si="127"/>
        <v>24.870242214532873</v>
      </c>
      <c r="M1310" s="303" t="str" cm="1">
        <f t="array" ref="M1310">LOOKUP(2,1/(L1310&gt;=INDEX(IF(F1310="x",BMI!$G$3:$K$170,BMI!$B$3:$F$170),MATCH(DATEDIF(D1310,DATE(2024,7,11),"m"),BMI!$A$3:$A$170,0),0)),BMI!$G$2:$K$2)</f>
        <v>BP</v>
      </c>
      <c r="N1310" s="299" t="s">
        <v>3386</v>
      </c>
      <c r="O1310" s="299">
        <v>81</v>
      </c>
      <c r="P1310" s="106" t="s">
        <v>3380</v>
      </c>
      <c r="Q1310" s="103" t="s">
        <v>5</v>
      </c>
      <c r="R1310" s="103" t="s">
        <v>5</v>
      </c>
      <c r="S1310" s="299" t="s">
        <v>1370</v>
      </c>
      <c r="T1310" s="103" t="s">
        <v>5</v>
      </c>
      <c r="U1310" s="305" t="str">
        <f t="shared" si="128"/>
        <v>bt; bt; Đa sâu răng; bt</v>
      </c>
      <c r="V1310" s="112" t="s">
        <v>1370</v>
      </c>
      <c r="W1310" s="307" t="str">
        <f t="shared" si="129"/>
        <v>III</v>
      </c>
      <c r="X1310" s="308"/>
    </row>
    <row r="1311" spans="1:24" ht="31.5" x14ac:dyDescent="0.25">
      <c r="A1311" s="103">
        <f t="shared" si="130"/>
        <v>1302</v>
      </c>
      <c r="B1311" s="300" t="s">
        <v>2715</v>
      </c>
      <c r="C1311" s="301" t="s">
        <v>1956</v>
      </c>
      <c r="D1311" s="309">
        <v>42019</v>
      </c>
      <c r="E1311" s="308" t="s">
        <v>1753</v>
      </c>
      <c r="F1311" s="308"/>
      <c r="G1311" s="421" t="s">
        <v>2474</v>
      </c>
      <c r="H1311" s="228">
        <v>45720</v>
      </c>
      <c r="I1311" s="308">
        <v>31</v>
      </c>
      <c r="J1311" s="308">
        <v>136</v>
      </c>
      <c r="K1311" s="303" t="str" cm="1">
        <f t="array" ref="K1311">LOOKUP(2,1/(J1311&gt;=INDEX(IF(F1311="x",CCTT!$F$3:$I$170,CCTT!$B$3:$E$170),MATCH(DATEDIF(D1311,DATE(2024,7,11),"m"),CCTT!$A$3:$A$170,0),0)),CCTT!$F$2:$I$2)</f>
        <v>bt</v>
      </c>
      <c r="L1311" s="304">
        <f t="shared" si="127"/>
        <v>16.760380622837371</v>
      </c>
      <c r="M1311" s="303" t="str" cm="1">
        <f t="array" ref="M1311">LOOKUP(2,1/(L1311&gt;=INDEX(IF(F1311="x",BMI!$G$3:$K$170,BMI!$B$3:$F$170),MATCH(DATEDIF(D1311,DATE(2024,7,11),"m"),BMI!$A$3:$A$170,0),0)),BMI!$G$2:$K$2)</f>
        <v>bt</v>
      </c>
      <c r="N1311" s="299" t="s">
        <v>3381</v>
      </c>
      <c r="O1311" s="299">
        <v>81</v>
      </c>
      <c r="P1311" s="302" t="s">
        <v>3412</v>
      </c>
      <c r="Q1311" s="335" t="s">
        <v>1326</v>
      </c>
      <c r="R1311" s="103" t="s">
        <v>5</v>
      </c>
      <c r="S1311" s="299" t="s">
        <v>1370</v>
      </c>
      <c r="T1311" s="103" t="s">
        <v>5</v>
      </c>
      <c r="U1311" s="305" t="str">
        <f t="shared" si="128"/>
        <v>2 mắt giảm thị lực; bt; Đa sâu răng; bt</v>
      </c>
      <c r="V1311" s="112" t="s">
        <v>3389</v>
      </c>
      <c r="W1311" s="307" t="str">
        <f t="shared" si="129"/>
        <v>II</v>
      </c>
      <c r="X1311" s="308"/>
    </row>
    <row r="1312" spans="1:24" x14ac:dyDescent="0.25">
      <c r="A1312" s="103">
        <f t="shared" si="130"/>
        <v>1303</v>
      </c>
      <c r="B1312" s="300" t="s">
        <v>2991</v>
      </c>
      <c r="C1312" s="301" t="s">
        <v>1273</v>
      </c>
      <c r="D1312" s="309">
        <v>42132</v>
      </c>
      <c r="E1312" s="308" t="s">
        <v>1753</v>
      </c>
      <c r="F1312" s="308"/>
      <c r="G1312" s="421" t="s">
        <v>2474</v>
      </c>
      <c r="H1312" s="228">
        <v>45720</v>
      </c>
      <c r="I1312" s="308">
        <v>38</v>
      </c>
      <c r="J1312" s="308">
        <v>136</v>
      </c>
      <c r="K1312" s="303" t="str" cm="1">
        <f t="array" ref="K1312">LOOKUP(2,1/(J1312&gt;=INDEX(IF(F1312="x",CCTT!$F$3:$I$170,CCTT!$B$3:$E$170),MATCH(DATEDIF(D1312,DATE(2024,7,11),"m"),CCTT!$A$3:$A$170,0),0)),CCTT!$F$2:$I$2)</f>
        <v>bt</v>
      </c>
      <c r="L1312" s="304">
        <f t="shared" si="127"/>
        <v>20.544982698961935</v>
      </c>
      <c r="M1312" s="303" t="str" cm="1">
        <f t="array" ref="M1312">LOOKUP(2,1/(L1312&gt;=INDEX(IF(F1312="x",BMI!$G$3:$K$170,BMI!$B$3:$F$170),MATCH(DATEDIF(D1312,DATE(2024,7,11),"m"),BMI!$A$3:$A$170,0),0)),BMI!$G$2:$K$2)</f>
        <v>TC</v>
      </c>
      <c r="N1312" s="299" t="s">
        <v>3379</v>
      </c>
      <c r="O1312" s="299">
        <v>83</v>
      </c>
      <c r="P1312" s="106" t="s">
        <v>3380</v>
      </c>
      <c r="Q1312" s="103" t="s">
        <v>5</v>
      </c>
      <c r="R1312" s="299" t="s">
        <v>3424</v>
      </c>
      <c r="S1312" s="299" t="s">
        <v>5</v>
      </c>
      <c r="T1312" s="103" t="s">
        <v>5</v>
      </c>
      <c r="U1312" s="305" t="str">
        <f t="shared" si="128"/>
        <v>bt; Viêm họng; bt; bt</v>
      </c>
      <c r="V1312" s="306" t="s">
        <v>3424</v>
      </c>
      <c r="W1312" s="307" t="str">
        <f t="shared" si="129"/>
        <v>II</v>
      </c>
      <c r="X1312" s="308"/>
    </row>
    <row r="1313" spans="1:24" x14ac:dyDescent="0.25">
      <c r="A1313" s="103">
        <f t="shared" si="130"/>
        <v>1304</v>
      </c>
      <c r="B1313" s="300" t="s">
        <v>2992</v>
      </c>
      <c r="C1313" s="301" t="s">
        <v>1273</v>
      </c>
      <c r="D1313" s="309">
        <v>42152</v>
      </c>
      <c r="E1313" s="308" t="s">
        <v>1753</v>
      </c>
      <c r="F1313" s="308"/>
      <c r="G1313" s="421" t="s">
        <v>2474</v>
      </c>
      <c r="H1313" s="228">
        <v>45720</v>
      </c>
      <c r="I1313" s="308">
        <v>22</v>
      </c>
      <c r="J1313" s="308">
        <v>132</v>
      </c>
      <c r="K1313" s="303" t="str" cm="1">
        <f t="array" ref="K1313">LOOKUP(2,1/(J1313&gt;=INDEX(IF(F1313="x",CCTT!$F$3:$I$170,CCTT!$B$3:$E$170),MATCH(DATEDIF(D1313,DATE(2024,7,11),"m"),CCTT!$A$3:$A$170,0),0)),CCTT!$F$2:$I$2)</f>
        <v>bt</v>
      </c>
      <c r="L1313" s="304">
        <f t="shared" si="127"/>
        <v>12.626262626262628</v>
      </c>
      <c r="M1313" s="303" t="str" cm="1">
        <f t="array" ref="M1313">LOOKUP(2,1/(L1313&gt;=INDEX(IF(F1313="x",BMI!$G$3:$K$170,BMI!$B$3:$F$170),MATCH(DATEDIF(D1313,DATE(2024,7,11),"m"),BMI!$A$3:$A$170,0),0)),BMI!$G$2:$K$2)</f>
        <v>SDDTGC</v>
      </c>
      <c r="N1313" s="299" t="s">
        <v>3381</v>
      </c>
      <c r="O1313" s="299">
        <v>78</v>
      </c>
      <c r="P1313" s="106" t="s">
        <v>3380</v>
      </c>
      <c r="Q1313" s="103" t="s">
        <v>5</v>
      </c>
      <c r="R1313" s="103" t="s">
        <v>5</v>
      </c>
      <c r="S1313" s="299" t="s">
        <v>5</v>
      </c>
      <c r="T1313" s="103" t="s">
        <v>5</v>
      </c>
      <c r="U1313" s="305" t="str">
        <f t="shared" si="128"/>
        <v>bt; bt; bt; bt</v>
      </c>
      <c r="V1313" s="306" t="s">
        <v>5</v>
      </c>
      <c r="W1313" s="307" t="s">
        <v>3420</v>
      </c>
      <c r="X1313" s="308"/>
    </row>
    <row r="1314" spans="1:24" x14ac:dyDescent="0.25">
      <c r="A1314" s="103">
        <f t="shared" si="130"/>
        <v>1305</v>
      </c>
      <c r="B1314" s="300" t="s">
        <v>2993</v>
      </c>
      <c r="C1314" s="301" t="s">
        <v>1274</v>
      </c>
      <c r="D1314" s="309">
        <v>42368</v>
      </c>
      <c r="E1314" s="308"/>
      <c r="F1314" s="308" t="s">
        <v>1753</v>
      </c>
      <c r="G1314" s="421" t="s">
        <v>2474</v>
      </c>
      <c r="H1314" s="228">
        <v>45720</v>
      </c>
      <c r="I1314" s="308">
        <v>36</v>
      </c>
      <c r="J1314" s="308">
        <v>142</v>
      </c>
      <c r="K1314" s="303" t="str" cm="1">
        <f t="array" ref="K1314">LOOKUP(2,1/(J1314&gt;=INDEX(IF(F1314="x",CCTT!$F$3:$I$170,CCTT!$B$3:$E$170),MATCH(DATEDIF(D1314,DATE(2024,7,11),"m"),CCTT!$A$3:$A$170,0),0)),CCTT!$F$2:$I$2)</f>
        <v>CHT</v>
      </c>
      <c r="L1314" s="304">
        <f t="shared" si="127"/>
        <v>17.853600476096013</v>
      </c>
      <c r="M1314" s="303" t="str" cm="1">
        <f t="array" ref="M1314">LOOKUP(2,1/(L1314&gt;=INDEX(IF(F1314="x",BMI!$G$3:$K$170,BMI!$B$3:$F$170),MATCH(DATEDIF(D1314,DATE(2024,7,11),"m"),BMI!$A$3:$A$170,0),0)),BMI!$G$2:$K$2)</f>
        <v>bt</v>
      </c>
      <c r="N1314" s="299" t="s">
        <v>3379</v>
      </c>
      <c r="O1314" s="299">
        <v>81</v>
      </c>
      <c r="P1314" s="106" t="s">
        <v>3380</v>
      </c>
      <c r="Q1314" s="103" t="s">
        <v>5</v>
      </c>
      <c r="R1314" s="103" t="s">
        <v>5</v>
      </c>
      <c r="S1314" s="299" t="s">
        <v>1370</v>
      </c>
      <c r="T1314" s="103" t="s">
        <v>5</v>
      </c>
      <c r="U1314" s="305" t="str">
        <f t="shared" si="128"/>
        <v>bt; bt; Đa sâu răng; bt</v>
      </c>
      <c r="V1314" s="112" t="s">
        <v>1370</v>
      </c>
      <c r="W1314" s="307" t="str">
        <f t="shared" si="129"/>
        <v>II</v>
      </c>
      <c r="X1314" s="308"/>
    </row>
    <row r="1315" spans="1:24" x14ac:dyDescent="0.25">
      <c r="A1315" s="103">
        <f t="shared" si="130"/>
        <v>1306</v>
      </c>
      <c r="B1315" s="300" t="s">
        <v>1628</v>
      </c>
      <c r="C1315" s="301" t="s">
        <v>1278</v>
      </c>
      <c r="D1315" s="308"/>
      <c r="E1315" s="308" t="s">
        <v>1753</v>
      </c>
      <c r="F1315" s="308"/>
      <c r="G1315" s="421" t="s">
        <v>2474</v>
      </c>
      <c r="H1315" s="228">
        <v>45720</v>
      </c>
      <c r="I1315" s="308">
        <v>48</v>
      </c>
      <c r="J1315" s="308">
        <v>143</v>
      </c>
      <c r="K1315" s="303" t="e" cm="1">
        <f t="array" ref="K1315">LOOKUP(2,1/(J1315&gt;=INDEX(IF(F1315="x",CCTT!$F$3:$I$170,CCTT!$B$3:$E$170),MATCH(DATEDIF(D1315,DATE(2024,7,11),"m"),CCTT!$A$3:$A$170,0),0)),CCTT!$F$2:$I$2)</f>
        <v>#N/A</v>
      </c>
      <c r="L1315" s="304">
        <f t="shared" si="127"/>
        <v>23.473030466037457</v>
      </c>
      <c r="M1315" s="303" t="e" cm="1">
        <f t="array" ref="M1315">LOOKUP(2,1/(L1315&gt;=INDEX(IF(F1315="x",BMI!$G$3:$K$170,BMI!$B$3:$F$170),MATCH(DATEDIF(D1315,DATE(2024,7,11),"m"),BMI!$A$3:$A$170,0),0)),BMI!$G$2:$K$2)</f>
        <v>#N/A</v>
      </c>
      <c r="N1315" s="299" t="s">
        <v>3386</v>
      </c>
      <c r="O1315" s="299">
        <v>81</v>
      </c>
      <c r="P1315" s="106" t="s">
        <v>3380</v>
      </c>
      <c r="Q1315" s="103" t="s">
        <v>5</v>
      </c>
      <c r="R1315" s="103" t="s">
        <v>5</v>
      </c>
      <c r="S1315" s="299" t="s">
        <v>5</v>
      </c>
      <c r="T1315" s="103" t="s">
        <v>5</v>
      </c>
      <c r="U1315" s="305" t="str">
        <f t="shared" si="128"/>
        <v>bt; bt; bt; bt</v>
      </c>
      <c r="V1315" s="306" t="s">
        <v>5</v>
      </c>
      <c r="W1315" s="307" t="e">
        <f t="shared" si="129"/>
        <v>#N/A</v>
      </c>
      <c r="X1315" s="308"/>
    </row>
    <row r="1316" spans="1:24" x14ac:dyDescent="0.25">
      <c r="A1316" s="103">
        <f t="shared" si="130"/>
        <v>1307</v>
      </c>
      <c r="B1316" s="300" t="s">
        <v>2994</v>
      </c>
      <c r="C1316" s="301" t="s">
        <v>1279</v>
      </c>
      <c r="D1316" s="309">
        <v>42340</v>
      </c>
      <c r="E1316" s="308" t="s">
        <v>1753</v>
      </c>
      <c r="F1316" s="308"/>
      <c r="G1316" s="421" t="s">
        <v>2474</v>
      </c>
      <c r="H1316" s="228">
        <v>45720</v>
      </c>
      <c r="I1316" s="308">
        <v>25</v>
      </c>
      <c r="J1316" s="308">
        <v>130</v>
      </c>
      <c r="K1316" s="303" t="str" cm="1">
        <f t="array" ref="K1316">LOOKUP(2,1/(J1316&gt;=INDEX(IF(F1316="x",CCTT!$F$3:$I$170,CCTT!$B$3:$E$170),MATCH(DATEDIF(D1316,DATE(2024,7,11),"m"),CCTT!$A$3:$A$170,0),0)),CCTT!$F$2:$I$2)</f>
        <v>bt</v>
      </c>
      <c r="L1316" s="304">
        <f t="shared" si="127"/>
        <v>14.792899408284024</v>
      </c>
      <c r="M1316" s="303" t="str" cm="1">
        <f t="array" ref="M1316">LOOKUP(2,1/(L1316&gt;=INDEX(IF(F1316="x",BMI!$G$3:$K$170,BMI!$B$3:$F$170),MATCH(DATEDIF(D1316,DATE(2024,7,11),"m"),BMI!$A$3:$A$170,0),0)),BMI!$G$2:$K$2)</f>
        <v>bt</v>
      </c>
      <c r="N1316" s="299" t="s">
        <v>3381</v>
      </c>
      <c r="O1316" s="299">
        <v>83</v>
      </c>
      <c r="P1316" s="106" t="s">
        <v>3380</v>
      </c>
      <c r="Q1316" s="103" t="s">
        <v>5</v>
      </c>
      <c r="R1316" s="103" t="s">
        <v>5</v>
      </c>
      <c r="S1316" s="299" t="s">
        <v>5</v>
      </c>
      <c r="T1316" s="103" t="s">
        <v>5</v>
      </c>
      <c r="U1316" s="305" t="str">
        <f t="shared" si="128"/>
        <v>bt; bt; bt; bt</v>
      </c>
      <c r="V1316" s="306" t="s">
        <v>5</v>
      </c>
      <c r="W1316" s="307" t="str">
        <f t="shared" si="129"/>
        <v>I</v>
      </c>
      <c r="X1316" s="308"/>
    </row>
    <row r="1317" spans="1:24" x14ac:dyDescent="0.25">
      <c r="A1317" s="103">
        <f t="shared" si="130"/>
        <v>1308</v>
      </c>
      <c r="B1317" s="300" t="s">
        <v>1993</v>
      </c>
      <c r="C1317" s="301" t="s">
        <v>1361</v>
      </c>
      <c r="D1317" s="309">
        <v>42112</v>
      </c>
      <c r="E1317" s="308" t="s">
        <v>1753</v>
      </c>
      <c r="F1317" s="308"/>
      <c r="G1317" s="421" t="s">
        <v>2474</v>
      </c>
      <c r="H1317" s="228">
        <v>45720</v>
      </c>
      <c r="I1317" s="308">
        <v>37</v>
      </c>
      <c r="J1317" s="308">
        <v>142</v>
      </c>
      <c r="K1317" s="303" t="str" cm="1">
        <f t="array" ref="K1317">LOOKUP(2,1/(J1317&gt;=INDEX(IF(F1317="x",CCTT!$F$3:$I$170,CCTT!$B$3:$E$170),MATCH(DATEDIF(D1317,DATE(2024,7,11),"m"),CCTT!$A$3:$A$170,0),0)),CCTT!$F$2:$I$2)</f>
        <v>bt</v>
      </c>
      <c r="L1317" s="304">
        <f t="shared" si="127"/>
        <v>18.349533822654237</v>
      </c>
      <c r="M1317" s="303" t="str" cm="1">
        <f t="array" ref="M1317">LOOKUP(2,1/(L1317&gt;=INDEX(IF(F1317="x",BMI!$G$3:$K$170,BMI!$B$3:$F$170),MATCH(DATEDIF(D1317,DATE(2024,7,11),"m"),BMI!$A$3:$A$170,0),0)),BMI!$G$2:$K$2)</f>
        <v>TC</v>
      </c>
      <c r="N1317" s="299" t="s">
        <v>3384</v>
      </c>
      <c r="O1317" s="299">
        <v>85</v>
      </c>
      <c r="P1317" s="106" t="s">
        <v>3380</v>
      </c>
      <c r="Q1317" s="103" t="s">
        <v>5</v>
      </c>
      <c r="R1317" s="103" t="s">
        <v>5</v>
      </c>
      <c r="S1317" s="299" t="s">
        <v>5</v>
      </c>
      <c r="T1317" s="103" t="s">
        <v>5</v>
      </c>
      <c r="U1317" s="305" t="str">
        <f t="shared" si="128"/>
        <v>bt; bt; bt; bt</v>
      </c>
      <c r="V1317" s="306" t="s">
        <v>5</v>
      </c>
      <c r="W1317" s="307" t="str">
        <f t="shared" si="129"/>
        <v>II</v>
      </c>
      <c r="X1317" s="308"/>
    </row>
    <row r="1318" spans="1:24" x14ac:dyDescent="0.25">
      <c r="A1318" s="103">
        <f t="shared" si="130"/>
        <v>1309</v>
      </c>
      <c r="B1318" s="300" t="s">
        <v>1374</v>
      </c>
      <c r="C1318" s="301" t="s">
        <v>1283</v>
      </c>
      <c r="D1318" s="308"/>
      <c r="E1318" s="308" t="s">
        <v>1753</v>
      </c>
      <c r="F1318" s="308"/>
      <c r="G1318" s="421" t="s">
        <v>2474</v>
      </c>
      <c r="H1318" s="228">
        <v>45720</v>
      </c>
      <c r="I1318" s="308">
        <v>42</v>
      </c>
      <c r="J1318" s="308">
        <v>141</v>
      </c>
      <c r="K1318" s="303" t="e" cm="1">
        <f t="array" ref="K1318">LOOKUP(2,1/(J1318&gt;=INDEX(IF(F1318="x",CCTT!$F$3:$I$170,CCTT!$B$3:$E$170),MATCH(DATEDIF(D1318,DATE(2024,7,11),"m"),CCTT!$A$3:$A$170,0),0)),CCTT!$F$2:$I$2)</f>
        <v>#N/A</v>
      </c>
      <c r="L1318" s="304">
        <f t="shared" si="127"/>
        <v>21.125697902519995</v>
      </c>
      <c r="M1318" s="303" t="e" cm="1">
        <f t="array" ref="M1318">LOOKUP(2,1/(L1318&gt;=INDEX(IF(F1318="x",BMI!$G$3:$K$170,BMI!$B$3:$F$170),MATCH(DATEDIF(D1318,DATE(2024,7,11),"m"),BMI!$A$3:$A$170,0),0)),BMI!$G$2:$K$2)</f>
        <v>#N/A</v>
      </c>
      <c r="N1318" s="299" t="s">
        <v>3386</v>
      </c>
      <c r="O1318" s="299">
        <v>82</v>
      </c>
      <c r="P1318" s="106" t="s">
        <v>3380</v>
      </c>
      <c r="Q1318" s="103" t="s">
        <v>5</v>
      </c>
      <c r="R1318" s="103" t="s">
        <v>5</v>
      </c>
      <c r="S1318" s="299" t="s">
        <v>5</v>
      </c>
      <c r="T1318" s="103" t="s">
        <v>5</v>
      </c>
      <c r="U1318" s="305" t="str">
        <f t="shared" si="128"/>
        <v>bt; bt; bt; bt</v>
      </c>
      <c r="V1318" s="306" t="s">
        <v>5</v>
      </c>
      <c r="W1318" s="307" t="e">
        <f t="shared" si="129"/>
        <v>#N/A</v>
      </c>
      <c r="X1318" s="308"/>
    </row>
    <row r="1319" spans="1:24" x14ac:dyDescent="0.25">
      <c r="A1319" s="103">
        <f t="shared" si="130"/>
        <v>1310</v>
      </c>
      <c r="B1319" s="300" t="s">
        <v>1656</v>
      </c>
      <c r="C1319" s="301" t="s">
        <v>1340</v>
      </c>
      <c r="D1319" s="309">
        <v>42063</v>
      </c>
      <c r="E1319" s="308" t="s">
        <v>1753</v>
      </c>
      <c r="F1319" s="308"/>
      <c r="G1319" s="421" t="s">
        <v>2474</v>
      </c>
      <c r="H1319" s="228">
        <v>45720</v>
      </c>
      <c r="I1319" s="308">
        <v>28</v>
      </c>
      <c r="J1319" s="308">
        <v>137</v>
      </c>
      <c r="K1319" s="303" t="str" cm="1">
        <f t="array" ref="K1319">LOOKUP(2,1/(J1319&gt;=INDEX(IF(F1319="x",CCTT!$F$3:$I$170,CCTT!$B$3:$E$170),MATCH(DATEDIF(D1319,DATE(2024,7,11),"m"),CCTT!$A$3:$A$170,0),0)),CCTT!$F$2:$I$2)</f>
        <v>bt</v>
      </c>
      <c r="L1319" s="304">
        <f t="shared" si="127"/>
        <v>14.918216207576323</v>
      </c>
      <c r="M1319" s="303" t="str" cm="1">
        <f t="array" ref="M1319">LOOKUP(2,1/(L1319&gt;=INDEX(IF(F1319="x",BMI!$G$3:$K$170,BMI!$B$3:$F$170),MATCH(DATEDIF(D1319,DATE(2024,7,11),"m"),BMI!$A$3:$A$170,0),0)),BMI!$G$2:$K$2)</f>
        <v>bt</v>
      </c>
      <c r="N1319" s="299" t="s">
        <v>3381</v>
      </c>
      <c r="O1319" s="299">
        <v>81</v>
      </c>
      <c r="P1319" s="302" t="s">
        <v>3382</v>
      </c>
      <c r="Q1319" s="103" t="s">
        <v>1269</v>
      </c>
      <c r="R1319" s="103" t="s">
        <v>5</v>
      </c>
      <c r="S1319" s="299" t="s">
        <v>5</v>
      </c>
      <c r="T1319" s="103" t="s">
        <v>5</v>
      </c>
      <c r="U1319" s="305" t="str">
        <f t="shared" si="128"/>
        <v>Cận thị; bt; bt; bt</v>
      </c>
      <c r="V1319" s="306" t="s">
        <v>1269</v>
      </c>
      <c r="W1319" s="307" t="str">
        <f t="shared" si="129"/>
        <v>II</v>
      </c>
      <c r="X1319" s="308"/>
    </row>
    <row r="1320" spans="1:24" x14ac:dyDescent="0.25">
      <c r="A1320" s="103">
        <f t="shared" si="130"/>
        <v>1311</v>
      </c>
      <c r="B1320" s="300" t="s">
        <v>2995</v>
      </c>
      <c r="C1320" s="301" t="s">
        <v>1284</v>
      </c>
      <c r="D1320" s="309">
        <v>42057</v>
      </c>
      <c r="E1320" s="308" t="s">
        <v>1753</v>
      </c>
      <c r="F1320" s="308"/>
      <c r="G1320" s="421" t="s">
        <v>2474</v>
      </c>
      <c r="H1320" s="228">
        <v>45720</v>
      </c>
      <c r="I1320" s="308">
        <v>44</v>
      </c>
      <c r="J1320" s="308">
        <v>141</v>
      </c>
      <c r="K1320" s="303" t="str" cm="1">
        <f t="array" ref="K1320">LOOKUP(2,1/(J1320&gt;=INDEX(IF(F1320="x",CCTT!$F$3:$I$170,CCTT!$B$3:$E$170),MATCH(DATEDIF(D1320,DATE(2024,7,11),"m"),CCTT!$A$3:$A$170,0),0)),CCTT!$F$2:$I$2)</f>
        <v>bt</v>
      </c>
      <c r="L1320" s="304">
        <f t="shared" si="127"/>
        <v>22.131683516925705</v>
      </c>
      <c r="M1320" s="303" t="str" cm="1">
        <f t="array" ref="M1320">LOOKUP(2,1/(L1320&gt;=INDEX(IF(F1320="x",BMI!$G$3:$K$170,BMI!$B$3:$F$170),MATCH(DATEDIF(D1320,DATE(2024,7,11),"m"),BMI!$A$3:$A$170,0),0)),BMI!$G$2:$K$2)</f>
        <v>BP</v>
      </c>
      <c r="N1320" s="299" t="s">
        <v>3390</v>
      </c>
      <c r="O1320" s="299">
        <v>82</v>
      </c>
      <c r="P1320" s="106" t="s">
        <v>3380</v>
      </c>
      <c r="Q1320" s="103" t="s">
        <v>5</v>
      </c>
      <c r="R1320" s="103" t="s">
        <v>5</v>
      </c>
      <c r="S1320" s="299" t="s">
        <v>5</v>
      </c>
      <c r="T1320" s="103" t="s">
        <v>5</v>
      </c>
      <c r="U1320" s="305" t="str">
        <f t="shared" si="128"/>
        <v>bt; bt; bt; bt</v>
      </c>
      <c r="V1320" s="306" t="s">
        <v>5</v>
      </c>
      <c r="W1320" s="307" t="str">
        <f t="shared" si="129"/>
        <v>III</v>
      </c>
      <c r="X1320" s="308"/>
    </row>
    <row r="1321" spans="1:24" x14ac:dyDescent="0.25">
      <c r="A1321" s="103">
        <f t="shared" si="130"/>
        <v>1312</v>
      </c>
      <c r="B1321" s="300" t="s">
        <v>2996</v>
      </c>
      <c r="C1321" s="301" t="s">
        <v>1284</v>
      </c>
      <c r="D1321" s="309">
        <v>42119</v>
      </c>
      <c r="E1321" s="308" t="s">
        <v>1753</v>
      </c>
      <c r="F1321" s="308"/>
      <c r="G1321" s="421" t="s">
        <v>2474</v>
      </c>
      <c r="H1321" s="228">
        <v>45720</v>
      </c>
      <c r="I1321" s="308">
        <v>37</v>
      </c>
      <c r="J1321" s="308">
        <v>128</v>
      </c>
      <c r="K1321" s="303" t="str" cm="1">
        <f t="array" ref="K1321">LOOKUP(2,1/(J1321&gt;=INDEX(IF(F1321="x",CCTT!$F$3:$I$170,CCTT!$B$3:$E$170),MATCH(DATEDIF(D1321,DATE(2024,7,11),"m"),CCTT!$A$3:$A$170,0),0)),CCTT!$F$2:$I$2)</f>
        <v>bt</v>
      </c>
      <c r="L1321" s="304">
        <f t="shared" si="127"/>
        <v>22.5830078125</v>
      </c>
      <c r="M1321" s="303" t="str" cm="1">
        <f t="array" ref="M1321">LOOKUP(2,1/(L1321&gt;=INDEX(IF(F1321="x",BMI!$G$3:$K$170,BMI!$B$3:$F$170),MATCH(DATEDIF(D1321,DATE(2024,7,11),"m"),BMI!$A$3:$A$170,0),0)),BMI!$G$2:$K$2)</f>
        <v>BP</v>
      </c>
      <c r="N1321" s="299" t="s">
        <v>3379</v>
      </c>
      <c r="O1321" s="299">
        <v>82</v>
      </c>
      <c r="P1321" s="106" t="s">
        <v>3380</v>
      </c>
      <c r="Q1321" s="103" t="s">
        <v>5</v>
      </c>
      <c r="R1321" s="103" t="s">
        <v>5</v>
      </c>
      <c r="S1321" s="299" t="s">
        <v>1370</v>
      </c>
      <c r="T1321" s="103" t="s">
        <v>5</v>
      </c>
      <c r="U1321" s="305" t="str">
        <f t="shared" si="128"/>
        <v>bt; bt; Đa sâu răng; bt</v>
      </c>
      <c r="V1321" s="112" t="s">
        <v>1370</v>
      </c>
      <c r="W1321" s="307" t="str">
        <f t="shared" si="129"/>
        <v>III</v>
      </c>
      <c r="X1321" s="308"/>
    </row>
    <row r="1322" spans="1:24" x14ac:dyDescent="0.25">
      <c r="A1322" s="103">
        <f t="shared" si="130"/>
        <v>1313</v>
      </c>
      <c r="B1322" s="300" t="s">
        <v>1642</v>
      </c>
      <c r="C1322" s="301" t="s">
        <v>1314</v>
      </c>
      <c r="D1322" s="309">
        <v>42223</v>
      </c>
      <c r="E1322" s="308" t="s">
        <v>1753</v>
      </c>
      <c r="F1322" s="308"/>
      <c r="G1322" s="421" t="s">
        <v>2474</v>
      </c>
      <c r="H1322" s="228">
        <v>45720</v>
      </c>
      <c r="I1322" s="308">
        <v>31</v>
      </c>
      <c r="J1322" s="308">
        <v>134</v>
      </c>
      <c r="K1322" s="303" t="str" cm="1">
        <f t="array" ref="K1322">LOOKUP(2,1/(J1322&gt;=INDEX(IF(F1322="x",CCTT!$F$3:$I$170,CCTT!$B$3:$E$170),MATCH(DATEDIF(D1322,DATE(2024,7,11),"m"),CCTT!$A$3:$A$170,0),0)),CCTT!$F$2:$I$2)</f>
        <v>bt</v>
      </c>
      <c r="L1322" s="304">
        <f t="shared" si="127"/>
        <v>17.264424147917129</v>
      </c>
      <c r="M1322" s="303" t="str" cm="1">
        <f t="array" ref="M1322">LOOKUP(2,1/(L1322&gt;=INDEX(IF(F1322="x",BMI!$G$3:$K$170,BMI!$B$3:$F$170),MATCH(DATEDIF(D1322,DATE(2024,7,11),"m"),BMI!$A$3:$A$170,0),0)),BMI!$G$2:$K$2)</f>
        <v>bt</v>
      </c>
      <c r="N1322" s="299" t="s">
        <v>3381</v>
      </c>
      <c r="O1322" s="299">
        <v>82</v>
      </c>
      <c r="P1322" s="106" t="s">
        <v>3380</v>
      </c>
      <c r="Q1322" s="103" t="s">
        <v>5</v>
      </c>
      <c r="R1322" s="103" t="s">
        <v>5</v>
      </c>
      <c r="S1322" s="299" t="s">
        <v>5</v>
      </c>
      <c r="T1322" s="103" t="s">
        <v>5</v>
      </c>
      <c r="U1322" s="305" t="str">
        <f>Q1322&amp;"; "&amp;R1322&amp;"; "&amp;S1322&amp;"; "&amp;T1322</f>
        <v>bt; bt; bt; bt</v>
      </c>
      <c r="V1322" s="306" t="s">
        <v>5</v>
      </c>
      <c r="W1322" s="307" t="str">
        <f t="shared" si="129"/>
        <v>I</v>
      </c>
      <c r="X1322" s="308"/>
    </row>
    <row r="1323" spans="1:24" x14ac:dyDescent="0.25">
      <c r="A1323" s="103">
        <f t="shared" si="130"/>
        <v>1314</v>
      </c>
      <c r="B1323" s="300" t="s">
        <v>1496</v>
      </c>
      <c r="C1323" s="301" t="s">
        <v>1285</v>
      </c>
      <c r="D1323" s="309">
        <v>42141</v>
      </c>
      <c r="E1323" s="308" t="s">
        <v>1753</v>
      </c>
      <c r="F1323" s="308"/>
      <c r="G1323" s="421" t="s">
        <v>2474</v>
      </c>
      <c r="H1323" s="228">
        <v>45720</v>
      </c>
      <c r="I1323" s="308">
        <v>41</v>
      </c>
      <c r="J1323" s="308">
        <v>135</v>
      </c>
      <c r="K1323" s="303" t="str" cm="1">
        <f t="array" ref="K1323">LOOKUP(2,1/(J1323&gt;=INDEX(IF(F1323="x",CCTT!$F$3:$I$170,CCTT!$B$3:$E$170),MATCH(DATEDIF(D1323,DATE(2024,7,11),"m"),CCTT!$A$3:$A$170,0),0)),CCTT!$F$2:$I$2)</f>
        <v>bt</v>
      </c>
      <c r="L1323" s="304">
        <f t="shared" si="127"/>
        <v>22.496570644718791</v>
      </c>
      <c r="M1323" s="303" t="str" cm="1">
        <f t="array" ref="M1323">LOOKUP(2,1/(L1323&gt;=INDEX(IF(F1323="x",BMI!$G$3:$K$170,BMI!$B$3:$F$170),MATCH(DATEDIF(D1323,DATE(2024,7,11),"m"),BMI!$A$3:$A$170,0),0)),BMI!$G$2:$K$2)</f>
        <v>BP</v>
      </c>
      <c r="N1323" s="299" t="s">
        <v>3379</v>
      </c>
      <c r="O1323" s="299">
        <v>81</v>
      </c>
      <c r="P1323" s="302" t="s">
        <v>3391</v>
      </c>
      <c r="Q1323" s="335" t="s">
        <v>1326</v>
      </c>
      <c r="R1323" s="103" t="s">
        <v>5</v>
      </c>
      <c r="S1323" s="299" t="s">
        <v>5</v>
      </c>
      <c r="T1323" s="103" t="s">
        <v>5</v>
      </c>
      <c r="U1323" s="305" t="str">
        <f t="shared" si="128"/>
        <v>2 mắt giảm thị lực; bt; bt; bt</v>
      </c>
      <c r="V1323" s="112" t="s">
        <v>1326</v>
      </c>
      <c r="W1323" s="307" t="str">
        <f t="shared" si="129"/>
        <v>III</v>
      </c>
      <c r="X1323" s="308"/>
    </row>
    <row r="1324" spans="1:24" x14ac:dyDescent="0.25">
      <c r="A1324" s="103">
        <f t="shared" si="130"/>
        <v>1315</v>
      </c>
      <c r="B1324" s="300" t="s">
        <v>2997</v>
      </c>
      <c r="C1324" s="301" t="s">
        <v>2443</v>
      </c>
      <c r="D1324" s="309">
        <v>42275</v>
      </c>
      <c r="E1324" s="308"/>
      <c r="F1324" s="308" t="s">
        <v>1753</v>
      </c>
      <c r="G1324" s="421" t="s">
        <v>2474</v>
      </c>
      <c r="H1324" s="228">
        <v>45720</v>
      </c>
      <c r="I1324" s="308">
        <v>23</v>
      </c>
      <c r="J1324" s="308">
        <v>131</v>
      </c>
      <c r="K1324" s="303" t="str" cm="1">
        <f t="array" ref="K1324">LOOKUP(2,1/(J1324&gt;=INDEX(IF(F1324="x",CCTT!$F$3:$I$170,CCTT!$B$3:$E$170),MATCH(DATEDIF(D1324,DATE(2024,7,11),"m"),CCTT!$A$3:$A$170,0),0)),CCTT!$F$2:$I$2)</f>
        <v>bt</v>
      </c>
      <c r="L1324" s="304">
        <f t="shared" si="127"/>
        <v>13.402482372822098</v>
      </c>
      <c r="M1324" s="303" t="str" cm="1">
        <f t="array" ref="M1324">LOOKUP(2,1/(L1324&gt;=INDEX(IF(F1324="x",BMI!$G$3:$K$170,BMI!$B$3:$F$170),MATCH(DATEDIF(D1324,DATE(2024,7,11),"m"),BMI!$A$3:$A$170,0),0)),BMI!$G$2:$K$2)</f>
        <v>bt</v>
      </c>
      <c r="N1324" s="299" t="s">
        <v>3381</v>
      </c>
      <c r="O1324" s="299">
        <v>83</v>
      </c>
      <c r="P1324" s="106" t="s">
        <v>3380</v>
      </c>
      <c r="Q1324" s="103" t="s">
        <v>5</v>
      </c>
      <c r="R1324" s="103" t="s">
        <v>5</v>
      </c>
      <c r="S1324" s="299" t="s">
        <v>1370</v>
      </c>
      <c r="T1324" s="103" t="s">
        <v>5</v>
      </c>
      <c r="U1324" s="305" t="str">
        <f t="shared" si="128"/>
        <v>bt; bt; Đa sâu răng; bt</v>
      </c>
      <c r="V1324" s="112" t="s">
        <v>1370</v>
      </c>
      <c r="W1324" s="307" t="str">
        <f t="shared" si="129"/>
        <v>II</v>
      </c>
      <c r="X1324" s="308"/>
    </row>
    <row r="1325" spans="1:24" x14ac:dyDescent="0.25">
      <c r="A1325" s="103">
        <f t="shared" si="130"/>
        <v>1316</v>
      </c>
      <c r="B1325" s="300" t="s">
        <v>2179</v>
      </c>
      <c r="C1325" s="301" t="s">
        <v>1289</v>
      </c>
      <c r="D1325" s="309">
        <v>42143</v>
      </c>
      <c r="E1325" s="308"/>
      <c r="F1325" s="308" t="s">
        <v>1753</v>
      </c>
      <c r="G1325" s="421" t="s">
        <v>2474</v>
      </c>
      <c r="H1325" s="228">
        <v>45720</v>
      </c>
      <c r="I1325" s="308">
        <v>32</v>
      </c>
      <c r="J1325" s="308">
        <v>137</v>
      </c>
      <c r="K1325" s="303" t="str" cm="1">
        <f t="array" ref="K1325">LOOKUP(2,1/(J1325&gt;=INDEX(IF(F1325="x",CCTT!$F$3:$I$170,CCTT!$B$3:$E$170),MATCH(DATEDIF(D1325,DATE(2024,7,11),"m"),CCTT!$A$3:$A$170,0),0)),CCTT!$F$2:$I$2)</f>
        <v>bt</v>
      </c>
      <c r="L1325" s="304">
        <f t="shared" si="127"/>
        <v>17.049389951515796</v>
      </c>
      <c r="M1325" s="303" t="str" cm="1">
        <f t="array" ref="M1325">LOOKUP(2,1/(L1325&gt;=INDEX(IF(F1325="x",BMI!$G$3:$K$170,BMI!$B$3:$F$170),MATCH(DATEDIF(D1325,DATE(2024,7,11),"m"),BMI!$A$3:$A$170,0),0)),BMI!$G$2:$K$2)</f>
        <v>bt</v>
      </c>
      <c r="N1325" s="299" t="s">
        <v>3381</v>
      </c>
      <c r="O1325" s="299">
        <v>83</v>
      </c>
      <c r="P1325" s="302" t="s">
        <v>3412</v>
      </c>
      <c r="Q1325" s="335" t="s">
        <v>1326</v>
      </c>
      <c r="R1325" s="103" t="s">
        <v>5</v>
      </c>
      <c r="S1325" s="299" t="s">
        <v>5</v>
      </c>
      <c r="T1325" s="103" t="s">
        <v>5</v>
      </c>
      <c r="U1325" s="305" t="str">
        <f t="shared" si="128"/>
        <v>2 mắt giảm thị lực; bt; bt; bt</v>
      </c>
      <c r="V1325" s="112" t="s">
        <v>1326</v>
      </c>
      <c r="W1325" s="307" t="str">
        <f t="shared" si="129"/>
        <v>II</v>
      </c>
      <c r="X1325" s="308"/>
    </row>
    <row r="1326" spans="1:24" x14ac:dyDescent="0.25">
      <c r="A1326" s="103">
        <f t="shared" si="130"/>
        <v>1317</v>
      </c>
      <c r="B1326" s="300" t="s">
        <v>1657</v>
      </c>
      <c r="C1326" s="301" t="s">
        <v>1290</v>
      </c>
      <c r="D1326" s="309">
        <v>41799</v>
      </c>
      <c r="E1326" s="308"/>
      <c r="F1326" s="308" t="s">
        <v>1753</v>
      </c>
      <c r="G1326" s="421" t="s">
        <v>2474</v>
      </c>
      <c r="H1326" s="228">
        <v>45720</v>
      </c>
      <c r="I1326" s="308">
        <v>31</v>
      </c>
      <c r="J1326" s="308">
        <v>138</v>
      </c>
      <c r="K1326" s="303" t="str" cm="1">
        <f t="array" ref="K1326">LOOKUP(2,1/(J1326&gt;=INDEX(IF(F1326="x",CCTT!$F$3:$I$170,CCTT!$B$3:$E$170),MATCH(DATEDIF(D1326,DATE(2024,7,11),"m"),CCTT!$A$3:$A$170,0),0)),CCTT!$F$2:$I$2)</f>
        <v>bt</v>
      </c>
      <c r="L1326" s="304">
        <f t="shared" si="127"/>
        <v>16.27809283763915</v>
      </c>
      <c r="M1326" s="303" t="str" cm="1">
        <f t="array" ref="M1326">LOOKUP(2,1/(L1326&gt;=INDEX(IF(F1326="x",BMI!$G$3:$K$170,BMI!$B$3:$F$170),MATCH(DATEDIF(D1326,DATE(2024,7,11),"m"),BMI!$A$3:$A$170,0),0)),BMI!$G$2:$K$2)</f>
        <v>bt</v>
      </c>
      <c r="N1326" s="299" t="s">
        <v>3381</v>
      </c>
      <c r="O1326" s="299">
        <v>81</v>
      </c>
      <c r="P1326" s="106" t="s">
        <v>3380</v>
      </c>
      <c r="Q1326" s="103" t="s">
        <v>5</v>
      </c>
      <c r="R1326" s="103" t="s">
        <v>5</v>
      </c>
      <c r="S1326" s="299" t="s">
        <v>5</v>
      </c>
      <c r="T1326" s="103" t="s">
        <v>5</v>
      </c>
      <c r="U1326" s="305" t="str">
        <f t="shared" si="128"/>
        <v>bt; bt; bt; bt</v>
      </c>
      <c r="V1326" s="306" t="s">
        <v>5</v>
      </c>
      <c r="W1326" s="307" t="str">
        <f t="shared" si="129"/>
        <v>I</v>
      </c>
      <c r="X1326" s="308"/>
    </row>
    <row r="1327" spans="1:24" x14ac:dyDescent="0.25">
      <c r="A1327" s="103">
        <f t="shared" si="130"/>
        <v>1318</v>
      </c>
      <c r="B1327" s="300" t="s">
        <v>2708</v>
      </c>
      <c r="C1327" s="301" t="s">
        <v>1291</v>
      </c>
      <c r="D1327" s="309">
        <v>42327</v>
      </c>
      <c r="E1327" s="308"/>
      <c r="F1327" s="308" t="s">
        <v>1753</v>
      </c>
      <c r="G1327" s="421" t="s">
        <v>2474</v>
      </c>
      <c r="H1327" s="228">
        <v>45720</v>
      </c>
      <c r="I1327" s="308">
        <v>22</v>
      </c>
      <c r="J1327" s="308">
        <v>129</v>
      </c>
      <c r="K1327" s="303" t="str" cm="1">
        <f t="array" ref="K1327">LOOKUP(2,1/(J1327&gt;=INDEX(IF(F1327="x",CCTT!$F$3:$I$170,CCTT!$B$3:$E$170),MATCH(DATEDIF(D1327,DATE(2024,7,11),"m"),CCTT!$A$3:$A$170,0),0)),CCTT!$F$2:$I$2)</f>
        <v>bt</v>
      </c>
      <c r="L1327" s="304">
        <f t="shared" si="127"/>
        <v>13.220359353404243</v>
      </c>
      <c r="M1327" s="303" t="str" cm="1">
        <f t="array" ref="M1327">LOOKUP(2,1/(L1327&gt;=INDEX(IF(F1327="x",BMI!$G$3:$K$170,BMI!$B$3:$F$170),MATCH(DATEDIF(D1327,DATE(2024,7,11),"m"),BMI!$A$3:$A$170,0),0)),BMI!$G$2:$K$2)</f>
        <v>bt</v>
      </c>
      <c r="N1327" s="299" t="s">
        <v>3381</v>
      </c>
      <c r="O1327" s="299">
        <v>81</v>
      </c>
      <c r="P1327" s="106" t="s">
        <v>3380</v>
      </c>
      <c r="Q1327" s="103" t="s">
        <v>5</v>
      </c>
      <c r="R1327" s="103" t="s">
        <v>5</v>
      </c>
      <c r="S1327" s="299" t="s">
        <v>5</v>
      </c>
      <c r="T1327" s="103" t="s">
        <v>5</v>
      </c>
      <c r="U1327" s="305" t="str">
        <f t="shared" si="128"/>
        <v>bt; bt; bt; bt</v>
      </c>
      <c r="V1327" s="306" t="s">
        <v>5</v>
      </c>
      <c r="W1327" s="307" t="str">
        <f t="shared" si="129"/>
        <v>I</v>
      </c>
      <c r="X1327" s="308"/>
    </row>
    <row r="1328" spans="1:24" x14ac:dyDescent="0.25">
      <c r="A1328" s="103">
        <f t="shared" si="130"/>
        <v>1319</v>
      </c>
      <c r="B1328" s="300" t="s">
        <v>2998</v>
      </c>
      <c r="C1328" s="301" t="s">
        <v>2999</v>
      </c>
      <c r="D1328" s="309">
        <v>42138</v>
      </c>
      <c r="E1328" s="308" t="s">
        <v>1753</v>
      </c>
      <c r="F1328" s="308"/>
      <c r="G1328" s="421" t="s">
        <v>2474</v>
      </c>
      <c r="H1328" s="228">
        <v>45720</v>
      </c>
      <c r="I1328" s="308">
        <v>22</v>
      </c>
      <c r="J1328" s="308">
        <v>126</v>
      </c>
      <c r="K1328" s="303" t="str" cm="1">
        <f t="array" ref="K1328">LOOKUP(2,1/(J1328&gt;=INDEX(IF(F1328="x",CCTT!$F$3:$I$170,CCTT!$B$3:$E$170),MATCH(DATEDIF(D1328,DATE(2024,7,11),"m"),CCTT!$A$3:$A$170,0),0)),CCTT!$F$2:$I$2)</f>
        <v>bt</v>
      </c>
      <c r="L1328" s="304">
        <f t="shared" si="127"/>
        <v>13.85739480977576</v>
      </c>
      <c r="M1328" s="303" t="str" cm="1">
        <f t="array" ref="M1328">LOOKUP(2,1/(L1328&gt;=INDEX(IF(F1328="x",BMI!$G$3:$K$170,BMI!$B$3:$F$170),MATCH(DATEDIF(D1328,DATE(2024,7,11),"m"),BMI!$A$3:$A$170,0),0)),BMI!$G$2:$K$2)</f>
        <v>bt</v>
      </c>
      <c r="N1328" s="299" t="s">
        <v>3381</v>
      </c>
      <c r="O1328" s="299">
        <v>81</v>
      </c>
      <c r="P1328" s="106" t="s">
        <v>3380</v>
      </c>
      <c r="Q1328" s="103" t="s">
        <v>5</v>
      </c>
      <c r="R1328" s="103" t="s">
        <v>5</v>
      </c>
      <c r="S1328" s="299" t="s">
        <v>5</v>
      </c>
      <c r="T1328" s="103" t="s">
        <v>5</v>
      </c>
      <c r="U1328" s="305" t="str">
        <f t="shared" si="128"/>
        <v>bt; bt; bt; bt</v>
      </c>
      <c r="V1328" s="306" t="s">
        <v>5</v>
      </c>
      <c r="W1328" s="307" t="str">
        <f t="shared" si="129"/>
        <v>I</v>
      </c>
      <c r="X1328" s="308"/>
    </row>
    <row r="1329" spans="1:24" x14ac:dyDescent="0.25">
      <c r="A1329" s="103">
        <f t="shared" si="130"/>
        <v>1320</v>
      </c>
      <c r="B1329" s="300" t="s">
        <v>2951</v>
      </c>
      <c r="C1329" s="301" t="s">
        <v>1315</v>
      </c>
      <c r="D1329" s="309">
        <v>42128</v>
      </c>
      <c r="E1329" s="308" t="s">
        <v>1753</v>
      </c>
      <c r="F1329" s="308"/>
      <c r="G1329" s="421" t="s">
        <v>2474</v>
      </c>
      <c r="H1329" s="228">
        <v>45720</v>
      </c>
      <c r="I1329" s="308">
        <v>28</v>
      </c>
      <c r="J1329" s="308">
        <v>127</v>
      </c>
      <c r="K1329" s="303" t="str" cm="1">
        <f t="array" ref="K1329">LOOKUP(2,1/(J1329&gt;=INDEX(IF(F1329="x",CCTT!$F$3:$I$170,CCTT!$B$3:$E$170),MATCH(DATEDIF(D1329,DATE(2024,7,11),"m"),CCTT!$A$3:$A$170,0),0)),CCTT!$F$2:$I$2)</f>
        <v>bt</v>
      </c>
      <c r="L1329" s="304">
        <f t="shared" si="127"/>
        <v>17.360034720069439</v>
      </c>
      <c r="M1329" s="303" t="str" cm="1">
        <f t="array" ref="M1329">LOOKUP(2,1/(L1329&gt;=INDEX(IF(F1329="x",BMI!$G$3:$K$170,BMI!$B$3:$F$170),MATCH(DATEDIF(D1329,DATE(2024,7,11),"m"),BMI!$A$3:$A$170,0),0)),BMI!$G$2:$K$2)</f>
        <v>bt</v>
      </c>
      <c r="N1329" s="299" t="s">
        <v>3381</v>
      </c>
      <c r="O1329" s="299">
        <v>78</v>
      </c>
      <c r="P1329" s="106" t="s">
        <v>3380</v>
      </c>
      <c r="Q1329" s="103" t="s">
        <v>5</v>
      </c>
      <c r="R1329" s="103" t="s">
        <v>5</v>
      </c>
      <c r="S1329" s="299" t="s">
        <v>1370</v>
      </c>
      <c r="T1329" s="103" t="s">
        <v>5</v>
      </c>
      <c r="U1329" s="305" t="str">
        <f t="shared" si="128"/>
        <v>bt; bt; Đa sâu răng; bt</v>
      </c>
      <c r="V1329" s="112" t="s">
        <v>1370</v>
      </c>
      <c r="W1329" s="307" t="str">
        <f t="shared" si="129"/>
        <v>II</v>
      </c>
      <c r="X1329" s="308"/>
    </row>
    <row r="1330" spans="1:24" x14ac:dyDescent="0.25">
      <c r="A1330" s="103">
        <f t="shared" si="130"/>
        <v>1321</v>
      </c>
      <c r="B1330" s="300" t="s">
        <v>3004</v>
      </c>
      <c r="C1330" s="301" t="s">
        <v>1305</v>
      </c>
      <c r="D1330" s="309">
        <v>42350</v>
      </c>
      <c r="E1330" s="308"/>
      <c r="F1330" s="308" t="s">
        <v>1753</v>
      </c>
      <c r="G1330" s="421" t="s">
        <v>2474</v>
      </c>
      <c r="H1330" s="228">
        <v>45720</v>
      </c>
      <c r="I1330" s="308">
        <v>28</v>
      </c>
      <c r="J1330" s="308">
        <v>129</v>
      </c>
      <c r="K1330" s="303" t="str" cm="1">
        <f t="array" ref="K1330">LOOKUP(2,1/(J1330&gt;=INDEX(IF(F1330="x",CCTT!$F$3:$I$170,CCTT!$B$3:$E$170),MATCH(DATEDIF(D1330,DATE(2024,7,11),"m"),CCTT!$A$3:$A$170,0),0)),CCTT!$F$2:$I$2)</f>
        <v>bt</v>
      </c>
      <c r="L1330" s="304">
        <f t="shared" ref="L1330:L1338" si="131">(I1330/J1330^2)*10^4</f>
        <v>16.825911904332674</v>
      </c>
      <c r="M1330" s="303" t="str" cm="1">
        <f t="array" ref="M1330">LOOKUP(2,1/(L1330&gt;=INDEX(IF(F1330="x",BMI!$G$3:$K$170,BMI!$B$3:$F$170),MATCH(DATEDIF(D1330,DATE(2024,7,11),"m"),BMI!$A$3:$A$170,0),0)),BMI!$G$2:$K$2)</f>
        <v>bt</v>
      </c>
      <c r="N1330" s="299" t="s">
        <v>3381</v>
      </c>
      <c r="O1330" s="299">
        <v>80</v>
      </c>
      <c r="P1330" s="302" t="s">
        <v>3382</v>
      </c>
      <c r="Q1330" s="103" t="s">
        <v>1269</v>
      </c>
      <c r="R1330" s="103" t="s">
        <v>5</v>
      </c>
      <c r="S1330" s="299" t="s">
        <v>5</v>
      </c>
      <c r="T1330" s="103" t="s">
        <v>5</v>
      </c>
      <c r="U1330" s="305" t="str">
        <f t="shared" ref="U1330:U1338" si="132">Q1330&amp;"; "&amp;R1330&amp;"; "&amp;S1330&amp;"; "&amp;T1330</f>
        <v>Cận thị; bt; bt; bt</v>
      </c>
      <c r="V1330" s="306" t="s">
        <v>1269</v>
      </c>
      <c r="W1330" s="307" t="str">
        <f t="shared" ref="W1330:W1338" si="133">ROMAN(MAX(IF(OR(K1330=$Z$8,M1330=$AD$8,M1330=$AH$8),3,IF(OR(K1330=$AA$8,M1330=$AE$8,M1330=$AG$8),2,1)),IF(V1330="bt",1,2)),0)</f>
        <v>II</v>
      </c>
      <c r="X1330" s="308"/>
    </row>
    <row r="1331" spans="1:24" x14ac:dyDescent="0.25">
      <c r="A1331" s="103">
        <f t="shared" si="130"/>
        <v>1322</v>
      </c>
      <c r="B1331" s="300" t="s">
        <v>1386</v>
      </c>
      <c r="C1331" s="301" t="s">
        <v>1746</v>
      </c>
      <c r="D1331" s="309">
        <v>42134</v>
      </c>
      <c r="E1331" s="308" t="s">
        <v>1753</v>
      </c>
      <c r="F1331" s="308"/>
      <c r="G1331" s="421" t="s">
        <v>2474</v>
      </c>
      <c r="H1331" s="228">
        <v>45720</v>
      </c>
      <c r="I1331" s="308">
        <v>39</v>
      </c>
      <c r="J1331" s="308">
        <v>131</v>
      </c>
      <c r="K1331" s="303" t="str" cm="1">
        <f t="array" ref="K1331">LOOKUP(2,1/(J1331&gt;=INDEX(IF(F1331="x",CCTT!$F$3:$I$170,CCTT!$B$3:$E$170),MATCH(DATEDIF(D1331,DATE(2024,7,11),"m"),CCTT!$A$3:$A$170,0),0)),CCTT!$F$2:$I$2)</f>
        <v>bt</v>
      </c>
      <c r="L1331" s="304">
        <f t="shared" si="131"/>
        <v>22.725948371307034</v>
      </c>
      <c r="M1331" s="303" t="str" cm="1">
        <f t="array" ref="M1331">LOOKUP(2,1/(L1331&gt;=INDEX(IF(F1331="x",BMI!$G$3:$K$170,BMI!$B$3:$F$170),MATCH(DATEDIF(D1331,DATE(2024,7,11),"m"),BMI!$A$3:$A$170,0),0)),BMI!$G$2:$K$2)</f>
        <v>BP</v>
      </c>
      <c r="N1331" s="299" t="s">
        <v>3386</v>
      </c>
      <c r="O1331" s="299">
        <v>87</v>
      </c>
      <c r="P1331" s="106" t="s">
        <v>3380</v>
      </c>
      <c r="Q1331" s="103" t="s">
        <v>5</v>
      </c>
      <c r="R1331" s="103" t="s">
        <v>5</v>
      </c>
      <c r="S1331" s="299" t="s">
        <v>1370</v>
      </c>
      <c r="T1331" s="103" t="s">
        <v>5</v>
      </c>
      <c r="U1331" s="305" t="str">
        <f t="shared" si="132"/>
        <v>bt; bt; Đa sâu răng; bt</v>
      </c>
      <c r="V1331" s="112" t="s">
        <v>1370</v>
      </c>
      <c r="W1331" s="307" t="str">
        <f t="shared" si="133"/>
        <v>III</v>
      </c>
      <c r="X1331" s="308"/>
    </row>
    <row r="1332" spans="1:24" x14ac:dyDescent="0.25">
      <c r="A1332" s="103">
        <f t="shared" si="130"/>
        <v>1323</v>
      </c>
      <c r="B1332" s="300" t="s">
        <v>3001</v>
      </c>
      <c r="C1332" s="301" t="s">
        <v>1319</v>
      </c>
      <c r="D1332" s="309">
        <v>42295</v>
      </c>
      <c r="E1332" s="308"/>
      <c r="F1332" s="308" t="s">
        <v>1753</v>
      </c>
      <c r="G1332" s="421" t="s">
        <v>2474</v>
      </c>
      <c r="H1332" s="228">
        <v>45720</v>
      </c>
      <c r="I1332" s="308">
        <v>41</v>
      </c>
      <c r="J1332" s="308">
        <v>134</v>
      </c>
      <c r="K1332" s="303" t="str" cm="1">
        <f t="array" ref="K1332">LOOKUP(2,1/(J1332&gt;=INDEX(IF(F1332="x",CCTT!$F$3:$I$170,CCTT!$B$3:$E$170),MATCH(DATEDIF(D1332,DATE(2024,7,11),"m"),CCTT!$A$3:$A$170,0),0)),CCTT!$F$2:$I$2)</f>
        <v>bt</v>
      </c>
      <c r="L1332" s="304">
        <f t="shared" si="131"/>
        <v>22.833593227890397</v>
      </c>
      <c r="M1332" s="303" t="str" cm="1">
        <f t="array" ref="M1332">LOOKUP(2,1/(L1332&gt;=INDEX(IF(F1332="x",BMI!$G$3:$K$170,BMI!$B$3:$F$170),MATCH(DATEDIF(D1332,DATE(2024,7,11),"m"),BMI!$A$3:$A$170,0),0)),BMI!$G$2:$K$2)</f>
        <v>BP</v>
      </c>
      <c r="N1332" s="299" t="s">
        <v>3379</v>
      </c>
      <c r="O1332" s="299">
        <v>77</v>
      </c>
      <c r="P1332" s="106" t="s">
        <v>3380</v>
      </c>
      <c r="Q1332" s="103" t="s">
        <v>5</v>
      </c>
      <c r="R1332" s="103" t="s">
        <v>5</v>
      </c>
      <c r="S1332" s="299" t="s">
        <v>5</v>
      </c>
      <c r="T1332" s="103" t="s">
        <v>5</v>
      </c>
      <c r="U1332" s="305" t="str">
        <f t="shared" si="132"/>
        <v>bt; bt; bt; bt</v>
      </c>
      <c r="V1332" s="306" t="s">
        <v>5</v>
      </c>
      <c r="W1332" s="307" t="str">
        <f t="shared" si="133"/>
        <v>III</v>
      </c>
      <c r="X1332" s="308"/>
    </row>
    <row r="1333" spans="1:24" x14ac:dyDescent="0.25">
      <c r="A1333" s="103">
        <f t="shared" si="130"/>
        <v>1324</v>
      </c>
      <c r="B1333" s="300" t="s">
        <v>1386</v>
      </c>
      <c r="C1333" s="301" t="s">
        <v>1320</v>
      </c>
      <c r="D1333" s="309">
        <v>42350</v>
      </c>
      <c r="E1333" s="308" t="s">
        <v>1753</v>
      </c>
      <c r="F1333" s="308"/>
      <c r="G1333" s="421" t="s">
        <v>2474</v>
      </c>
      <c r="H1333" s="228">
        <v>45720</v>
      </c>
      <c r="I1333" s="308">
        <v>39</v>
      </c>
      <c r="J1333" s="308">
        <v>135</v>
      </c>
      <c r="K1333" s="303" t="str" cm="1">
        <f t="array" ref="K1333">LOOKUP(2,1/(J1333&gt;=INDEX(IF(F1333="x",CCTT!$F$3:$I$170,CCTT!$B$3:$E$170),MATCH(DATEDIF(D1333,DATE(2024,7,11),"m"),CCTT!$A$3:$A$170,0),0)),CCTT!$F$2:$I$2)</f>
        <v>bt</v>
      </c>
      <c r="L1333" s="304">
        <f t="shared" si="131"/>
        <v>21.399176954732511</v>
      </c>
      <c r="M1333" s="303" t="str" cm="1">
        <f t="array" ref="M1333">LOOKUP(2,1/(L1333&gt;=INDEX(IF(F1333="x",BMI!$G$3:$K$170,BMI!$B$3:$F$170),MATCH(DATEDIF(D1333,DATE(2024,7,11),"m"),BMI!$A$3:$A$170,0),0)),BMI!$G$2:$K$2)</f>
        <v>BP</v>
      </c>
      <c r="N1333" s="299" t="s">
        <v>3386</v>
      </c>
      <c r="O1333" s="299">
        <v>83</v>
      </c>
      <c r="P1333" s="106" t="s">
        <v>3380</v>
      </c>
      <c r="Q1333" s="103" t="s">
        <v>5</v>
      </c>
      <c r="R1333" s="103" t="s">
        <v>5</v>
      </c>
      <c r="S1333" s="299" t="s">
        <v>5</v>
      </c>
      <c r="T1333" s="103" t="s">
        <v>5</v>
      </c>
      <c r="U1333" s="305" t="str">
        <f t="shared" si="132"/>
        <v>bt; bt; bt; bt</v>
      </c>
      <c r="V1333" s="306" t="s">
        <v>5</v>
      </c>
      <c r="W1333" s="307" t="str">
        <f t="shared" si="133"/>
        <v>III</v>
      </c>
      <c r="X1333" s="308"/>
    </row>
    <row r="1334" spans="1:24" x14ac:dyDescent="0.25">
      <c r="A1334" s="103">
        <f t="shared" si="130"/>
        <v>1325</v>
      </c>
      <c r="B1334" s="300" t="s">
        <v>3002</v>
      </c>
      <c r="C1334" s="301" t="s">
        <v>1368</v>
      </c>
      <c r="D1334" s="309">
        <v>42344</v>
      </c>
      <c r="E1334" s="308"/>
      <c r="F1334" s="308" t="s">
        <v>1753</v>
      </c>
      <c r="G1334" s="421" t="s">
        <v>2474</v>
      </c>
      <c r="H1334" s="228">
        <v>45720</v>
      </c>
      <c r="I1334" s="308">
        <v>46</v>
      </c>
      <c r="J1334" s="308">
        <v>134</v>
      </c>
      <c r="K1334" s="303" t="str" cm="1">
        <f t="array" ref="K1334">LOOKUP(2,1/(J1334&gt;=INDEX(IF(F1334="x",CCTT!$F$3:$I$170,CCTT!$B$3:$E$170),MATCH(DATEDIF(D1334,DATE(2024,7,11),"m"),CCTT!$A$3:$A$170,0),0)),CCTT!$F$2:$I$2)</f>
        <v>bt</v>
      </c>
      <c r="L1334" s="304">
        <f t="shared" si="131"/>
        <v>25.618177767877032</v>
      </c>
      <c r="M1334" s="303" t="str" cm="1">
        <f t="array" ref="M1334">LOOKUP(2,1/(L1334&gt;=INDEX(IF(F1334="x",BMI!$G$3:$K$170,BMI!$B$3:$F$170),MATCH(DATEDIF(D1334,DATE(2024,7,11),"m"),BMI!$A$3:$A$170,0),0)),BMI!$G$2:$K$2)</f>
        <v>BP</v>
      </c>
      <c r="N1334" s="299" t="s">
        <v>66</v>
      </c>
      <c r="O1334" s="299">
        <v>85</v>
      </c>
      <c r="P1334" s="106" t="s">
        <v>3380</v>
      </c>
      <c r="Q1334" s="103" t="s">
        <v>5</v>
      </c>
      <c r="R1334" s="103" t="s">
        <v>5</v>
      </c>
      <c r="S1334" s="299" t="s">
        <v>5</v>
      </c>
      <c r="T1334" s="103" t="s">
        <v>5</v>
      </c>
      <c r="U1334" s="305" t="str">
        <f t="shared" si="132"/>
        <v>bt; bt; bt; bt</v>
      </c>
      <c r="V1334" s="306" t="s">
        <v>5</v>
      </c>
      <c r="W1334" s="307" t="str">
        <f t="shared" si="133"/>
        <v>III</v>
      </c>
      <c r="X1334" s="308"/>
    </row>
    <row r="1335" spans="1:24" x14ac:dyDescent="0.25">
      <c r="A1335" s="103">
        <f t="shared" si="130"/>
        <v>1326</v>
      </c>
      <c r="B1335" s="300" t="s">
        <v>3003</v>
      </c>
      <c r="C1335" s="301" t="s">
        <v>1302</v>
      </c>
      <c r="D1335" s="309">
        <v>42164</v>
      </c>
      <c r="E1335" s="308"/>
      <c r="F1335" s="308" t="s">
        <v>1753</v>
      </c>
      <c r="G1335" s="421" t="s">
        <v>2474</v>
      </c>
      <c r="H1335" s="228">
        <v>45720</v>
      </c>
      <c r="I1335" s="308">
        <v>30</v>
      </c>
      <c r="J1335" s="308">
        <v>118</v>
      </c>
      <c r="K1335" s="303" t="str" cm="1">
        <f t="array" ref="K1335">LOOKUP(2,1/(J1335&gt;=INDEX(IF(F1335="x",CCTT!$F$3:$I$170,CCTT!$B$3:$E$170),MATCH(DATEDIF(D1335,DATE(2024,7,11),"m"),CCTT!$A$3:$A$170,0),0)),CCTT!$F$2:$I$2)</f>
        <v>SDDTTC</v>
      </c>
      <c r="L1335" s="304">
        <f t="shared" si="131"/>
        <v>21.545532892846882</v>
      </c>
      <c r="M1335" s="303" t="str" cm="1">
        <f t="array" ref="M1335">LOOKUP(2,1/(L1335&gt;=INDEX(IF(F1335="x",BMI!$G$3:$K$170,BMI!$B$3:$F$170),MATCH(DATEDIF(D1335,DATE(2024,7,11),"m"),BMI!$A$3:$A$170,0),0)),BMI!$G$2:$K$2)</f>
        <v>TC</v>
      </c>
      <c r="N1335" s="299" t="s">
        <v>3381</v>
      </c>
      <c r="O1335" s="299">
        <v>81</v>
      </c>
      <c r="P1335" s="106" t="s">
        <v>3380</v>
      </c>
      <c r="Q1335" s="103" t="s">
        <v>5</v>
      </c>
      <c r="R1335" s="103" t="s">
        <v>5</v>
      </c>
      <c r="S1335" s="299" t="s">
        <v>5</v>
      </c>
      <c r="T1335" s="103" t="s">
        <v>5</v>
      </c>
      <c r="U1335" s="305" t="str">
        <f t="shared" si="132"/>
        <v>bt; bt; bt; bt</v>
      </c>
      <c r="V1335" s="306" t="s">
        <v>5</v>
      </c>
      <c r="W1335" s="307" t="str">
        <f t="shared" si="133"/>
        <v>II</v>
      </c>
      <c r="X1335" s="308"/>
    </row>
    <row r="1336" spans="1:24" x14ac:dyDescent="0.25">
      <c r="A1336" s="103">
        <f t="shared" si="130"/>
        <v>1327</v>
      </c>
      <c r="B1336" s="300" t="s">
        <v>1628</v>
      </c>
      <c r="C1336" s="301" t="s">
        <v>1383</v>
      </c>
      <c r="D1336" s="309">
        <v>42289</v>
      </c>
      <c r="E1336" s="308"/>
      <c r="F1336" s="308" t="s">
        <v>1753</v>
      </c>
      <c r="G1336" s="421" t="s">
        <v>2474</v>
      </c>
      <c r="H1336" s="228">
        <v>45720</v>
      </c>
      <c r="I1336" s="308">
        <v>20</v>
      </c>
      <c r="J1336" s="308">
        <v>128</v>
      </c>
      <c r="K1336" s="303" t="str" cm="1">
        <f t="array" ref="K1336">LOOKUP(2,1/(J1336&gt;=INDEX(IF(F1336="x",CCTT!$F$3:$I$170,CCTT!$B$3:$E$170),MATCH(DATEDIF(D1336,DATE(2024,7,11),"m"),CCTT!$A$3:$A$170,0),0)),CCTT!$F$2:$I$2)</f>
        <v>bt</v>
      </c>
      <c r="L1336" s="304">
        <f t="shared" si="131"/>
        <v>12.20703125</v>
      </c>
      <c r="M1336" s="303" t="str" cm="1">
        <f t="array" ref="M1336">LOOKUP(2,1/(L1336&gt;=INDEX(IF(F1336="x",BMI!$G$3:$K$170,BMI!$B$3:$F$170),MATCH(DATEDIF(D1336,DATE(2024,7,11),"m"),BMI!$A$3:$A$170,0),0)),BMI!$G$2:$K$2)</f>
        <v>SDDTGC</v>
      </c>
      <c r="N1336" s="299" t="s">
        <v>3381</v>
      </c>
      <c r="O1336" s="299">
        <v>83</v>
      </c>
      <c r="P1336" s="106" t="s">
        <v>3380</v>
      </c>
      <c r="Q1336" s="103" t="s">
        <v>5</v>
      </c>
      <c r="R1336" s="103" t="s">
        <v>5</v>
      </c>
      <c r="S1336" s="299" t="s">
        <v>5</v>
      </c>
      <c r="T1336" s="103" t="s">
        <v>5</v>
      </c>
      <c r="U1336" s="305" t="str">
        <f t="shared" si="132"/>
        <v>bt; bt; bt; bt</v>
      </c>
      <c r="V1336" s="306" t="s">
        <v>5</v>
      </c>
      <c r="W1336" s="307" t="str">
        <f t="shared" si="133"/>
        <v>II</v>
      </c>
      <c r="X1336" s="308"/>
    </row>
    <row r="1337" spans="1:24" x14ac:dyDescent="0.25">
      <c r="A1337" s="103">
        <f t="shared" si="130"/>
        <v>1328</v>
      </c>
      <c r="B1337" s="300" t="s">
        <v>1600</v>
      </c>
      <c r="C1337" s="301" t="s">
        <v>1463</v>
      </c>
      <c r="D1337" s="308"/>
      <c r="E1337" s="308" t="s">
        <v>1753</v>
      </c>
      <c r="F1337" s="308"/>
      <c r="G1337" s="421" t="s">
        <v>2474</v>
      </c>
      <c r="H1337" s="228">
        <v>45720</v>
      </c>
      <c r="I1337" s="308">
        <v>27</v>
      </c>
      <c r="J1337" s="308">
        <v>139</v>
      </c>
      <c r="K1337" s="303" t="e" cm="1">
        <f t="array" ref="K1337">LOOKUP(2,1/(J1337&gt;=INDEX(IF(F1337="x",CCTT!$F$3:$I$170,CCTT!$B$3:$E$170),MATCH(DATEDIF(D1337,DATE(2024,7,11),"m"),CCTT!$A$3:$A$170,0),0)),CCTT!$F$2:$I$2)</f>
        <v>#N/A</v>
      </c>
      <c r="L1337" s="304">
        <f t="shared" si="131"/>
        <v>13.974431965219191</v>
      </c>
      <c r="M1337" s="303" t="e" cm="1">
        <f t="array" ref="M1337">LOOKUP(2,1/(L1337&gt;=INDEX(IF(F1337="x",BMI!$G$3:$K$170,BMI!$B$3:$F$170),MATCH(DATEDIF(D1337,DATE(2024,7,11),"m"),BMI!$A$3:$A$170,0),0)),BMI!$G$2:$K$2)</f>
        <v>#N/A</v>
      </c>
      <c r="N1337" s="299" t="s">
        <v>3381</v>
      </c>
      <c r="O1337" s="299">
        <v>83</v>
      </c>
      <c r="P1337" s="106" t="s">
        <v>3380</v>
      </c>
      <c r="Q1337" s="103" t="s">
        <v>5</v>
      </c>
      <c r="R1337" s="103" t="s">
        <v>5</v>
      </c>
      <c r="S1337" s="299" t="s">
        <v>5</v>
      </c>
      <c r="T1337" s="103" t="s">
        <v>5</v>
      </c>
      <c r="U1337" s="305" t="str">
        <f t="shared" si="132"/>
        <v>bt; bt; bt; bt</v>
      </c>
      <c r="V1337" s="306" t="s">
        <v>5</v>
      </c>
      <c r="W1337" s="307" t="e">
        <f t="shared" si="133"/>
        <v>#N/A</v>
      </c>
      <c r="X1337" s="308"/>
    </row>
    <row r="1338" spans="1:24" x14ac:dyDescent="0.25">
      <c r="A1338" s="103">
        <f t="shared" si="130"/>
        <v>1329</v>
      </c>
      <c r="B1338" s="300" t="s">
        <v>3000</v>
      </c>
      <c r="C1338" s="301" t="s">
        <v>1295</v>
      </c>
      <c r="D1338" s="309">
        <v>42239</v>
      </c>
      <c r="E1338" s="308"/>
      <c r="F1338" s="308" t="s">
        <v>1753</v>
      </c>
      <c r="G1338" s="421" t="s">
        <v>2474</v>
      </c>
      <c r="H1338" s="228">
        <v>45720</v>
      </c>
      <c r="I1338" s="308">
        <v>28</v>
      </c>
      <c r="J1338" s="308">
        <v>132</v>
      </c>
      <c r="K1338" s="303" t="str" cm="1">
        <f t="array" ref="K1338">LOOKUP(2,1/(J1338&gt;=INDEX(IF(F1338="x",CCTT!$F$3:$I$170,CCTT!$B$3:$E$170),MATCH(DATEDIF(D1338,DATE(2024,7,11),"m"),CCTT!$A$3:$A$170,0),0)),CCTT!$F$2:$I$2)</f>
        <v>bt</v>
      </c>
      <c r="L1338" s="304">
        <f t="shared" si="131"/>
        <v>16.069788797061523</v>
      </c>
      <c r="M1338" s="303" t="str" cm="1">
        <f t="array" ref="M1338">LOOKUP(2,1/(L1338&gt;=INDEX(IF(F1338="x",BMI!$G$3:$K$170,BMI!$B$3:$F$170),MATCH(DATEDIF(D1338,DATE(2024,7,11),"m"),BMI!$A$3:$A$170,0),0)),BMI!$G$2:$K$2)</f>
        <v>bt</v>
      </c>
      <c r="N1338" s="299" t="s">
        <v>3381</v>
      </c>
      <c r="O1338" s="299">
        <v>81</v>
      </c>
      <c r="P1338" s="106" t="s">
        <v>3380</v>
      </c>
      <c r="Q1338" s="103" t="s">
        <v>5</v>
      </c>
      <c r="R1338" s="103" t="s">
        <v>5</v>
      </c>
      <c r="S1338" s="299" t="s">
        <v>5</v>
      </c>
      <c r="T1338" s="103" t="s">
        <v>5</v>
      </c>
      <c r="U1338" s="305" t="str">
        <f t="shared" si="132"/>
        <v>bt; bt; bt; bt</v>
      </c>
      <c r="V1338" s="306" t="s">
        <v>5</v>
      </c>
      <c r="W1338" s="307" t="str">
        <f t="shared" si="133"/>
        <v>I</v>
      </c>
      <c r="X1338" s="308"/>
    </row>
    <row r="1339" spans="1:24" x14ac:dyDescent="0.25">
      <c r="A1339" s="103">
        <f t="shared" si="130"/>
        <v>1330</v>
      </c>
      <c r="B1339" s="300" t="s">
        <v>3005</v>
      </c>
      <c r="C1339" s="301" t="s">
        <v>2839</v>
      </c>
      <c r="D1339" s="309">
        <v>42130</v>
      </c>
      <c r="E1339" s="308"/>
      <c r="F1339" s="308" t="s">
        <v>1753</v>
      </c>
      <c r="G1339" s="421" t="s">
        <v>2474</v>
      </c>
      <c r="H1339" s="228">
        <v>45720</v>
      </c>
      <c r="I1339" s="308">
        <v>55</v>
      </c>
      <c r="J1339" s="308">
        <v>146</v>
      </c>
      <c r="K1339" s="303" t="str" cm="1">
        <f t="array" ref="K1339">LOOKUP(2,1/(J1339&gt;=INDEX(IF(F1339="x",CCTT!$F$3:$I$170,CCTT!$B$3:$E$170),MATCH(DATEDIF(D1339,DATE(2024,7,11),"m"),CCTT!$A$3:$A$170,0),0)),CCTT!$F$2:$I$2)</f>
        <v>CHT</v>
      </c>
      <c r="L1339" s="304">
        <f t="shared" ref="L1339:L1393" si="134">(I1339/J1339^2)*10^4</f>
        <v>25.802214299118035</v>
      </c>
      <c r="M1339" s="303" t="str" cm="1">
        <f t="array" ref="M1339">LOOKUP(2,1/(L1339&gt;=INDEX(IF(F1339="x",BMI!$G$3:$K$170,BMI!$B$3:$F$170),MATCH(DATEDIF(D1339,DATE(2024,7,11),"m"),BMI!$A$3:$A$170,0),0)),BMI!$G$2:$K$2)</f>
        <v>BP</v>
      </c>
      <c r="N1339" s="299" t="s">
        <v>66</v>
      </c>
      <c r="O1339" s="299">
        <v>83</v>
      </c>
      <c r="P1339" s="106" t="s">
        <v>3380</v>
      </c>
      <c r="Q1339" s="103" t="s">
        <v>5</v>
      </c>
      <c r="R1339" s="103" t="s">
        <v>5</v>
      </c>
      <c r="S1339" s="299" t="s">
        <v>1370</v>
      </c>
      <c r="T1339" s="103" t="s">
        <v>5</v>
      </c>
      <c r="U1339" s="305" t="str">
        <f t="shared" ref="U1339:U1393" si="135">Q1339&amp;"; "&amp;R1339&amp;"; "&amp;S1339&amp;"; "&amp;T1339</f>
        <v>bt; bt; Đa sâu răng; bt</v>
      </c>
      <c r="V1339" s="112" t="s">
        <v>1370</v>
      </c>
      <c r="W1339" s="307" t="str">
        <f t="shared" ref="W1339:W1393" si="136">ROMAN(MAX(IF(OR(K1339=$Z$8,M1339=$AD$8,M1339=$AH$8),3,IF(OR(K1339=$AA$8,M1339=$AE$8,M1339=$AG$8),2,1)),IF(V1339="bt",1,2)),0)</f>
        <v>III</v>
      </c>
      <c r="X1339" s="308"/>
    </row>
    <row r="1340" spans="1:24" x14ac:dyDescent="0.25">
      <c r="A1340" s="103">
        <f t="shared" si="130"/>
        <v>1331</v>
      </c>
      <c r="B1340" s="300" t="s">
        <v>2073</v>
      </c>
      <c r="C1340" s="301" t="s">
        <v>2463</v>
      </c>
      <c r="D1340" s="309">
        <v>42058</v>
      </c>
      <c r="E1340" s="308"/>
      <c r="F1340" s="308" t="s">
        <v>1753</v>
      </c>
      <c r="G1340" s="421" t="s">
        <v>2474</v>
      </c>
      <c r="H1340" s="228">
        <v>45720</v>
      </c>
      <c r="I1340" s="308">
        <v>69</v>
      </c>
      <c r="J1340" s="308">
        <v>147</v>
      </c>
      <c r="K1340" s="303" t="str" cm="1">
        <f t="array" ref="K1340">LOOKUP(2,1/(J1340&gt;=INDEX(IF(F1340="x",CCTT!$F$3:$I$170,CCTT!$B$3:$E$170),MATCH(DATEDIF(D1340,DATE(2024,7,11),"m"),CCTT!$A$3:$A$170,0),0)),CCTT!$F$2:$I$2)</f>
        <v>CHT</v>
      </c>
      <c r="L1340" s="304">
        <f t="shared" si="134"/>
        <v>31.931139802859917</v>
      </c>
      <c r="M1340" s="303" t="str" cm="1">
        <f t="array" ref="M1340">LOOKUP(2,1/(L1340&gt;=INDEX(IF(F1340="x",BMI!$G$3:$K$170,BMI!$B$3:$F$170),MATCH(DATEDIF(D1340,DATE(2024,7,11),"m"),BMI!$A$3:$A$170,0),0)),BMI!$G$2:$K$2)</f>
        <v>BP</v>
      </c>
      <c r="N1340" s="299" t="s">
        <v>66</v>
      </c>
      <c r="O1340" s="299">
        <v>78</v>
      </c>
      <c r="P1340" s="106" t="s">
        <v>3380</v>
      </c>
      <c r="Q1340" s="103" t="s">
        <v>5</v>
      </c>
      <c r="R1340" s="103" t="s">
        <v>5</v>
      </c>
      <c r="S1340" s="299" t="s">
        <v>5</v>
      </c>
      <c r="T1340" s="103" t="s">
        <v>5</v>
      </c>
      <c r="U1340" s="305" t="str">
        <f t="shared" si="135"/>
        <v>bt; bt; bt; bt</v>
      </c>
      <c r="V1340" s="306" t="s">
        <v>5</v>
      </c>
      <c r="W1340" s="307" t="str">
        <f t="shared" si="136"/>
        <v>III</v>
      </c>
      <c r="X1340" s="308"/>
    </row>
    <row r="1341" spans="1:24" x14ac:dyDescent="0.25">
      <c r="A1341" s="103">
        <f t="shared" si="130"/>
        <v>1332</v>
      </c>
      <c r="B1341" s="300" t="s">
        <v>3006</v>
      </c>
      <c r="C1341" s="301" t="s">
        <v>1307</v>
      </c>
      <c r="D1341" s="309">
        <v>42346</v>
      </c>
      <c r="E1341" s="308"/>
      <c r="F1341" s="308" t="s">
        <v>1753</v>
      </c>
      <c r="G1341" s="421" t="s">
        <v>2474</v>
      </c>
      <c r="H1341" s="228">
        <v>45720</v>
      </c>
      <c r="I1341" s="308">
        <v>34</v>
      </c>
      <c r="J1341" s="308">
        <v>131</v>
      </c>
      <c r="K1341" s="303" t="str" cm="1">
        <f t="array" ref="K1341">LOOKUP(2,1/(J1341&gt;=INDEX(IF(F1341="x",CCTT!$F$3:$I$170,CCTT!$B$3:$E$170),MATCH(DATEDIF(D1341,DATE(2024,7,11),"m"),CCTT!$A$3:$A$170,0),0)),CCTT!$F$2:$I$2)</f>
        <v>bt</v>
      </c>
      <c r="L1341" s="304">
        <f t="shared" si="134"/>
        <v>19.812365246780491</v>
      </c>
      <c r="M1341" s="303" t="str" cm="1">
        <f t="array" ref="M1341">LOOKUP(2,1/(L1341&gt;=INDEX(IF(F1341="x",BMI!$G$3:$K$170,BMI!$B$3:$F$170),MATCH(DATEDIF(D1341,DATE(2024,7,11),"m"),BMI!$A$3:$A$170,0),0)),BMI!$G$2:$K$2)</f>
        <v>TC</v>
      </c>
      <c r="N1341" s="299" t="s">
        <v>3381</v>
      </c>
      <c r="O1341" s="299">
        <v>82</v>
      </c>
      <c r="P1341" s="106" t="s">
        <v>3380</v>
      </c>
      <c r="Q1341" s="103" t="s">
        <v>5</v>
      </c>
      <c r="R1341" s="103" t="s">
        <v>5</v>
      </c>
      <c r="S1341" s="299" t="s">
        <v>1370</v>
      </c>
      <c r="T1341" s="103" t="s">
        <v>5</v>
      </c>
      <c r="U1341" s="305" t="str">
        <f t="shared" si="135"/>
        <v>bt; bt; Đa sâu răng; bt</v>
      </c>
      <c r="V1341" s="112" t="s">
        <v>1370</v>
      </c>
      <c r="W1341" s="307" t="str">
        <f t="shared" si="136"/>
        <v>II</v>
      </c>
      <c r="X1341" s="308"/>
    </row>
    <row r="1342" spans="1:24" x14ac:dyDescent="0.25">
      <c r="A1342" s="103">
        <f t="shared" si="130"/>
        <v>1333</v>
      </c>
      <c r="B1342" s="300" t="s">
        <v>3007</v>
      </c>
      <c r="C1342" s="301" t="s">
        <v>1342</v>
      </c>
      <c r="D1342" s="309">
        <v>42022</v>
      </c>
      <c r="E1342" s="308" t="s">
        <v>1753</v>
      </c>
      <c r="F1342" s="308"/>
      <c r="G1342" s="421" t="s">
        <v>2474</v>
      </c>
      <c r="H1342" s="228">
        <v>45720</v>
      </c>
      <c r="I1342" s="308">
        <v>36</v>
      </c>
      <c r="J1342" s="308">
        <v>138</v>
      </c>
      <c r="K1342" s="303" t="str" cm="1">
        <f t="array" ref="K1342">LOOKUP(2,1/(J1342&gt;=INDEX(IF(F1342="x",CCTT!$F$3:$I$170,CCTT!$B$3:$E$170),MATCH(DATEDIF(D1342,DATE(2024,7,11),"m"),CCTT!$A$3:$A$170,0),0)),CCTT!$F$2:$I$2)</f>
        <v>bt</v>
      </c>
      <c r="L1342" s="304">
        <f t="shared" si="134"/>
        <v>18.903591682419659</v>
      </c>
      <c r="M1342" s="303" t="str" cm="1">
        <f t="array" ref="M1342">LOOKUP(2,1/(L1342&gt;=INDEX(IF(F1342="x",BMI!$G$3:$K$170,BMI!$B$3:$F$170),MATCH(DATEDIF(D1342,DATE(2024,7,11),"m"),BMI!$A$3:$A$170,0),0)),BMI!$G$2:$K$2)</f>
        <v>TC</v>
      </c>
      <c r="N1342" s="299" t="s">
        <v>3379</v>
      </c>
      <c r="O1342" s="299">
        <v>83</v>
      </c>
      <c r="P1342" s="106" t="s">
        <v>3380</v>
      </c>
      <c r="Q1342" s="103" t="s">
        <v>5</v>
      </c>
      <c r="R1342" s="103" t="s">
        <v>5</v>
      </c>
      <c r="S1342" s="299" t="s">
        <v>5</v>
      </c>
      <c r="T1342" s="103" t="s">
        <v>5</v>
      </c>
      <c r="U1342" s="305" t="str">
        <f t="shared" si="135"/>
        <v>bt; bt; bt; bt</v>
      </c>
      <c r="V1342" s="306" t="s">
        <v>5</v>
      </c>
      <c r="W1342" s="307" t="str">
        <f t="shared" si="136"/>
        <v>II</v>
      </c>
      <c r="X1342" s="308"/>
    </row>
    <row r="1343" spans="1:24" x14ac:dyDescent="0.25">
      <c r="A1343" s="103">
        <f t="shared" si="130"/>
        <v>1334</v>
      </c>
      <c r="B1343" s="300" t="s">
        <v>3008</v>
      </c>
      <c r="C1343" s="301" t="s">
        <v>1329</v>
      </c>
      <c r="D1343" s="309">
        <v>42086</v>
      </c>
      <c r="E1343" s="308" t="s">
        <v>1753</v>
      </c>
      <c r="F1343" s="308"/>
      <c r="G1343" s="421" t="s">
        <v>2474</v>
      </c>
      <c r="H1343" s="228">
        <v>45720</v>
      </c>
      <c r="I1343" s="308">
        <v>41</v>
      </c>
      <c r="J1343" s="308">
        <v>142</v>
      </c>
      <c r="K1343" s="303" t="str" cm="1">
        <f t="array" ref="K1343">LOOKUP(2,1/(J1343&gt;=INDEX(IF(F1343="x",CCTT!$F$3:$I$170,CCTT!$B$3:$E$170),MATCH(DATEDIF(D1343,DATE(2024,7,11),"m"),CCTT!$A$3:$A$170,0),0)),CCTT!$F$2:$I$2)</f>
        <v>bt</v>
      </c>
      <c r="L1343" s="304">
        <f t="shared" si="134"/>
        <v>20.333267208887126</v>
      </c>
      <c r="M1343" s="303" t="str" cm="1">
        <f t="array" ref="M1343">LOOKUP(2,1/(L1343&gt;=INDEX(IF(F1343="x",BMI!$G$3:$K$170,BMI!$B$3:$F$170),MATCH(DATEDIF(D1343,DATE(2024,7,11),"m"),BMI!$A$3:$A$170,0),0)),BMI!$G$2:$K$2)</f>
        <v>TC</v>
      </c>
      <c r="N1343" s="299" t="s">
        <v>3379</v>
      </c>
      <c r="O1343" s="299">
        <v>82</v>
      </c>
      <c r="P1343" s="106" t="s">
        <v>3380</v>
      </c>
      <c r="Q1343" s="103" t="s">
        <v>5</v>
      </c>
      <c r="R1343" s="103" t="s">
        <v>5</v>
      </c>
      <c r="S1343" s="299" t="s">
        <v>5</v>
      </c>
      <c r="T1343" s="103" t="s">
        <v>5</v>
      </c>
      <c r="U1343" s="305" t="str">
        <f t="shared" si="135"/>
        <v>bt; bt; bt; bt</v>
      </c>
      <c r="V1343" s="306" t="s">
        <v>5</v>
      </c>
      <c r="W1343" s="307" t="str">
        <f t="shared" si="136"/>
        <v>II</v>
      </c>
      <c r="X1343" s="308"/>
    </row>
    <row r="1344" spans="1:24" x14ac:dyDescent="0.25">
      <c r="A1344" s="103">
        <f t="shared" si="130"/>
        <v>1335</v>
      </c>
      <c r="B1344" s="300" t="s">
        <v>3009</v>
      </c>
      <c r="C1344" s="301" t="s">
        <v>1261</v>
      </c>
      <c r="D1344" s="309">
        <v>42005</v>
      </c>
      <c r="E1344" s="308" t="s">
        <v>1753</v>
      </c>
      <c r="F1344" s="308"/>
      <c r="G1344" s="421" t="s">
        <v>3032</v>
      </c>
      <c r="H1344" s="228">
        <v>45720</v>
      </c>
      <c r="I1344" s="308">
        <v>45</v>
      </c>
      <c r="J1344" s="308">
        <v>136</v>
      </c>
      <c r="K1344" s="303" t="str" cm="1">
        <f t="array" ref="K1344">LOOKUP(2,1/(J1344&gt;=INDEX(IF(F1344="x",CCTT!$F$3:$I$170,CCTT!$B$3:$E$170),MATCH(DATEDIF(D1344,DATE(2024,7,11),"m"),CCTT!$A$3:$A$170,0),0)),CCTT!$F$2:$I$2)</f>
        <v>bt</v>
      </c>
      <c r="L1344" s="304">
        <f t="shared" si="134"/>
        <v>24.329584775086506</v>
      </c>
      <c r="M1344" s="303" t="str" cm="1">
        <f t="array" ref="M1344">LOOKUP(2,1/(L1344&gt;=INDEX(IF(F1344="x",BMI!$G$3:$K$170,BMI!$B$3:$F$170),MATCH(DATEDIF(D1344,DATE(2024,7,11),"m"),BMI!$A$3:$A$170,0),0)),BMI!$G$2:$K$2)</f>
        <v>BP</v>
      </c>
      <c r="N1344" s="299" t="s">
        <v>3390</v>
      </c>
      <c r="O1344" s="299">
        <v>79</v>
      </c>
      <c r="P1344" s="106" t="s">
        <v>3380</v>
      </c>
      <c r="Q1344" s="103" t="s">
        <v>5</v>
      </c>
      <c r="R1344" s="103" t="s">
        <v>5</v>
      </c>
      <c r="S1344" s="299" t="s">
        <v>5</v>
      </c>
      <c r="T1344" s="103" t="s">
        <v>5</v>
      </c>
      <c r="U1344" s="305" t="str">
        <f t="shared" si="135"/>
        <v>bt; bt; bt; bt</v>
      </c>
      <c r="V1344" s="306" t="s">
        <v>5</v>
      </c>
      <c r="W1344" s="307" t="str">
        <f t="shared" si="136"/>
        <v>III</v>
      </c>
      <c r="X1344" s="308"/>
    </row>
    <row r="1345" spans="1:24" x14ac:dyDescent="0.25">
      <c r="A1345" s="103">
        <f t="shared" si="130"/>
        <v>1336</v>
      </c>
      <c r="B1345" s="300" t="s">
        <v>3010</v>
      </c>
      <c r="C1345" s="301" t="s">
        <v>1261</v>
      </c>
      <c r="D1345" s="308"/>
      <c r="E1345" s="308"/>
      <c r="F1345" s="308" t="s">
        <v>1753</v>
      </c>
      <c r="G1345" s="421" t="s">
        <v>3032</v>
      </c>
      <c r="H1345" s="228">
        <v>45720</v>
      </c>
      <c r="I1345" s="308">
        <v>38</v>
      </c>
      <c r="J1345" s="308">
        <v>141</v>
      </c>
      <c r="K1345" s="303" t="e" cm="1">
        <f t="array" ref="K1345">LOOKUP(2,1/(J1345&gt;=INDEX(IF(F1345="x",CCTT!$F$3:$I$170,CCTT!$B$3:$E$170),MATCH(DATEDIF(D1345,DATE(2024,7,11),"m"),CCTT!$A$3:$A$170,0),0)),CCTT!$F$2:$I$2)</f>
        <v>#N/A</v>
      </c>
      <c r="L1345" s="304">
        <f t="shared" si="134"/>
        <v>19.113726673708566</v>
      </c>
      <c r="M1345" s="303" t="e" cm="1">
        <f t="array" ref="M1345">LOOKUP(2,1/(L1345&gt;=INDEX(IF(F1345="x",BMI!$G$3:$K$170,BMI!$B$3:$F$170),MATCH(DATEDIF(D1345,DATE(2024,7,11),"m"),BMI!$A$3:$A$170,0),0)),BMI!$G$2:$K$2)</f>
        <v>#N/A</v>
      </c>
      <c r="N1345" s="299" t="s">
        <v>3384</v>
      </c>
      <c r="O1345" s="299">
        <v>87</v>
      </c>
      <c r="P1345" s="106" t="s">
        <v>3380</v>
      </c>
      <c r="Q1345" s="103" t="s">
        <v>5</v>
      </c>
      <c r="R1345" s="103" t="s">
        <v>5</v>
      </c>
      <c r="S1345" s="299" t="s">
        <v>1370</v>
      </c>
      <c r="T1345" s="103" t="s">
        <v>5</v>
      </c>
      <c r="U1345" s="305" t="str">
        <f t="shared" si="135"/>
        <v>bt; bt; Đa sâu răng; bt</v>
      </c>
      <c r="V1345" s="112" t="s">
        <v>1370</v>
      </c>
      <c r="W1345" s="307" t="e">
        <f t="shared" si="136"/>
        <v>#N/A</v>
      </c>
      <c r="X1345" s="308"/>
    </row>
    <row r="1346" spans="1:24" x14ac:dyDescent="0.25">
      <c r="A1346" s="103">
        <f t="shared" si="130"/>
        <v>1337</v>
      </c>
      <c r="B1346" s="300" t="s">
        <v>1387</v>
      </c>
      <c r="C1346" s="301" t="s">
        <v>1261</v>
      </c>
      <c r="D1346" s="309">
        <v>42350</v>
      </c>
      <c r="E1346" s="308"/>
      <c r="F1346" s="308" t="s">
        <v>1753</v>
      </c>
      <c r="G1346" s="421" t="s">
        <v>3032</v>
      </c>
      <c r="H1346" s="228">
        <v>45720</v>
      </c>
      <c r="I1346" s="308">
        <v>31</v>
      </c>
      <c r="J1346" s="308">
        <v>130</v>
      </c>
      <c r="K1346" s="303" t="str" cm="1">
        <f t="array" ref="K1346">LOOKUP(2,1/(J1346&gt;=INDEX(IF(F1346="x",CCTT!$F$3:$I$170,CCTT!$B$3:$E$170),MATCH(DATEDIF(D1346,DATE(2024,7,11),"m"),CCTT!$A$3:$A$170,0),0)),CCTT!$F$2:$I$2)</f>
        <v>bt</v>
      </c>
      <c r="L1346" s="304">
        <f t="shared" si="134"/>
        <v>18.34319526627219</v>
      </c>
      <c r="M1346" s="303" t="str" cm="1">
        <f t="array" ref="M1346">LOOKUP(2,1/(L1346&gt;=INDEX(IF(F1346="x",BMI!$G$3:$K$170,BMI!$B$3:$F$170),MATCH(DATEDIF(D1346,DATE(2024,7,11),"m"),BMI!$A$3:$A$170,0),0)),BMI!$G$2:$K$2)</f>
        <v>TC</v>
      </c>
      <c r="N1346" s="299" t="s">
        <v>3381</v>
      </c>
      <c r="O1346" s="299">
        <v>81</v>
      </c>
      <c r="P1346" s="106" t="s">
        <v>3380</v>
      </c>
      <c r="Q1346" s="103" t="s">
        <v>5</v>
      </c>
      <c r="R1346" s="103" t="s">
        <v>5</v>
      </c>
      <c r="S1346" s="299" t="s">
        <v>1370</v>
      </c>
      <c r="T1346" s="103" t="s">
        <v>5</v>
      </c>
      <c r="U1346" s="305" t="str">
        <f t="shared" si="135"/>
        <v>bt; bt; Đa sâu răng; bt</v>
      </c>
      <c r="V1346" s="112" t="s">
        <v>1370</v>
      </c>
      <c r="W1346" s="307" t="str">
        <f t="shared" si="136"/>
        <v>II</v>
      </c>
      <c r="X1346" s="308"/>
    </row>
    <row r="1347" spans="1:24" x14ac:dyDescent="0.25">
      <c r="A1347" s="103">
        <f t="shared" si="130"/>
        <v>1338</v>
      </c>
      <c r="B1347" s="300" t="s">
        <v>3011</v>
      </c>
      <c r="C1347" s="301" t="s">
        <v>1262</v>
      </c>
      <c r="D1347" s="309">
        <v>42144</v>
      </c>
      <c r="E1347" s="308"/>
      <c r="F1347" s="308" t="s">
        <v>1753</v>
      </c>
      <c r="G1347" s="421" t="s">
        <v>3032</v>
      </c>
      <c r="H1347" s="228">
        <v>45720</v>
      </c>
      <c r="I1347" s="308">
        <v>34</v>
      </c>
      <c r="J1347" s="308">
        <v>138</v>
      </c>
      <c r="K1347" s="303" t="str" cm="1">
        <f t="array" ref="K1347">LOOKUP(2,1/(J1347&gt;=INDEX(IF(F1347="x",CCTT!$F$3:$I$170,CCTT!$B$3:$E$170),MATCH(DATEDIF(D1347,DATE(2024,7,11),"m"),CCTT!$A$3:$A$170,0),0)),CCTT!$F$2:$I$2)</f>
        <v>bt</v>
      </c>
      <c r="L1347" s="304">
        <f t="shared" si="134"/>
        <v>17.853392144507456</v>
      </c>
      <c r="M1347" s="303" t="str" cm="1">
        <f t="array" ref="M1347">LOOKUP(2,1/(L1347&gt;=INDEX(IF(F1347="x",BMI!$G$3:$K$170,BMI!$B$3:$F$170),MATCH(DATEDIF(D1347,DATE(2024,7,11),"m"),BMI!$A$3:$A$170,0),0)),BMI!$G$2:$K$2)</f>
        <v>bt</v>
      </c>
      <c r="N1347" s="299" t="s">
        <v>3386</v>
      </c>
      <c r="O1347" s="299">
        <v>82</v>
      </c>
      <c r="P1347" s="106" t="s">
        <v>3380</v>
      </c>
      <c r="Q1347" s="103" t="s">
        <v>5</v>
      </c>
      <c r="R1347" s="103" t="s">
        <v>5</v>
      </c>
      <c r="S1347" s="299" t="s">
        <v>5</v>
      </c>
      <c r="T1347" s="103" t="s">
        <v>5</v>
      </c>
      <c r="U1347" s="305" t="str">
        <f t="shared" si="135"/>
        <v>bt; bt; bt; bt</v>
      </c>
      <c r="V1347" s="306" t="s">
        <v>5</v>
      </c>
      <c r="W1347" s="307" t="str">
        <f t="shared" si="136"/>
        <v>I</v>
      </c>
      <c r="X1347" s="308"/>
    </row>
    <row r="1348" spans="1:24" x14ac:dyDescent="0.25">
      <c r="A1348" s="103">
        <f t="shared" si="130"/>
        <v>1339</v>
      </c>
      <c r="B1348" s="300" t="s">
        <v>3012</v>
      </c>
      <c r="C1348" s="301" t="s">
        <v>1262</v>
      </c>
      <c r="D1348" s="309">
        <v>42282</v>
      </c>
      <c r="E1348" s="308"/>
      <c r="F1348" s="308" t="s">
        <v>1753</v>
      </c>
      <c r="G1348" s="421" t="s">
        <v>3032</v>
      </c>
      <c r="H1348" s="228">
        <v>45720</v>
      </c>
      <c r="I1348" s="308">
        <v>21</v>
      </c>
      <c r="J1348" s="308">
        <v>126</v>
      </c>
      <c r="K1348" s="303" t="str" cm="1">
        <f t="array" ref="K1348">LOOKUP(2,1/(J1348&gt;=INDEX(IF(F1348="x",CCTT!$F$3:$I$170,CCTT!$B$3:$E$170),MATCH(DATEDIF(D1348,DATE(2024,7,11),"m"),CCTT!$A$3:$A$170,0),0)),CCTT!$F$2:$I$2)</f>
        <v>bt</v>
      </c>
      <c r="L1348" s="304">
        <f t="shared" si="134"/>
        <v>13.227513227513226</v>
      </c>
      <c r="M1348" s="303" t="str" cm="1">
        <f t="array" ref="M1348">LOOKUP(2,1/(L1348&gt;=INDEX(IF(F1348="x",BMI!$G$3:$K$170,BMI!$B$3:$F$170),MATCH(DATEDIF(D1348,DATE(2024,7,11),"m"),BMI!$A$3:$A$170,0),0)),BMI!$G$2:$K$2)</f>
        <v>bt</v>
      </c>
      <c r="N1348" s="299" t="s">
        <v>3384</v>
      </c>
      <c r="O1348" s="299">
        <v>81</v>
      </c>
      <c r="P1348" s="106" t="s">
        <v>3380</v>
      </c>
      <c r="Q1348" s="103" t="s">
        <v>5</v>
      </c>
      <c r="R1348" s="103" t="s">
        <v>5</v>
      </c>
      <c r="S1348" s="299" t="s">
        <v>5</v>
      </c>
      <c r="T1348" s="103" t="s">
        <v>5</v>
      </c>
      <c r="U1348" s="305" t="str">
        <f t="shared" si="135"/>
        <v>bt; bt; bt; bt</v>
      </c>
      <c r="V1348" s="306" t="s">
        <v>5</v>
      </c>
      <c r="W1348" s="307" t="str">
        <f t="shared" si="136"/>
        <v>I</v>
      </c>
      <c r="X1348" s="308"/>
    </row>
    <row r="1349" spans="1:24" x14ac:dyDescent="0.25">
      <c r="A1349" s="103">
        <f t="shared" si="130"/>
        <v>1340</v>
      </c>
      <c r="B1349" s="300" t="s">
        <v>1554</v>
      </c>
      <c r="C1349" s="301" t="s">
        <v>1309</v>
      </c>
      <c r="D1349" s="309">
        <v>42218</v>
      </c>
      <c r="E1349" s="308"/>
      <c r="F1349" s="308" t="s">
        <v>1753</v>
      </c>
      <c r="G1349" s="421" t="s">
        <v>3032</v>
      </c>
      <c r="H1349" s="228">
        <v>45720</v>
      </c>
      <c r="I1349" s="308">
        <v>44</v>
      </c>
      <c r="J1349" s="308">
        <v>137</v>
      </c>
      <c r="K1349" s="303" t="str" cm="1">
        <f t="array" ref="K1349">LOOKUP(2,1/(J1349&gt;=INDEX(IF(F1349="x",CCTT!$F$3:$I$170,CCTT!$B$3:$E$170),MATCH(DATEDIF(D1349,DATE(2024,7,11),"m"),CCTT!$A$3:$A$170,0),0)),CCTT!$F$2:$I$2)</f>
        <v>bt</v>
      </c>
      <c r="L1349" s="304">
        <f t="shared" si="134"/>
        <v>23.442911183334221</v>
      </c>
      <c r="M1349" s="303" t="str" cm="1">
        <f t="array" ref="M1349">LOOKUP(2,1/(L1349&gt;=INDEX(IF(F1349="x",BMI!$G$3:$K$170,BMI!$B$3:$F$170),MATCH(DATEDIF(D1349,DATE(2024,7,11),"m"),BMI!$A$3:$A$170,0),0)),BMI!$G$2:$K$2)</f>
        <v>BP</v>
      </c>
      <c r="N1349" s="299" t="s">
        <v>3386</v>
      </c>
      <c r="O1349" s="299">
        <v>81</v>
      </c>
      <c r="P1349" s="106" t="s">
        <v>3380</v>
      </c>
      <c r="Q1349" s="103" t="s">
        <v>5</v>
      </c>
      <c r="R1349" s="103" t="s">
        <v>5</v>
      </c>
      <c r="S1349" s="299" t="s">
        <v>1370</v>
      </c>
      <c r="T1349" s="103" t="s">
        <v>5</v>
      </c>
      <c r="U1349" s="305" t="str">
        <f t="shared" si="135"/>
        <v>bt; bt; Đa sâu răng; bt</v>
      </c>
      <c r="V1349" s="112" t="s">
        <v>1370</v>
      </c>
      <c r="W1349" s="307" t="str">
        <f t="shared" si="136"/>
        <v>III</v>
      </c>
      <c r="X1349" s="308"/>
    </row>
    <row r="1350" spans="1:24" x14ac:dyDescent="0.25">
      <c r="A1350" s="103">
        <f t="shared" si="130"/>
        <v>1341</v>
      </c>
      <c r="B1350" s="300" t="s">
        <v>3013</v>
      </c>
      <c r="C1350" s="301" t="s">
        <v>1575</v>
      </c>
      <c r="D1350" s="309">
        <v>42144</v>
      </c>
      <c r="E1350" s="308"/>
      <c r="F1350" s="308" t="s">
        <v>1753</v>
      </c>
      <c r="G1350" s="421" t="s">
        <v>3032</v>
      </c>
      <c r="H1350" s="228">
        <v>45720</v>
      </c>
      <c r="I1350" s="308">
        <v>32</v>
      </c>
      <c r="J1350" s="308">
        <v>140</v>
      </c>
      <c r="K1350" s="303" t="str" cm="1">
        <f t="array" ref="K1350">LOOKUP(2,1/(J1350&gt;=INDEX(IF(F1350="x",CCTT!$F$3:$I$170,CCTT!$B$3:$E$170),MATCH(DATEDIF(D1350,DATE(2024,7,11),"m"),CCTT!$A$3:$A$170,0),0)),CCTT!$F$2:$I$2)</f>
        <v>bt</v>
      </c>
      <c r="L1350" s="304">
        <f t="shared" si="134"/>
        <v>16.326530612244898</v>
      </c>
      <c r="M1350" s="303" t="str" cm="1">
        <f t="array" ref="M1350">LOOKUP(2,1/(L1350&gt;=INDEX(IF(F1350="x",BMI!$G$3:$K$170,BMI!$B$3:$F$170),MATCH(DATEDIF(D1350,DATE(2024,7,11),"m"),BMI!$A$3:$A$170,0),0)),BMI!$G$2:$K$2)</f>
        <v>bt</v>
      </c>
      <c r="N1350" s="299" t="s">
        <v>3381</v>
      </c>
      <c r="O1350" s="299">
        <v>81</v>
      </c>
      <c r="P1350" s="106" t="s">
        <v>3380</v>
      </c>
      <c r="Q1350" s="103" t="s">
        <v>5</v>
      </c>
      <c r="R1350" s="103" t="s">
        <v>5</v>
      </c>
      <c r="S1350" s="299" t="s">
        <v>5</v>
      </c>
      <c r="T1350" s="103" t="s">
        <v>5</v>
      </c>
      <c r="U1350" s="305" t="str">
        <f t="shared" si="135"/>
        <v>bt; bt; bt; bt</v>
      </c>
      <c r="V1350" s="306" t="s">
        <v>5</v>
      </c>
      <c r="W1350" s="307" t="str">
        <f t="shared" si="136"/>
        <v>I</v>
      </c>
      <c r="X1350" s="308"/>
    </row>
    <row r="1351" spans="1:24" x14ac:dyDescent="0.25">
      <c r="A1351" s="103">
        <f t="shared" si="130"/>
        <v>1342</v>
      </c>
      <c r="B1351" s="300" t="s">
        <v>2197</v>
      </c>
      <c r="C1351" s="301" t="s">
        <v>1266</v>
      </c>
      <c r="D1351" s="309">
        <v>42272</v>
      </c>
      <c r="E1351" s="308"/>
      <c r="F1351" s="308" t="s">
        <v>1753</v>
      </c>
      <c r="G1351" s="421" t="s">
        <v>3032</v>
      </c>
      <c r="H1351" s="228">
        <v>45720</v>
      </c>
      <c r="I1351" s="308">
        <v>46</v>
      </c>
      <c r="J1351" s="308">
        <v>138</v>
      </c>
      <c r="K1351" s="303" t="str" cm="1">
        <f t="array" ref="K1351">LOOKUP(2,1/(J1351&gt;=INDEX(IF(F1351="x",CCTT!$F$3:$I$170,CCTT!$B$3:$E$170),MATCH(DATEDIF(D1351,DATE(2024,7,11),"m"),CCTT!$A$3:$A$170,0),0)),CCTT!$F$2:$I$2)</f>
        <v>bt</v>
      </c>
      <c r="L1351" s="304">
        <f t="shared" si="134"/>
        <v>24.154589371980673</v>
      </c>
      <c r="M1351" s="303" t="str" cm="1">
        <f t="array" ref="M1351">LOOKUP(2,1/(L1351&gt;=INDEX(IF(F1351="x",BMI!$G$3:$K$170,BMI!$B$3:$F$170),MATCH(DATEDIF(D1351,DATE(2024,7,11),"m"),BMI!$A$3:$A$170,0),0)),BMI!$G$2:$K$2)</f>
        <v>BP</v>
      </c>
      <c r="N1351" s="299" t="s">
        <v>3386</v>
      </c>
      <c r="O1351" s="299">
        <v>86</v>
      </c>
      <c r="P1351" s="106" t="s">
        <v>3380</v>
      </c>
      <c r="Q1351" s="103" t="s">
        <v>5</v>
      </c>
      <c r="R1351" s="103" t="s">
        <v>5</v>
      </c>
      <c r="S1351" s="299" t="s">
        <v>5</v>
      </c>
      <c r="T1351" s="103" t="s">
        <v>5</v>
      </c>
      <c r="U1351" s="305" t="str">
        <f t="shared" si="135"/>
        <v>bt; bt; bt; bt</v>
      </c>
      <c r="V1351" s="306" t="s">
        <v>5</v>
      </c>
      <c r="W1351" s="307" t="str">
        <f t="shared" si="136"/>
        <v>III</v>
      </c>
      <c r="X1351" s="308"/>
    </row>
    <row r="1352" spans="1:24" x14ac:dyDescent="0.25">
      <c r="A1352" s="103">
        <f t="shared" si="130"/>
        <v>1343</v>
      </c>
      <c r="B1352" s="300" t="s">
        <v>3014</v>
      </c>
      <c r="C1352" s="301" t="s">
        <v>3015</v>
      </c>
      <c r="D1352" s="309">
        <v>42113</v>
      </c>
      <c r="E1352" s="308" t="s">
        <v>1753</v>
      </c>
      <c r="F1352" s="308"/>
      <c r="G1352" s="421" t="s">
        <v>3032</v>
      </c>
      <c r="H1352" s="228">
        <v>45720</v>
      </c>
      <c r="I1352" s="308">
        <v>31</v>
      </c>
      <c r="J1352" s="308">
        <v>133</v>
      </c>
      <c r="K1352" s="303" t="str" cm="1">
        <f t="array" ref="K1352">LOOKUP(2,1/(J1352&gt;=INDEX(IF(F1352="x",CCTT!$F$3:$I$170,CCTT!$B$3:$E$170),MATCH(DATEDIF(D1352,DATE(2024,7,11),"m"),CCTT!$A$3:$A$170,0),0)),CCTT!$F$2:$I$2)</f>
        <v>bt</v>
      </c>
      <c r="L1352" s="304">
        <f t="shared" si="134"/>
        <v>17.525015546384758</v>
      </c>
      <c r="M1352" s="303" t="str" cm="1">
        <f t="array" ref="M1352">LOOKUP(2,1/(L1352&gt;=INDEX(IF(F1352="x",BMI!$G$3:$K$170,BMI!$B$3:$F$170),MATCH(DATEDIF(D1352,DATE(2024,7,11),"m"),BMI!$A$3:$A$170,0),0)),BMI!$G$2:$K$2)</f>
        <v>bt</v>
      </c>
      <c r="N1352" s="299" t="s">
        <v>3381</v>
      </c>
      <c r="O1352" s="299">
        <v>81</v>
      </c>
      <c r="P1352" s="106" t="s">
        <v>3380</v>
      </c>
      <c r="Q1352" s="103" t="s">
        <v>5</v>
      </c>
      <c r="R1352" s="103" t="s">
        <v>5</v>
      </c>
      <c r="S1352" s="299" t="s">
        <v>5</v>
      </c>
      <c r="T1352" s="103" t="s">
        <v>5</v>
      </c>
      <c r="U1352" s="305" t="str">
        <f t="shared" si="135"/>
        <v>bt; bt; bt; bt</v>
      </c>
      <c r="V1352" s="306" t="s">
        <v>5</v>
      </c>
      <c r="W1352" s="307" t="str">
        <f t="shared" si="136"/>
        <v>I</v>
      </c>
      <c r="X1352" s="308"/>
    </row>
    <row r="1353" spans="1:24" x14ac:dyDescent="0.25">
      <c r="A1353" s="103">
        <f t="shared" si="130"/>
        <v>1344</v>
      </c>
      <c r="B1353" s="300" t="s">
        <v>1341</v>
      </c>
      <c r="C1353" s="301" t="s">
        <v>1640</v>
      </c>
      <c r="D1353" s="309">
        <v>42355</v>
      </c>
      <c r="E1353" s="308"/>
      <c r="F1353" s="308" t="s">
        <v>1753</v>
      </c>
      <c r="G1353" s="421" t="s">
        <v>3032</v>
      </c>
      <c r="H1353" s="228">
        <v>45720</v>
      </c>
      <c r="I1353" s="308">
        <v>28</v>
      </c>
      <c r="J1353" s="308">
        <v>133</v>
      </c>
      <c r="K1353" s="303" t="str" cm="1">
        <f t="array" ref="K1353">LOOKUP(2,1/(J1353&gt;=INDEX(IF(F1353="x",CCTT!$F$3:$I$170,CCTT!$B$3:$E$170),MATCH(DATEDIF(D1353,DATE(2024,7,11),"m"),CCTT!$A$3:$A$170,0),0)),CCTT!$F$2:$I$2)</f>
        <v>bt</v>
      </c>
      <c r="L1353" s="304">
        <f t="shared" si="134"/>
        <v>15.829046299960428</v>
      </c>
      <c r="M1353" s="303" t="str" cm="1">
        <f t="array" ref="M1353">LOOKUP(2,1/(L1353&gt;=INDEX(IF(F1353="x",BMI!$G$3:$K$170,BMI!$B$3:$F$170),MATCH(DATEDIF(D1353,DATE(2024,7,11),"m"),BMI!$A$3:$A$170,0),0)),BMI!$G$2:$K$2)</f>
        <v>bt</v>
      </c>
      <c r="N1353" s="299" t="s">
        <v>3381</v>
      </c>
      <c r="O1353" s="299">
        <v>82</v>
      </c>
      <c r="P1353" s="106" t="s">
        <v>3380</v>
      </c>
      <c r="Q1353" s="103" t="s">
        <v>5</v>
      </c>
      <c r="R1353" s="103" t="s">
        <v>5</v>
      </c>
      <c r="S1353" s="299" t="s">
        <v>5</v>
      </c>
      <c r="T1353" s="103" t="s">
        <v>5</v>
      </c>
      <c r="U1353" s="305" t="str">
        <f t="shared" si="135"/>
        <v>bt; bt; bt; bt</v>
      </c>
      <c r="V1353" s="306" t="s">
        <v>5</v>
      </c>
      <c r="W1353" s="307" t="str">
        <f t="shared" si="136"/>
        <v>I</v>
      </c>
      <c r="X1353" s="308"/>
    </row>
    <row r="1354" spans="1:24" x14ac:dyDescent="0.25">
      <c r="A1354" s="103">
        <f t="shared" si="130"/>
        <v>1345</v>
      </c>
      <c r="B1354" s="300" t="s">
        <v>3016</v>
      </c>
      <c r="C1354" s="301" t="s">
        <v>1279</v>
      </c>
      <c r="D1354" s="308"/>
      <c r="E1354" s="308" t="s">
        <v>1753</v>
      </c>
      <c r="F1354" s="308"/>
      <c r="G1354" s="421" t="s">
        <v>3032</v>
      </c>
      <c r="H1354" s="228">
        <v>45720</v>
      </c>
      <c r="I1354" s="308">
        <v>45</v>
      </c>
      <c r="J1354" s="308">
        <v>136</v>
      </c>
      <c r="K1354" s="303" t="e" cm="1">
        <f t="array" ref="K1354">LOOKUP(2,1/(J1354&gt;=INDEX(IF(F1354="x",CCTT!$F$3:$I$170,CCTT!$B$3:$E$170),MATCH(DATEDIF(D1354,DATE(2024,7,11),"m"),CCTT!$A$3:$A$170,0),0)),CCTT!$F$2:$I$2)</f>
        <v>#N/A</v>
      </c>
      <c r="L1354" s="304">
        <f t="shared" si="134"/>
        <v>24.329584775086506</v>
      </c>
      <c r="M1354" s="303" t="e" cm="1">
        <f t="array" ref="M1354">LOOKUP(2,1/(L1354&gt;=INDEX(IF(F1354="x",BMI!$G$3:$K$170,BMI!$B$3:$F$170),MATCH(DATEDIF(D1354,DATE(2024,7,11),"m"),BMI!$A$3:$A$170,0),0)),BMI!$G$2:$K$2)</f>
        <v>#N/A</v>
      </c>
      <c r="N1354" s="299" t="s">
        <v>3386</v>
      </c>
      <c r="O1354" s="299">
        <v>88</v>
      </c>
      <c r="P1354" s="106" t="s">
        <v>3380</v>
      </c>
      <c r="Q1354" s="103" t="s">
        <v>5</v>
      </c>
      <c r="R1354" s="103" t="s">
        <v>5</v>
      </c>
      <c r="S1354" s="299" t="s">
        <v>5</v>
      </c>
      <c r="T1354" s="103" t="s">
        <v>5</v>
      </c>
      <c r="U1354" s="305" t="str">
        <f t="shared" si="135"/>
        <v>bt; bt; bt; bt</v>
      </c>
      <c r="V1354" s="306" t="s">
        <v>5</v>
      </c>
      <c r="W1354" s="307" t="e">
        <f t="shared" si="136"/>
        <v>#N/A</v>
      </c>
      <c r="X1354" s="308"/>
    </row>
    <row r="1355" spans="1:24" x14ac:dyDescent="0.25">
      <c r="A1355" s="103">
        <f t="shared" si="130"/>
        <v>1346</v>
      </c>
      <c r="B1355" s="300" t="s">
        <v>1311</v>
      </c>
      <c r="C1355" s="301" t="s">
        <v>1360</v>
      </c>
      <c r="D1355" s="309">
        <v>42008</v>
      </c>
      <c r="E1355" s="308"/>
      <c r="F1355" s="308" t="s">
        <v>1753</v>
      </c>
      <c r="G1355" s="421" t="s">
        <v>3032</v>
      </c>
      <c r="H1355" s="228">
        <v>45720</v>
      </c>
      <c r="I1355" s="308">
        <v>29</v>
      </c>
      <c r="J1355" s="308">
        <v>139</v>
      </c>
      <c r="K1355" s="303" t="str" cm="1">
        <f t="array" ref="K1355">LOOKUP(2,1/(J1355&gt;=INDEX(IF(F1355="x",CCTT!$F$3:$I$170,CCTT!$B$3:$E$170),MATCH(DATEDIF(D1355,DATE(2024,7,11),"m"),CCTT!$A$3:$A$170,0),0)),CCTT!$F$2:$I$2)</f>
        <v>bt</v>
      </c>
      <c r="L1355" s="304">
        <f t="shared" si="134"/>
        <v>15.009575073753945</v>
      </c>
      <c r="M1355" s="303" t="str" cm="1">
        <f t="array" ref="M1355">LOOKUP(2,1/(L1355&gt;=INDEX(IF(F1355="x",BMI!$G$3:$K$170,BMI!$B$3:$F$170),MATCH(DATEDIF(D1355,DATE(2024,7,11),"m"),BMI!$A$3:$A$170,0),0)),BMI!$G$2:$K$2)</f>
        <v>bt</v>
      </c>
      <c r="N1355" s="299" t="s">
        <v>3381</v>
      </c>
      <c r="O1355" s="299">
        <v>82</v>
      </c>
      <c r="P1355" s="106" t="s">
        <v>3380</v>
      </c>
      <c r="Q1355" s="103" t="s">
        <v>5</v>
      </c>
      <c r="R1355" s="103" t="s">
        <v>5</v>
      </c>
      <c r="S1355" s="299" t="s">
        <v>5</v>
      </c>
      <c r="T1355" s="103" t="s">
        <v>5</v>
      </c>
      <c r="U1355" s="305" t="str">
        <f t="shared" si="135"/>
        <v>bt; bt; bt; bt</v>
      </c>
      <c r="V1355" s="306" t="s">
        <v>5</v>
      </c>
      <c r="W1355" s="307" t="str">
        <f t="shared" si="136"/>
        <v>I</v>
      </c>
      <c r="X1355" s="308"/>
    </row>
    <row r="1356" spans="1:24" x14ac:dyDescent="0.25">
      <c r="A1356" s="103">
        <f t="shared" ref="A1356:A1419" si="137">A1355+1</f>
        <v>1347</v>
      </c>
      <c r="B1356" s="300" t="s">
        <v>2485</v>
      </c>
      <c r="C1356" s="301" t="s">
        <v>1280</v>
      </c>
      <c r="D1356" s="308"/>
      <c r="E1356" s="308" t="s">
        <v>1753</v>
      </c>
      <c r="F1356" s="308"/>
      <c r="G1356" s="421" t="s">
        <v>3032</v>
      </c>
      <c r="H1356" s="228">
        <v>45720</v>
      </c>
      <c r="I1356" s="308">
        <v>22</v>
      </c>
      <c r="J1356" s="308">
        <v>126</v>
      </c>
      <c r="K1356" s="303" t="e" cm="1">
        <f t="array" ref="K1356">LOOKUP(2,1/(J1356&gt;=INDEX(IF(F1356="x",CCTT!$F$3:$I$170,CCTT!$B$3:$E$170),MATCH(DATEDIF(D1356,DATE(2024,7,11),"m"),CCTT!$A$3:$A$170,0),0)),CCTT!$F$2:$I$2)</f>
        <v>#N/A</v>
      </c>
      <c r="L1356" s="304">
        <f t="shared" si="134"/>
        <v>13.85739480977576</v>
      </c>
      <c r="M1356" s="303" t="e" cm="1">
        <f t="array" ref="M1356">LOOKUP(2,1/(L1356&gt;=INDEX(IF(F1356="x",BMI!$G$3:$K$170,BMI!$B$3:$F$170),MATCH(DATEDIF(D1356,DATE(2024,7,11),"m"),BMI!$A$3:$A$170,0),0)),BMI!$G$2:$K$2)</f>
        <v>#N/A</v>
      </c>
      <c r="N1356" s="299" t="s">
        <v>3381</v>
      </c>
      <c r="O1356" s="299">
        <v>82</v>
      </c>
      <c r="P1356" s="106" t="s">
        <v>3380</v>
      </c>
      <c r="Q1356" s="103" t="s">
        <v>5</v>
      </c>
      <c r="R1356" s="103" t="s">
        <v>5</v>
      </c>
      <c r="S1356" s="299" t="s">
        <v>1370</v>
      </c>
      <c r="T1356" s="103" t="s">
        <v>5</v>
      </c>
      <c r="U1356" s="305" t="str">
        <f t="shared" si="135"/>
        <v>bt; bt; Đa sâu răng; bt</v>
      </c>
      <c r="V1356" s="112" t="s">
        <v>1370</v>
      </c>
      <c r="W1356" s="307" t="e">
        <f t="shared" si="136"/>
        <v>#N/A</v>
      </c>
      <c r="X1356" s="308"/>
    </row>
    <row r="1357" spans="1:24" x14ac:dyDescent="0.25">
      <c r="A1357" s="103">
        <f t="shared" si="137"/>
        <v>1348</v>
      </c>
      <c r="B1357" s="300" t="s">
        <v>2867</v>
      </c>
      <c r="C1357" s="301" t="s">
        <v>3017</v>
      </c>
      <c r="D1357" s="309">
        <v>42037</v>
      </c>
      <c r="E1357" s="308" t="s">
        <v>1753</v>
      </c>
      <c r="F1357" s="308"/>
      <c r="G1357" s="421" t="s">
        <v>3032</v>
      </c>
      <c r="H1357" s="228">
        <v>45720</v>
      </c>
      <c r="I1357" s="308">
        <v>62</v>
      </c>
      <c r="J1357" s="308">
        <v>149</v>
      </c>
      <c r="K1357" s="303" t="str" cm="1">
        <f t="array" ref="K1357">LOOKUP(2,1/(J1357&gt;=INDEX(IF(F1357="x",CCTT!$F$3:$I$170,CCTT!$B$3:$E$170),MATCH(DATEDIF(D1357,DATE(2024,7,11),"m"),CCTT!$A$3:$A$170,0),0)),CCTT!$F$2:$I$2)</f>
        <v>CHT</v>
      </c>
      <c r="L1357" s="304">
        <f t="shared" si="134"/>
        <v>27.92666996982118</v>
      </c>
      <c r="M1357" s="303" t="str" cm="1">
        <f t="array" ref="M1357">LOOKUP(2,1/(L1357&gt;=INDEX(IF(F1357="x",BMI!$G$3:$K$170,BMI!$B$3:$F$170),MATCH(DATEDIF(D1357,DATE(2024,7,11),"m"),BMI!$A$3:$A$170,0),0)),BMI!$G$2:$K$2)</f>
        <v>BP</v>
      </c>
      <c r="N1357" s="299" t="s">
        <v>3403</v>
      </c>
      <c r="O1357" s="299">
        <v>82</v>
      </c>
      <c r="P1357" s="106" t="s">
        <v>3380</v>
      </c>
      <c r="Q1357" s="103" t="s">
        <v>5</v>
      </c>
      <c r="R1357" s="103" t="s">
        <v>5</v>
      </c>
      <c r="S1357" s="299" t="s">
        <v>5</v>
      </c>
      <c r="T1357" s="103" t="s">
        <v>5</v>
      </c>
      <c r="U1357" s="305" t="str">
        <f t="shared" si="135"/>
        <v>bt; bt; bt; bt</v>
      </c>
      <c r="V1357" s="306" t="s">
        <v>5</v>
      </c>
      <c r="W1357" s="307" t="str">
        <f t="shared" si="136"/>
        <v>III</v>
      </c>
      <c r="X1357" s="308"/>
    </row>
    <row r="1358" spans="1:24" x14ac:dyDescent="0.25">
      <c r="A1358" s="103">
        <f t="shared" si="137"/>
        <v>1349</v>
      </c>
      <c r="B1358" s="300" t="s">
        <v>3018</v>
      </c>
      <c r="C1358" s="301" t="s">
        <v>1329</v>
      </c>
      <c r="D1358" s="309">
        <v>42012</v>
      </c>
      <c r="E1358" s="308" t="s">
        <v>1753</v>
      </c>
      <c r="F1358" s="308"/>
      <c r="G1358" s="421" t="s">
        <v>3032</v>
      </c>
      <c r="H1358" s="228">
        <v>45720</v>
      </c>
      <c r="I1358" s="308">
        <v>34</v>
      </c>
      <c r="J1358" s="308">
        <v>145</v>
      </c>
      <c r="K1358" s="303" t="str" cm="1">
        <f t="array" ref="K1358">LOOKUP(2,1/(J1358&gt;=INDEX(IF(F1358="x",CCTT!$F$3:$I$170,CCTT!$B$3:$E$170),MATCH(DATEDIF(D1358,DATE(2024,7,11),"m"),CCTT!$A$3:$A$170,0),0)),CCTT!$F$2:$I$2)</f>
        <v>bt</v>
      </c>
      <c r="L1358" s="304">
        <f t="shared" si="134"/>
        <v>16.171224732461354</v>
      </c>
      <c r="M1358" s="303" t="str" cm="1">
        <f t="array" ref="M1358">LOOKUP(2,1/(L1358&gt;=INDEX(IF(F1358="x",BMI!$G$3:$K$170,BMI!$B$3:$F$170),MATCH(DATEDIF(D1358,DATE(2024,7,11),"m"),BMI!$A$3:$A$170,0),0)),BMI!$G$2:$K$2)</f>
        <v>bt</v>
      </c>
      <c r="N1358" s="299" t="s">
        <v>3379</v>
      </c>
      <c r="O1358" s="299">
        <v>82</v>
      </c>
      <c r="P1358" s="106" t="s">
        <v>3380</v>
      </c>
      <c r="Q1358" s="103" t="s">
        <v>5</v>
      </c>
      <c r="R1358" s="103" t="s">
        <v>5</v>
      </c>
      <c r="S1358" s="299" t="s">
        <v>1370</v>
      </c>
      <c r="T1358" s="103" t="s">
        <v>5</v>
      </c>
      <c r="U1358" s="305" t="str">
        <f t="shared" si="135"/>
        <v>bt; bt; Đa sâu răng; bt</v>
      </c>
      <c r="V1358" s="112" t="s">
        <v>1370</v>
      </c>
      <c r="W1358" s="307" t="str">
        <f t="shared" si="136"/>
        <v>II</v>
      </c>
      <c r="X1358" s="308"/>
    </row>
    <row r="1359" spans="1:24" x14ac:dyDescent="0.25">
      <c r="A1359" s="103">
        <f t="shared" si="137"/>
        <v>1350</v>
      </c>
      <c r="B1359" s="300" t="s">
        <v>3019</v>
      </c>
      <c r="C1359" s="301" t="s">
        <v>1354</v>
      </c>
      <c r="D1359" s="309">
        <v>42112</v>
      </c>
      <c r="E1359" s="308"/>
      <c r="F1359" s="308" t="s">
        <v>1753</v>
      </c>
      <c r="G1359" s="421" t="s">
        <v>3032</v>
      </c>
      <c r="H1359" s="228">
        <v>45720</v>
      </c>
      <c r="I1359" s="308">
        <v>24</v>
      </c>
      <c r="J1359" s="308">
        <v>129</v>
      </c>
      <c r="K1359" s="303" t="str" cm="1">
        <f t="array" ref="K1359">LOOKUP(2,1/(J1359&gt;=INDEX(IF(F1359="x",CCTT!$F$3:$I$170,CCTT!$B$3:$E$170),MATCH(DATEDIF(D1359,DATE(2024,7,11),"m"),CCTT!$A$3:$A$170,0),0)),CCTT!$F$2:$I$2)</f>
        <v>bt</v>
      </c>
      <c r="L1359" s="304">
        <f t="shared" si="134"/>
        <v>14.422210203713719</v>
      </c>
      <c r="M1359" s="303" t="str" cm="1">
        <f t="array" ref="M1359">LOOKUP(2,1/(L1359&gt;=INDEX(IF(F1359="x",BMI!$G$3:$K$170,BMI!$B$3:$F$170),MATCH(DATEDIF(D1359,DATE(2024,7,11),"m"),BMI!$A$3:$A$170,0),0)),BMI!$G$2:$K$2)</f>
        <v>bt</v>
      </c>
      <c r="N1359" s="299" t="s">
        <v>3381</v>
      </c>
      <c r="O1359" s="299">
        <v>82</v>
      </c>
      <c r="P1359" s="106" t="s">
        <v>3380</v>
      </c>
      <c r="Q1359" s="103" t="s">
        <v>5</v>
      </c>
      <c r="R1359" s="103" t="s">
        <v>5</v>
      </c>
      <c r="S1359" s="299" t="s">
        <v>1370</v>
      </c>
      <c r="T1359" s="103" t="s">
        <v>5</v>
      </c>
      <c r="U1359" s="305" t="str">
        <f t="shared" si="135"/>
        <v>bt; bt; Đa sâu răng; bt</v>
      </c>
      <c r="V1359" s="112" t="s">
        <v>1370</v>
      </c>
      <c r="W1359" s="307" t="str">
        <f t="shared" si="136"/>
        <v>II</v>
      </c>
      <c r="X1359" s="308"/>
    </row>
    <row r="1360" spans="1:24" x14ac:dyDescent="0.25">
      <c r="A1360" s="103">
        <f t="shared" si="137"/>
        <v>1351</v>
      </c>
      <c r="B1360" s="300" t="s">
        <v>3020</v>
      </c>
      <c r="C1360" s="301" t="s">
        <v>1285</v>
      </c>
      <c r="D1360" s="309">
        <v>42313</v>
      </c>
      <c r="E1360" s="308" t="s">
        <v>1753</v>
      </c>
      <c r="F1360" s="308"/>
      <c r="G1360" s="421" t="s">
        <v>3032</v>
      </c>
      <c r="H1360" s="228">
        <v>45720</v>
      </c>
      <c r="I1360" s="308">
        <v>39</v>
      </c>
      <c r="J1360" s="308">
        <v>128</v>
      </c>
      <c r="K1360" s="303" t="str" cm="1">
        <f t="array" ref="K1360">LOOKUP(2,1/(J1360&gt;=INDEX(IF(F1360="x",CCTT!$F$3:$I$170,CCTT!$B$3:$E$170),MATCH(DATEDIF(D1360,DATE(2024,7,11),"m"),CCTT!$A$3:$A$170,0),0)),CCTT!$F$2:$I$2)</f>
        <v>bt</v>
      </c>
      <c r="L1360" s="304">
        <f t="shared" si="134"/>
        <v>23.8037109375</v>
      </c>
      <c r="M1360" s="303" t="str" cm="1">
        <f t="array" ref="M1360">LOOKUP(2,1/(L1360&gt;=INDEX(IF(F1360="x",BMI!$G$3:$K$170,BMI!$B$3:$F$170),MATCH(DATEDIF(D1360,DATE(2024,7,11),"m"),BMI!$A$3:$A$170,0),0)),BMI!$G$2:$K$2)</f>
        <v>BP</v>
      </c>
      <c r="N1360" s="299" t="s">
        <v>3390</v>
      </c>
      <c r="O1360" s="299">
        <v>83</v>
      </c>
      <c r="P1360" s="106" t="s">
        <v>3380</v>
      </c>
      <c r="Q1360" s="103" t="s">
        <v>5</v>
      </c>
      <c r="R1360" s="103" t="s">
        <v>5</v>
      </c>
      <c r="S1360" s="299" t="s">
        <v>5</v>
      </c>
      <c r="T1360" s="103" t="s">
        <v>5</v>
      </c>
      <c r="U1360" s="305" t="str">
        <f t="shared" si="135"/>
        <v>bt; bt; bt; bt</v>
      </c>
      <c r="V1360" s="306" t="s">
        <v>5</v>
      </c>
      <c r="W1360" s="307" t="str">
        <f t="shared" si="136"/>
        <v>III</v>
      </c>
      <c r="X1360" s="308"/>
    </row>
    <row r="1361" spans="1:24" x14ac:dyDescent="0.25">
      <c r="A1361" s="103">
        <f t="shared" si="137"/>
        <v>1352</v>
      </c>
      <c r="B1361" s="300" t="s">
        <v>1695</v>
      </c>
      <c r="C1361" s="301" t="s">
        <v>1287</v>
      </c>
      <c r="D1361" s="309">
        <v>42079</v>
      </c>
      <c r="E1361" s="308" t="s">
        <v>1753</v>
      </c>
      <c r="F1361" s="308"/>
      <c r="G1361" s="421" t="s">
        <v>3032</v>
      </c>
      <c r="H1361" s="228">
        <v>45720</v>
      </c>
      <c r="I1361" s="308">
        <v>35</v>
      </c>
      <c r="J1361" s="308">
        <v>131</v>
      </c>
      <c r="K1361" s="303" t="str" cm="1">
        <f t="array" ref="K1361">LOOKUP(2,1/(J1361&gt;=INDEX(IF(F1361="x",CCTT!$F$3:$I$170,CCTT!$B$3:$E$170),MATCH(DATEDIF(D1361,DATE(2024,7,11),"m"),CCTT!$A$3:$A$170,0),0)),CCTT!$F$2:$I$2)</f>
        <v>bt</v>
      </c>
      <c r="L1361" s="304">
        <f t="shared" si="134"/>
        <v>20.3950818716858</v>
      </c>
      <c r="M1361" s="303" t="str" cm="1">
        <f t="array" ref="M1361">LOOKUP(2,1/(L1361&gt;=INDEX(IF(F1361="x",BMI!$G$3:$K$170,BMI!$B$3:$F$170),MATCH(DATEDIF(D1361,DATE(2024,7,11),"m"),BMI!$A$3:$A$170,0),0)),BMI!$G$2:$K$2)</f>
        <v>TC</v>
      </c>
      <c r="N1361" s="299" t="s">
        <v>3379</v>
      </c>
      <c r="O1361" s="299">
        <v>87</v>
      </c>
      <c r="P1361" s="106" t="s">
        <v>3380</v>
      </c>
      <c r="Q1361" s="103" t="s">
        <v>5</v>
      </c>
      <c r="R1361" s="103" t="s">
        <v>5</v>
      </c>
      <c r="S1361" s="299" t="s">
        <v>5</v>
      </c>
      <c r="T1361" s="103" t="s">
        <v>5</v>
      </c>
      <c r="U1361" s="305" t="str">
        <f t="shared" si="135"/>
        <v>bt; bt; bt; bt</v>
      </c>
      <c r="V1361" s="306" t="s">
        <v>5</v>
      </c>
      <c r="W1361" s="307" t="str">
        <f t="shared" si="136"/>
        <v>II</v>
      </c>
      <c r="X1361" s="308"/>
    </row>
    <row r="1362" spans="1:24" x14ac:dyDescent="0.25">
      <c r="A1362" s="103">
        <f t="shared" si="137"/>
        <v>1353</v>
      </c>
      <c r="B1362" s="300" t="s">
        <v>1377</v>
      </c>
      <c r="C1362" s="301" t="s">
        <v>1679</v>
      </c>
      <c r="D1362" s="309">
        <v>42302</v>
      </c>
      <c r="E1362" s="308" t="s">
        <v>1753</v>
      </c>
      <c r="F1362" s="308"/>
      <c r="G1362" s="421" t="s">
        <v>3032</v>
      </c>
      <c r="H1362" s="228">
        <v>45720</v>
      </c>
      <c r="I1362" s="308">
        <v>28</v>
      </c>
      <c r="J1362" s="308">
        <v>133</v>
      </c>
      <c r="K1362" s="303" t="str" cm="1">
        <f t="array" ref="K1362">LOOKUP(2,1/(J1362&gt;=INDEX(IF(F1362="x",CCTT!$F$3:$I$170,CCTT!$B$3:$E$170),MATCH(DATEDIF(D1362,DATE(2024,7,11),"m"),CCTT!$A$3:$A$170,0),0)),CCTT!$F$2:$I$2)</f>
        <v>bt</v>
      </c>
      <c r="L1362" s="304">
        <f t="shared" si="134"/>
        <v>15.829046299960428</v>
      </c>
      <c r="M1362" s="303" t="str" cm="1">
        <f t="array" ref="M1362">LOOKUP(2,1/(L1362&gt;=INDEX(IF(F1362="x",BMI!$G$3:$K$170,BMI!$B$3:$F$170),MATCH(DATEDIF(D1362,DATE(2024,7,11),"m"),BMI!$A$3:$A$170,0),0)),BMI!$G$2:$K$2)</f>
        <v>bt</v>
      </c>
      <c r="N1362" s="299" t="s">
        <v>3381</v>
      </c>
      <c r="O1362" s="299">
        <v>81</v>
      </c>
      <c r="P1362" s="106" t="s">
        <v>3380</v>
      </c>
      <c r="Q1362" s="103" t="s">
        <v>5</v>
      </c>
      <c r="R1362" s="103" t="s">
        <v>5</v>
      </c>
      <c r="S1362" s="299" t="s">
        <v>1370</v>
      </c>
      <c r="T1362" s="103" t="s">
        <v>5</v>
      </c>
      <c r="U1362" s="305" t="str">
        <f t="shared" si="135"/>
        <v>bt; bt; Đa sâu răng; bt</v>
      </c>
      <c r="V1362" s="112" t="s">
        <v>1370</v>
      </c>
      <c r="W1362" s="307" t="str">
        <f t="shared" si="136"/>
        <v>II</v>
      </c>
      <c r="X1362" s="308"/>
    </row>
    <row r="1363" spans="1:24" ht="31.5" x14ac:dyDescent="0.25">
      <c r="A1363" s="103">
        <f t="shared" si="137"/>
        <v>1354</v>
      </c>
      <c r="B1363" s="300" t="s">
        <v>1736</v>
      </c>
      <c r="C1363" s="301" t="s">
        <v>0</v>
      </c>
      <c r="D1363" s="309">
        <v>42109</v>
      </c>
      <c r="E1363" s="308" t="s">
        <v>1753</v>
      </c>
      <c r="F1363" s="308"/>
      <c r="G1363" s="421" t="s">
        <v>3032</v>
      </c>
      <c r="H1363" s="228">
        <v>45720</v>
      </c>
      <c r="I1363" s="308">
        <v>21</v>
      </c>
      <c r="J1363" s="308">
        <v>115</v>
      </c>
      <c r="K1363" s="303" t="str" cm="1">
        <f t="array" ref="K1363">LOOKUP(2,1/(J1363&gt;=INDEX(IF(F1363="x",CCTT!$F$3:$I$170,CCTT!$B$3:$E$170),MATCH(DATEDIF(D1363,DATE(2024,7,11),"m"),CCTT!$A$3:$A$170,0),0)),CCTT!$F$2:$I$2)</f>
        <v>SDDTTC
MĐN</v>
      </c>
      <c r="L1363" s="304">
        <f t="shared" si="134"/>
        <v>15.879017013232515</v>
      </c>
      <c r="M1363" s="303" t="str" cm="1">
        <f t="array" ref="M1363">LOOKUP(2,1/(L1363&gt;=INDEX(IF(F1363="x",BMI!$G$3:$K$170,BMI!$B$3:$F$170),MATCH(DATEDIF(D1363,DATE(2024,7,11),"m"),BMI!$A$3:$A$170,0),0)),BMI!$G$2:$K$2)</f>
        <v>bt</v>
      </c>
      <c r="N1363" s="299" t="s">
        <v>3381</v>
      </c>
      <c r="O1363" s="299">
        <v>82</v>
      </c>
      <c r="P1363" s="106" t="s">
        <v>3380</v>
      </c>
      <c r="Q1363" s="103" t="s">
        <v>5</v>
      </c>
      <c r="R1363" s="103" t="s">
        <v>5</v>
      </c>
      <c r="S1363" s="299" t="s">
        <v>5</v>
      </c>
      <c r="T1363" s="103" t="s">
        <v>5</v>
      </c>
      <c r="U1363" s="305" t="str">
        <f t="shared" si="135"/>
        <v>bt; bt; bt; bt</v>
      </c>
      <c r="V1363" s="306" t="s">
        <v>5</v>
      </c>
      <c r="W1363" s="307" t="str">
        <f t="shared" si="136"/>
        <v>III</v>
      </c>
      <c r="X1363" s="308"/>
    </row>
    <row r="1364" spans="1:24" x14ac:dyDescent="0.25">
      <c r="A1364" s="103">
        <f t="shared" si="137"/>
        <v>1355</v>
      </c>
      <c r="B1364" s="300" t="s">
        <v>2018</v>
      </c>
      <c r="C1364" s="301" t="s">
        <v>0</v>
      </c>
      <c r="D1364" s="309">
        <v>42269</v>
      </c>
      <c r="E1364" s="308" t="s">
        <v>1753</v>
      </c>
      <c r="F1364" s="308"/>
      <c r="G1364" s="421" t="s">
        <v>3032</v>
      </c>
      <c r="H1364" s="228">
        <v>45720</v>
      </c>
      <c r="I1364" s="308">
        <v>28</v>
      </c>
      <c r="J1364" s="308">
        <v>127</v>
      </c>
      <c r="K1364" s="303" t="str" cm="1">
        <f t="array" ref="K1364">LOOKUP(2,1/(J1364&gt;=INDEX(IF(F1364="x",CCTT!$F$3:$I$170,CCTT!$B$3:$E$170),MATCH(DATEDIF(D1364,DATE(2024,7,11),"m"),CCTT!$A$3:$A$170,0),0)),CCTT!$F$2:$I$2)</f>
        <v>bt</v>
      </c>
      <c r="L1364" s="304">
        <f t="shared" si="134"/>
        <v>17.360034720069439</v>
      </c>
      <c r="M1364" s="303" t="str" cm="1">
        <f t="array" ref="M1364">LOOKUP(2,1/(L1364&gt;=INDEX(IF(F1364="x",BMI!$G$3:$K$170,BMI!$B$3:$F$170),MATCH(DATEDIF(D1364,DATE(2024,7,11),"m"),BMI!$A$3:$A$170,0),0)),BMI!$G$2:$K$2)</f>
        <v>bt</v>
      </c>
      <c r="N1364" s="299" t="s">
        <v>3381</v>
      </c>
      <c r="O1364" s="299">
        <v>82</v>
      </c>
      <c r="P1364" s="106" t="s">
        <v>3380</v>
      </c>
      <c r="Q1364" s="103" t="s">
        <v>5</v>
      </c>
      <c r="R1364" s="103" t="s">
        <v>5</v>
      </c>
      <c r="S1364" s="299" t="s">
        <v>5</v>
      </c>
      <c r="T1364" s="103" t="s">
        <v>5</v>
      </c>
      <c r="U1364" s="305" t="str">
        <f t="shared" si="135"/>
        <v>bt; bt; bt; bt</v>
      </c>
      <c r="V1364" s="306" t="s">
        <v>5</v>
      </c>
      <c r="W1364" s="307" t="str">
        <f t="shared" si="136"/>
        <v>I</v>
      </c>
      <c r="X1364" s="308"/>
    </row>
    <row r="1365" spans="1:24" x14ac:dyDescent="0.25">
      <c r="A1365" s="103">
        <f t="shared" si="137"/>
        <v>1356</v>
      </c>
      <c r="B1365" s="300" t="s">
        <v>1574</v>
      </c>
      <c r="C1365" s="301" t="s">
        <v>1290</v>
      </c>
      <c r="D1365" s="309">
        <v>42097</v>
      </c>
      <c r="E1365" s="308"/>
      <c r="F1365" s="308" t="s">
        <v>1753</v>
      </c>
      <c r="G1365" s="421" t="s">
        <v>3032</v>
      </c>
      <c r="H1365" s="228">
        <v>45720</v>
      </c>
      <c r="I1365" s="308">
        <v>30</v>
      </c>
      <c r="J1365" s="308">
        <v>131</v>
      </c>
      <c r="K1365" s="303" t="str" cm="1">
        <f t="array" ref="K1365">LOOKUP(2,1/(J1365&gt;=INDEX(IF(F1365="x",CCTT!$F$3:$I$170,CCTT!$B$3:$E$170),MATCH(DATEDIF(D1365,DATE(2024,7,11),"m"),CCTT!$A$3:$A$170,0),0)),CCTT!$F$2:$I$2)</f>
        <v>bt</v>
      </c>
      <c r="L1365" s="304">
        <f t="shared" si="134"/>
        <v>17.481498747159257</v>
      </c>
      <c r="M1365" s="303" t="str" cm="1">
        <f t="array" ref="M1365">LOOKUP(2,1/(L1365&gt;=INDEX(IF(F1365="x",BMI!$G$3:$K$170,BMI!$B$3:$F$170),MATCH(DATEDIF(D1365,DATE(2024,7,11),"m"),BMI!$A$3:$A$170,0),0)),BMI!$G$2:$K$2)</f>
        <v>bt</v>
      </c>
      <c r="N1365" s="299" t="s">
        <v>3381</v>
      </c>
      <c r="O1365" s="299">
        <v>82</v>
      </c>
      <c r="P1365" s="302" t="s">
        <v>3382</v>
      </c>
      <c r="Q1365" s="335" t="s">
        <v>1267</v>
      </c>
      <c r="R1365" s="103" t="s">
        <v>5</v>
      </c>
      <c r="S1365" s="299" t="s">
        <v>1370</v>
      </c>
      <c r="T1365" s="103" t="s">
        <v>5</v>
      </c>
      <c r="U1365" s="305" t="str">
        <f t="shared" si="135"/>
        <v>Loạn thị; bt; Đa sâu răng; bt</v>
      </c>
      <c r="V1365" s="306" t="s">
        <v>3402</v>
      </c>
      <c r="W1365" s="307" t="str">
        <f t="shared" si="136"/>
        <v>II</v>
      </c>
      <c r="X1365" s="308"/>
    </row>
    <row r="1366" spans="1:24" x14ac:dyDescent="0.25">
      <c r="A1366" s="103">
        <f t="shared" si="137"/>
        <v>1357</v>
      </c>
      <c r="B1366" s="300" t="s">
        <v>2979</v>
      </c>
      <c r="C1366" s="301" t="s">
        <v>1342</v>
      </c>
      <c r="D1366" s="309">
        <v>42084</v>
      </c>
      <c r="E1366" s="308" t="s">
        <v>1753</v>
      </c>
      <c r="F1366" s="308"/>
      <c r="G1366" s="421" t="s">
        <v>3032</v>
      </c>
      <c r="H1366" s="228">
        <v>45720</v>
      </c>
      <c r="I1366" s="308">
        <v>30</v>
      </c>
      <c r="J1366" s="308">
        <v>146</v>
      </c>
      <c r="K1366" s="303" t="str" cm="1">
        <f t="array" ref="K1366">LOOKUP(2,1/(J1366&gt;=INDEX(IF(F1366="x",CCTT!$F$3:$I$170,CCTT!$B$3:$E$170),MATCH(DATEDIF(D1366,DATE(2024,7,11),"m"),CCTT!$A$3:$A$170,0),0)),CCTT!$F$2:$I$2)</f>
        <v>bt</v>
      </c>
      <c r="L1366" s="304">
        <f t="shared" si="134"/>
        <v>14.073935072246201</v>
      </c>
      <c r="M1366" s="303" t="str" cm="1">
        <f t="array" ref="M1366">LOOKUP(2,1/(L1366&gt;=INDEX(IF(F1366="x",BMI!$G$3:$K$170,BMI!$B$3:$F$170),MATCH(DATEDIF(D1366,DATE(2024,7,11),"m"),BMI!$A$3:$A$170,0),0)),BMI!$G$2:$K$2)</f>
        <v>bt</v>
      </c>
      <c r="N1366" s="299" t="s">
        <v>3381</v>
      </c>
      <c r="O1366" s="299">
        <v>82</v>
      </c>
      <c r="P1366" s="106" t="s">
        <v>3380</v>
      </c>
      <c r="Q1366" s="103" t="s">
        <v>5</v>
      </c>
      <c r="R1366" s="103" t="s">
        <v>5</v>
      </c>
      <c r="S1366" s="299" t="s">
        <v>1370</v>
      </c>
      <c r="T1366" s="103" t="s">
        <v>5</v>
      </c>
      <c r="U1366" s="305" t="str">
        <f t="shared" si="135"/>
        <v>bt; bt; Đa sâu răng; bt</v>
      </c>
      <c r="V1366" s="112" t="s">
        <v>1370</v>
      </c>
      <c r="W1366" s="307" t="str">
        <f t="shared" si="136"/>
        <v>II</v>
      </c>
      <c r="X1366" s="308"/>
    </row>
    <row r="1367" spans="1:24" x14ac:dyDescent="0.25">
      <c r="A1367" s="103">
        <f t="shared" si="137"/>
        <v>1358</v>
      </c>
      <c r="B1367" s="300" t="s">
        <v>3021</v>
      </c>
      <c r="C1367" s="301" t="s">
        <v>1316</v>
      </c>
      <c r="D1367" s="309">
        <v>42057</v>
      </c>
      <c r="E1367" s="308"/>
      <c r="F1367" s="308" t="s">
        <v>1753</v>
      </c>
      <c r="G1367" s="421" t="s">
        <v>3032</v>
      </c>
      <c r="H1367" s="228">
        <v>45720</v>
      </c>
      <c r="I1367" s="308">
        <v>25</v>
      </c>
      <c r="J1367" s="308">
        <v>136</v>
      </c>
      <c r="K1367" s="303" t="str" cm="1">
        <f t="array" ref="K1367">LOOKUP(2,1/(J1367&gt;=INDEX(IF(F1367="x",CCTT!$F$3:$I$170,CCTT!$B$3:$E$170),MATCH(DATEDIF(D1367,DATE(2024,7,11),"m"),CCTT!$A$3:$A$170,0),0)),CCTT!$F$2:$I$2)</f>
        <v>bt</v>
      </c>
      <c r="L1367" s="304">
        <f t="shared" si="134"/>
        <v>13.516435986159168</v>
      </c>
      <c r="M1367" s="303" t="str" cm="1">
        <f t="array" ref="M1367">LOOKUP(2,1/(L1367&gt;=INDEX(IF(F1367="x",BMI!$G$3:$K$170,BMI!$B$3:$F$170),MATCH(DATEDIF(D1367,DATE(2024,7,11),"m"),BMI!$A$3:$A$170,0),0)),BMI!$G$2:$K$2)</f>
        <v>bt</v>
      </c>
      <c r="N1367" s="299" t="s">
        <v>3381</v>
      </c>
      <c r="O1367" s="299">
        <v>81</v>
      </c>
      <c r="P1367" s="106" t="s">
        <v>3380</v>
      </c>
      <c r="Q1367" s="103" t="s">
        <v>5</v>
      </c>
      <c r="R1367" s="103" t="s">
        <v>5</v>
      </c>
      <c r="S1367" s="299" t="s">
        <v>5</v>
      </c>
      <c r="T1367" s="103" t="s">
        <v>5</v>
      </c>
      <c r="U1367" s="305" t="str">
        <f t="shared" si="135"/>
        <v>bt; bt; bt; bt</v>
      </c>
      <c r="V1367" s="306" t="s">
        <v>5</v>
      </c>
      <c r="W1367" s="307" t="str">
        <f t="shared" si="136"/>
        <v>I</v>
      </c>
      <c r="X1367" s="308"/>
    </row>
    <row r="1368" spans="1:24" x14ac:dyDescent="0.25">
      <c r="A1368" s="103">
        <f t="shared" si="137"/>
        <v>1359</v>
      </c>
      <c r="B1368" s="300" t="s">
        <v>2557</v>
      </c>
      <c r="C1368" s="301" t="s">
        <v>1296</v>
      </c>
      <c r="D1368" s="309">
        <v>42084</v>
      </c>
      <c r="E1368" s="308" t="s">
        <v>1753</v>
      </c>
      <c r="F1368" s="308"/>
      <c r="G1368" s="421" t="s">
        <v>3032</v>
      </c>
      <c r="H1368" s="228">
        <v>45720</v>
      </c>
      <c r="I1368" s="308">
        <v>42</v>
      </c>
      <c r="J1368" s="308">
        <v>144</v>
      </c>
      <c r="K1368" s="303" t="str" cm="1">
        <f t="array" ref="K1368">LOOKUP(2,1/(J1368&gt;=INDEX(IF(F1368="x",CCTT!$F$3:$I$170,CCTT!$B$3:$E$170),MATCH(DATEDIF(D1368,DATE(2024,7,11),"m"),CCTT!$A$3:$A$170,0),0)),CCTT!$F$2:$I$2)</f>
        <v>bt</v>
      </c>
      <c r="L1368" s="304">
        <f t="shared" si="134"/>
        <v>20.25462962962963</v>
      </c>
      <c r="M1368" s="303" t="str" cm="1">
        <f t="array" ref="M1368">LOOKUP(2,1/(L1368&gt;=INDEX(IF(F1368="x",BMI!$G$3:$K$170,BMI!$B$3:$F$170),MATCH(DATEDIF(D1368,DATE(2024,7,11),"m"),BMI!$A$3:$A$170,0),0)),BMI!$G$2:$K$2)</f>
        <v>TC</v>
      </c>
      <c r="N1368" s="299" t="s">
        <v>3386</v>
      </c>
      <c r="O1368" s="299">
        <v>81</v>
      </c>
      <c r="P1368" s="106" t="s">
        <v>3380</v>
      </c>
      <c r="Q1368" s="103" t="s">
        <v>5</v>
      </c>
      <c r="R1368" s="103" t="s">
        <v>5</v>
      </c>
      <c r="S1368" s="299" t="s">
        <v>5</v>
      </c>
      <c r="T1368" s="103" t="s">
        <v>5</v>
      </c>
      <c r="U1368" s="305" t="str">
        <f t="shared" si="135"/>
        <v>bt; bt; bt; bt</v>
      </c>
      <c r="V1368" s="306" t="s">
        <v>5</v>
      </c>
      <c r="W1368" s="307" t="str">
        <f t="shared" si="136"/>
        <v>II</v>
      </c>
      <c r="X1368" s="308"/>
    </row>
    <row r="1369" spans="1:24" x14ac:dyDescent="0.25">
      <c r="A1369" s="103">
        <f t="shared" si="137"/>
        <v>1360</v>
      </c>
      <c r="B1369" s="300" t="s">
        <v>2983</v>
      </c>
      <c r="C1369" s="301" t="s">
        <v>1321</v>
      </c>
      <c r="D1369" s="309">
        <v>42169</v>
      </c>
      <c r="E1369" s="308" t="s">
        <v>1753</v>
      </c>
      <c r="F1369" s="308"/>
      <c r="G1369" s="421" t="s">
        <v>3032</v>
      </c>
      <c r="H1369" s="228">
        <v>45720</v>
      </c>
      <c r="I1369" s="308">
        <v>36</v>
      </c>
      <c r="J1369" s="308">
        <v>134</v>
      </c>
      <c r="K1369" s="303" t="str" cm="1">
        <f t="array" ref="K1369">LOOKUP(2,1/(J1369&gt;=INDEX(IF(F1369="x",CCTT!$F$3:$I$170,CCTT!$B$3:$E$170),MATCH(DATEDIF(D1369,DATE(2024,7,11),"m"),CCTT!$A$3:$A$170,0),0)),CCTT!$F$2:$I$2)</f>
        <v>bt</v>
      </c>
      <c r="L1369" s="304">
        <f t="shared" si="134"/>
        <v>20.049008687903765</v>
      </c>
      <c r="M1369" s="303" t="str" cm="1">
        <f t="array" ref="M1369">LOOKUP(2,1/(L1369&gt;=INDEX(IF(F1369="x",BMI!$G$3:$K$170,BMI!$B$3:$F$170),MATCH(DATEDIF(D1369,DATE(2024,7,11),"m"),BMI!$A$3:$A$170,0),0)),BMI!$G$2:$K$2)</f>
        <v>TC</v>
      </c>
      <c r="N1369" s="299" t="s">
        <v>3379</v>
      </c>
      <c r="O1369" s="299">
        <v>81</v>
      </c>
      <c r="P1369" s="106" t="s">
        <v>3380</v>
      </c>
      <c r="Q1369" s="103" t="s">
        <v>5</v>
      </c>
      <c r="R1369" s="103" t="s">
        <v>5</v>
      </c>
      <c r="S1369" s="299" t="s">
        <v>5</v>
      </c>
      <c r="T1369" s="103" t="s">
        <v>5</v>
      </c>
      <c r="U1369" s="305" t="str">
        <f t="shared" si="135"/>
        <v>bt; bt; bt; bt</v>
      </c>
      <c r="V1369" s="306" t="s">
        <v>5</v>
      </c>
      <c r="W1369" s="307" t="str">
        <f t="shared" si="136"/>
        <v>II</v>
      </c>
      <c r="X1369" s="308"/>
    </row>
    <row r="1370" spans="1:24" x14ac:dyDescent="0.25">
      <c r="A1370" s="103">
        <f t="shared" si="137"/>
        <v>1361</v>
      </c>
      <c r="B1370" s="300" t="s">
        <v>2878</v>
      </c>
      <c r="C1370" s="301" t="s">
        <v>1321</v>
      </c>
      <c r="D1370" s="309">
        <v>41899</v>
      </c>
      <c r="E1370" s="308" t="s">
        <v>1753</v>
      </c>
      <c r="F1370" s="308"/>
      <c r="G1370" s="421" t="s">
        <v>3032</v>
      </c>
      <c r="H1370" s="228">
        <v>45720</v>
      </c>
      <c r="I1370" s="308">
        <v>44</v>
      </c>
      <c r="J1370" s="308">
        <v>134</v>
      </c>
      <c r="K1370" s="303" t="str" cm="1">
        <f t="array" ref="K1370">LOOKUP(2,1/(J1370&gt;=INDEX(IF(F1370="x",CCTT!$F$3:$I$170,CCTT!$B$3:$E$170),MATCH(DATEDIF(D1370,DATE(2024,7,11),"m"),CCTT!$A$3:$A$170,0),0)),CCTT!$F$2:$I$2)</f>
        <v>bt</v>
      </c>
      <c r="L1370" s="304">
        <f t="shared" si="134"/>
        <v>24.50434395188238</v>
      </c>
      <c r="M1370" s="303" t="str" cm="1">
        <f t="array" ref="M1370">LOOKUP(2,1/(L1370&gt;=INDEX(IF(F1370="x",BMI!$G$3:$K$170,BMI!$B$3:$F$170),MATCH(DATEDIF(D1370,DATE(2024,7,11),"m"),BMI!$A$3:$A$170,0),0)),BMI!$G$2:$K$2)</f>
        <v>BP</v>
      </c>
      <c r="N1370" s="299" t="s">
        <v>3386</v>
      </c>
      <c r="O1370" s="299">
        <v>87</v>
      </c>
      <c r="P1370" s="106" t="s">
        <v>3380</v>
      </c>
      <c r="Q1370" s="103" t="s">
        <v>5</v>
      </c>
      <c r="R1370" s="103" t="s">
        <v>5</v>
      </c>
      <c r="S1370" s="299" t="s">
        <v>5</v>
      </c>
      <c r="T1370" s="103" t="s">
        <v>5</v>
      </c>
      <c r="U1370" s="305" t="str">
        <f t="shared" si="135"/>
        <v>bt; bt; bt; bt</v>
      </c>
      <c r="V1370" s="306" t="s">
        <v>5</v>
      </c>
      <c r="W1370" s="307" t="str">
        <f t="shared" si="136"/>
        <v>III</v>
      </c>
      <c r="X1370" s="308"/>
    </row>
    <row r="1371" spans="1:24" x14ac:dyDescent="0.25">
      <c r="A1371" s="103">
        <f t="shared" si="137"/>
        <v>1362</v>
      </c>
      <c r="B1371" s="300" t="s">
        <v>2401</v>
      </c>
      <c r="C1371" s="301" t="s">
        <v>3022</v>
      </c>
      <c r="D1371" s="309">
        <v>42135</v>
      </c>
      <c r="E1371" s="308"/>
      <c r="F1371" s="308" t="s">
        <v>1753</v>
      </c>
      <c r="G1371" s="421" t="s">
        <v>3032</v>
      </c>
      <c r="H1371" s="228">
        <v>45720</v>
      </c>
      <c r="I1371" s="308">
        <v>61</v>
      </c>
      <c r="J1371" s="308">
        <v>144</v>
      </c>
      <c r="K1371" s="303" t="str" cm="1">
        <f t="array" ref="K1371">LOOKUP(2,1/(J1371&gt;=INDEX(IF(F1371="x",CCTT!$F$3:$I$170,CCTT!$B$3:$E$170),MATCH(DATEDIF(D1371,DATE(2024,7,11),"m"),CCTT!$A$3:$A$170,0),0)),CCTT!$F$2:$I$2)</f>
        <v>bt</v>
      </c>
      <c r="L1371" s="304">
        <f t="shared" si="134"/>
        <v>29.41743827160494</v>
      </c>
      <c r="M1371" s="303" t="str" cm="1">
        <f t="array" ref="M1371">LOOKUP(2,1/(L1371&gt;=INDEX(IF(F1371="x",BMI!$G$3:$K$170,BMI!$B$3:$F$170),MATCH(DATEDIF(D1371,DATE(2024,7,11),"m"),BMI!$A$3:$A$170,0),0)),BMI!$G$2:$K$2)</f>
        <v>BP</v>
      </c>
      <c r="N1371" s="299" t="s">
        <v>66</v>
      </c>
      <c r="O1371" s="299">
        <v>82</v>
      </c>
      <c r="P1371" s="302" t="s">
        <v>3382</v>
      </c>
      <c r="Q1371" s="335" t="s">
        <v>1267</v>
      </c>
      <c r="R1371" s="103" t="s">
        <v>5</v>
      </c>
      <c r="S1371" s="299" t="s">
        <v>5</v>
      </c>
      <c r="T1371" s="103" t="s">
        <v>5</v>
      </c>
      <c r="U1371" s="305" t="str">
        <f t="shared" si="135"/>
        <v>Loạn thị; bt; bt; bt</v>
      </c>
      <c r="V1371" s="306" t="s">
        <v>1267</v>
      </c>
      <c r="W1371" s="307" t="str">
        <f t="shared" si="136"/>
        <v>III</v>
      </c>
      <c r="X1371" s="308"/>
    </row>
    <row r="1372" spans="1:24" x14ac:dyDescent="0.25">
      <c r="A1372" s="103">
        <f t="shared" si="137"/>
        <v>1363</v>
      </c>
      <c r="B1372" s="300" t="s">
        <v>3023</v>
      </c>
      <c r="C1372" s="301" t="s">
        <v>1726</v>
      </c>
      <c r="D1372" s="309">
        <v>42315</v>
      </c>
      <c r="E1372" s="308"/>
      <c r="F1372" s="308" t="s">
        <v>1753</v>
      </c>
      <c r="G1372" s="421" t="s">
        <v>3032</v>
      </c>
      <c r="H1372" s="228">
        <v>45720</v>
      </c>
      <c r="I1372" s="308">
        <v>24</v>
      </c>
      <c r="J1372" s="308">
        <v>129</v>
      </c>
      <c r="K1372" s="303" t="str" cm="1">
        <f t="array" ref="K1372">LOOKUP(2,1/(J1372&gt;=INDEX(IF(F1372="x",CCTT!$F$3:$I$170,CCTT!$B$3:$E$170),MATCH(DATEDIF(D1372,DATE(2024,7,11),"m"),CCTT!$A$3:$A$170,0),0)),CCTT!$F$2:$I$2)</f>
        <v>bt</v>
      </c>
      <c r="L1372" s="304">
        <f t="shared" si="134"/>
        <v>14.422210203713719</v>
      </c>
      <c r="M1372" s="303" t="str" cm="1">
        <f t="array" ref="M1372">LOOKUP(2,1/(L1372&gt;=INDEX(IF(F1372="x",BMI!$G$3:$K$170,BMI!$B$3:$F$170),MATCH(DATEDIF(D1372,DATE(2024,7,11),"m"),BMI!$A$3:$A$170,0),0)),BMI!$G$2:$K$2)</f>
        <v>bt</v>
      </c>
      <c r="N1372" s="299" t="s">
        <v>3381</v>
      </c>
      <c r="O1372" s="299">
        <v>81</v>
      </c>
      <c r="P1372" s="106" t="s">
        <v>3380</v>
      </c>
      <c r="Q1372" s="103" t="s">
        <v>5</v>
      </c>
      <c r="R1372" s="103" t="s">
        <v>5</v>
      </c>
      <c r="S1372" s="299" t="s">
        <v>5</v>
      </c>
      <c r="T1372" s="103" t="s">
        <v>5</v>
      </c>
      <c r="U1372" s="305" t="str">
        <f t="shared" si="135"/>
        <v>bt; bt; bt; bt</v>
      </c>
      <c r="V1372" s="306" t="s">
        <v>5</v>
      </c>
      <c r="W1372" s="307" t="str">
        <f t="shared" si="136"/>
        <v>I</v>
      </c>
      <c r="X1372" s="308"/>
    </row>
    <row r="1373" spans="1:24" x14ac:dyDescent="0.25">
      <c r="A1373" s="103">
        <f t="shared" si="137"/>
        <v>1364</v>
      </c>
      <c r="B1373" s="300" t="s">
        <v>3024</v>
      </c>
      <c r="C1373" s="301" t="s">
        <v>1634</v>
      </c>
      <c r="D1373" s="309">
        <v>42195</v>
      </c>
      <c r="E1373" s="308"/>
      <c r="F1373" s="308" t="s">
        <v>1753</v>
      </c>
      <c r="G1373" s="421" t="s">
        <v>3032</v>
      </c>
      <c r="H1373" s="228">
        <v>45720</v>
      </c>
      <c r="I1373" s="308">
        <v>57</v>
      </c>
      <c r="J1373" s="308">
        <v>146</v>
      </c>
      <c r="K1373" s="303" t="str" cm="1">
        <f t="array" ref="K1373">LOOKUP(2,1/(J1373&gt;=INDEX(IF(F1373="x",CCTT!$F$3:$I$170,CCTT!$B$3:$E$170),MATCH(DATEDIF(D1373,DATE(2024,7,11),"m"),CCTT!$A$3:$A$170,0),0)),CCTT!$F$2:$I$2)</f>
        <v>CHT</v>
      </c>
      <c r="L1373" s="304">
        <f t="shared" si="134"/>
        <v>26.740476637267783</v>
      </c>
      <c r="M1373" s="303" t="str" cm="1">
        <f t="array" ref="M1373">LOOKUP(2,1/(L1373&gt;=INDEX(IF(F1373="x",BMI!$G$3:$K$170,BMI!$B$3:$F$170),MATCH(DATEDIF(D1373,DATE(2024,7,11),"m"),BMI!$A$3:$A$170,0),0)),BMI!$G$2:$K$2)</f>
        <v>BP</v>
      </c>
      <c r="N1373" s="299" t="s">
        <v>66</v>
      </c>
      <c r="O1373" s="299">
        <v>76</v>
      </c>
      <c r="P1373" s="106" t="s">
        <v>3380</v>
      </c>
      <c r="Q1373" s="103" t="s">
        <v>5</v>
      </c>
      <c r="R1373" s="103" t="s">
        <v>5</v>
      </c>
      <c r="S1373" s="299" t="s">
        <v>5</v>
      </c>
      <c r="T1373" s="103" t="s">
        <v>5</v>
      </c>
      <c r="U1373" s="305" t="str">
        <f t="shared" si="135"/>
        <v>bt; bt; bt; bt</v>
      </c>
      <c r="V1373" s="306" t="s">
        <v>5</v>
      </c>
      <c r="W1373" s="307" t="str">
        <f t="shared" si="136"/>
        <v>III</v>
      </c>
      <c r="X1373" s="308"/>
    </row>
    <row r="1374" spans="1:24" x14ac:dyDescent="0.25">
      <c r="A1374" s="103">
        <f t="shared" si="137"/>
        <v>1365</v>
      </c>
      <c r="B1374" s="300" t="s">
        <v>2982</v>
      </c>
      <c r="C1374" s="301" t="s">
        <v>1301</v>
      </c>
      <c r="D1374" s="309">
        <v>42115</v>
      </c>
      <c r="E1374" s="308"/>
      <c r="F1374" s="308" t="s">
        <v>1753</v>
      </c>
      <c r="G1374" s="421" t="s">
        <v>3032</v>
      </c>
      <c r="H1374" s="228">
        <v>45720</v>
      </c>
      <c r="I1374" s="308">
        <v>37</v>
      </c>
      <c r="J1374" s="308">
        <v>138</v>
      </c>
      <c r="K1374" s="303" t="str" cm="1">
        <f t="array" ref="K1374">LOOKUP(2,1/(J1374&gt;=INDEX(IF(F1374="x",CCTT!$F$3:$I$170,CCTT!$B$3:$E$170),MATCH(DATEDIF(D1374,DATE(2024,7,11),"m"),CCTT!$A$3:$A$170,0),0)),CCTT!$F$2:$I$2)</f>
        <v>bt</v>
      </c>
      <c r="L1374" s="304">
        <f t="shared" si="134"/>
        <v>19.428691451375762</v>
      </c>
      <c r="M1374" s="303" t="str" cm="1">
        <f t="array" ref="M1374">LOOKUP(2,1/(L1374&gt;=INDEX(IF(F1374="x",BMI!$G$3:$K$170,BMI!$B$3:$F$170),MATCH(DATEDIF(D1374,DATE(2024,7,11),"m"),BMI!$A$3:$A$170,0),0)),BMI!$G$2:$K$2)</f>
        <v>TC</v>
      </c>
      <c r="N1374" s="299" t="s">
        <v>3381</v>
      </c>
      <c r="O1374" s="299">
        <v>78</v>
      </c>
      <c r="P1374" s="302" t="s">
        <v>3382</v>
      </c>
      <c r="Q1374" s="335" t="s">
        <v>1267</v>
      </c>
      <c r="R1374" s="103" t="s">
        <v>5</v>
      </c>
      <c r="S1374" s="299" t="s">
        <v>1370</v>
      </c>
      <c r="T1374" s="103" t="s">
        <v>5</v>
      </c>
      <c r="U1374" s="305" t="str">
        <f t="shared" si="135"/>
        <v>Loạn thị; bt; Đa sâu răng; bt</v>
      </c>
      <c r="V1374" s="306" t="s">
        <v>3402</v>
      </c>
      <c r="W1374" s="307" t="str">
        <f t="shared" si="136"/>
        <v>II</v>
      </c>
      <c r="X1374" s="308"/>
    </row>
    <row r="1375" spans="1:24" x14ac:dyDescent="0.25">
      <c r="A1375" s="103">
        <f t="shared" si="137"/>
        <v>1366</v>
      </c>
      <c r="B1375" s="300" t="s">
        <v>3025</v>
      </c>
      <c r="C1375" s="301" t="s">
        <v>1337</v>
      </c>
      <c r="D1375" s="309">
        <v>42010</v>
      </c>
      <c r="E1375" s="308"/>
      <c r="F1375" s="308" t="s">
        <v>1753</v>
      </c>
      <c r="G1375" s="421" t="s">
        <v>3032</v>
      </c>
      <c r="H1375" s="228">
        <v>45720</v>
      </c>
      <c r="I1375" s="308">
        <v>44</v>
      </c>
      <c r="J1375" s="308">
        <v>135</v>
      </c>
      <c r="K1375" s="303" t="str" cm="1">
        <f t="array" ref="K1375">LOOKUP(2,1/(J1375&gt;=INDEX(IF(F1375="x",CCTT!$F$3:$I$170,CCTT!$B$3:$E$170),MATCH(DATEDIF(D1375,DATE(2024,7,11),"m"),CCTT!$A$3:$A$170,0),0)),CCTT!$F$2:$I$2)</f>
        <v>bt</v>
      </c>
      <c r="L1375" s="304">
        <f t="shared" si="134"/>
        <v>24.142661179698219</v>
      </c>
      <c r="M1375" s="303" t="str" cm="1">
        <f t="array" ref="M1375">LOOKUP(2,1/(L1375&gt;=INDEX(IF(F1375="x",BMI!$G$3:$K$170,BMI!$B$3:$F$170),MATCH(DATEDIF(D1375,DATE(2024,7,11),"m"),BMI!$A$3:$A$170,0),0)),BMI!$G$2:$K$2)</f>
        <v>BP</v>
      </c>
      <c r="N1375" s="299" t="s">
        <v>3390</v>
      </c>
      <c r="O1375" s="299">
        <v>80</v>
      </c>
      <c r="P1375" s="106" t="s">
        <v>3380</v>
      </c>
      <c r="Q1375" s="103" t="s">
        <v>5</v>
      </c>
      <c r="R1375" s="103" t="s">
        <v>5</v>
      </c>
      <c r="S1375" s="299" t="s">
        <v>5</v>
      </c>
      <c r="T1375" s="103" t="s">
        <v>5</v>
      </c>
      <c r="U1375" s="305" t="str">
        <f t="shared" si="135"/>
        <v>bt; bt; bt; bt</v>
      </c>
      <c r="V1375" s="306" t="s">
        <v>5</v>
      </c>
      <c r="W1375" s="307" t="str">
        <f t="shared" si="136"/>
        <v>III</v>
      </c>
      <c r="X1375" s="308"/>
    </row>
    <row r="1376" spans="1:24" x14ac:dyDescent="0.25">
      <c r="A1376" s="103">
        <f t="shared" si="137"/>
        <v>1367</v>
      </c>
      <c r="B1376" s="300" t="s">
        <v>3026</v>
      </c>
      <c r="C1376" s="301" t="s">
        <v>1375</v>
      </c>
      <c r="D1376" s="309">
        <v>42057</v>
      </c>
      <c r="E1376" s="308" t="s">
        <v>1753</v>
      </c>
      <c r="F1376" s="308"/>
      <c r="G1376" s="421" t="s">
        <v>3032</v>
      </c>
      <c r="H1376" s="228">
        <v>45720</v>
      </c>
      <c r="I1376" s="308">
        <v>42</v>
      </c>
      <c r="J1376" s="308">
        <v>140</v>
      </c>
      <c r="K1376" s="303" t="str" cm="1">
        <f t="array" ref="K1376">LOOKUP(2,1/(J1376&gt;=INDEX(IF(F1376="x",CCTT!$F$3:$I$170,CCTT!$B$3:$E$170),MATCH(DATEDIF(D1376,DATE(2024,7,11),"m"),CCTT!$A$3:$A$170,0),0)),CCTT!$F$2:$I$2)</f>
        <v>bt</v>
      </c>
      <c r="L1376" s="304">
        <f t="shared" si="134"/>
        <v>21.428571428571431</v>
      </c>
      <c r="M1376" s="303" t="str" cm="1">
        <f t="array" ref="M1376">LOOKUP(2,1/(L1376&gt;=INDEX(IF(F1376="x",BMI!$G$3:$K$170,BMI!$B$3:$F$170),MATCH(DATEDIF(D1376,DATE(2024,7,11),"m"),BMI!$A$3:$A$170,0),0)),BMI!$G$2:$K$2)</f>
        <v>BP</v>
      </c>
      <c r="N1376" s="299" t="s">
        <v>3384</v>
      </c>
      <c r="O1376" s="299">
        <v>79</v>
      </c>
      <c r="P1376" s="302" t="s">
        <v>3382</v>
      </c>
      <c r="Q1376" s="103" t="s">
        <v>1269</v>
      </c>
      <c r="R1376" s="103" t="s">
        <v>5</v>
      </c>
      <c r="S1376" s="299" t="s">
        <v>1370</v>
      </c>
      <c r="T1376" s="103" t="s">
        <v>5</v>
      </c>
      <c r="U1376" s="305" t="str">
        <f t="shared" si="135"/>
        <v>Cận thị; bt; Đa sâu răng; bt</v>
      </c>
      <c r="V1376" s="306" t="s">
        <v>3383</v>
      </c>
      <c r="W1376" s="307" t="str">
        <f t="shared" si="136"/>
        <v>III</v>
      </c>
      <c r="X1376" s="308"/>
    </row>
    <row r="1377" spans="1:24" x14ac:dyDescent="0.25">
      <c r="A1377" s="103">
        <f t="shared" si="137"/>
        <v>1368</v>
      </c>
      <c r="B1377" s="300" t="s">
        <v>1374</v>
      </c>
      <c r="C1377" s="301" t="s">
        <v>1304</v>
      </c>
      <c r="D1377" s="309">
        <v>42280</v>
      </c>
      <c r="E1377" s="308" t="s">
        <v>1753</v>
      </c>
      <c r="F1377" s="308"/>
      <c r="G1377" s="421" t="s">
        <v>3032</v>
      </c>
      <c r="H1377" s="228">
        <v>45720</v>
      </c>
      <c r="I1377" s="308">
        <v>26</v>
      </c>
      <c r="J1377" s="308">
        <v>129</v>
      </c>
      <c r="K1377" s="303" t="str" cm="1">
        <f t="array" ref="K1377">LOOKUP(2,1/(J1377&gt;=INDEX(IF(F1377="x",CCTT!$F$3:$I$170,CCTT!$B$3:$E$170),MATCH(DATEDIF(D1377,DATE(2024,7,11),"m"),CCTT!$A$3:$A$170,0),0)),CCTT!$F$2:$I$2)</f>
        <v>bt</v>
      </c>
      <c r="L1377" s="304">
        <f t="shared" si="134"/>
        <v>15.624061054023196</v>
      </c>
      <c r="M1377" s="303" t="str" cm="1">
        <f t="array" ref="M1377">LOOKUP(2,1/(L1377&gt;=INDEX(IF(F1377="x",BMI!$G$3:$K$170,BMI!$B$3:$F$170),MATCH(DATEDIF(D1377,DATE(2024,7,11),"m"),BMI!$A$3:$A$170,0),0)),BMI!$G$2:$K$2)</f>
        <v>bt</v>
      </c>
      <c r="N1377" s="299" t="s">
        <v>3381</v>
      </c>
      <c r="O1377" s="299">
        <v>82</v>
      </c>
      <c r="P1377" s="106" t="s">
        <v>3380</v>
      </c>
      <c r="Q1377" s="103" t="s">
        <v>5</v>
      </c>
      <c r="R1377" s="103" t="s">
        <v>5</v>
      </c>
      <c r="S1377" s="299" t="s">
        <v>5</v>
      </c>
      <c r="T1377" s="103" t="s">
        <v>5</v>
      </c>
      <c r="U1377" s="305" t="str">
        <f t="shared" si="135"/>
        <v>bt; bt; bt; bt</v>
      </c>
      <c r="V1377" s="306" t="s">
        <v>5</v>
      </c>
      <c r="W1377" s="307" t="str">
        <f t="shared" si="136"/>
        <v>I</v>
      </c>
      <c r="X1377" s="308"/>
    </row>
    <row r="1378" spans="1:24" x14ac:dyDescent="0.25">
      <c r="A1378" s="103">
        <f t="shared" si="137"/>
        <v>1369</v>
      </c>
      <c r="B1378" s="300" t="s">
        <v>3027</v>
      </c>
      <c r="C1378" s="301" t="s">
        <v>1305</v>
      </c>
      <c r="D1378" s="309">
        <v>42330</v>
      </c>
      <c r="E1378" s="308"/>
      <c r="F1378" s="308" t="s">
        <v>1753</v>
      </c>
      <c r="G1378" s="421" t="s">
        <v>3032</v>
      </c>
      <c r="H1378" s="228">
        <v>45720</v>
      </c>
      <c r="I1378" s="308">
        <v>20</v>
      </c>
      <c r="J1378" s="308">
        <v>120</v>
      </c>
      <c r="K1378" s="303" t="str" cm="1">
        <f t="array" ref="K1378">LOOKUP(2,1/(J1378&gt;=INDEX(IF(F1378="x",CCTT!$F$3:$I$170,CCTT!$B$3:$E$170),MATCH(DATEDIF(D1378,DATE(2024,7,11),"m"),CCTT!$A$3:$A$170,0),0)),CCTT!$F$2:$I$2)</f>
        <v>bt</v>
      </c>
      <c r="L1378" s="304">
        <f t="shared" si="134"/>
        <v>13.888888888888889</v>
      </c>
      <c r="M1378" s="303" t="str" cm="1">
        <f t="array" ref="M1378">LOOKUP(2,1/(L1378&gt;=INDEX(IF(F1378="x",BMI!$G$3:$K$170,BMI!$B$3:$F$170),MATCH(DATEDIF(D1378,DATE(2024,7,11),"m"),BMI!$A$3:$A$170,0),0)),BMI!$G$2:$K$2)</f>
        <v>bt</v>
      </c>
      <c r="N1378" s="299" t="s">
        <v>3381</v>
      </c>
      <c r="O1378" s="299">
        <v>82</v>
      </c>
      <c r="P1378" s="106" t="s">
        <v>3380</v>
      </c>
      <c r="Q1378" s="103" t="s">
        <v>5</v>
      </c>
      <c r="R1378" s="103" t="s">
        <v>5</v>
      </c>
      <c r="S1378" s="299" t="s">
        <v>5</v>
      </c>
      <c r="T1378" s="103" t="s">
        <v>5</v>
      </c>
      <c r="U1378" s="305" t="str">
        <f t="shared" si="135"/>
        <v>bt; bt; bt; bt</v>
      </c>
      <c r="V1378" s="306" t="s">
        <v>5</v>
      </c>
      <c r="W1378" s="307" t="str">
        <f t="shared" si="136"/>
        <v>I</v>
      </c>
      <c r="X1378" s="308"/>
    </row>
    <row r="1379" spans="1:24" x14ac:dyDescent="0.25">
      <c r="A1379" s="103">
        <f t="shared" si="137"/>
        <v>1370</v>
      </c>
      <c r="B1379" s="300" t="s">
        <v>3028</v>
      </c>
      <c r="C1379" s="301" t="s">
        <v>1308</v>
      </c>
      <c r="D1379" s="309">
        <v>42145</v>
      </c>
      <c r="E1379" s="308"/>
      <c r="F1379" s="308" t="s">
        <v>1753</v>
      </c>
      <c r="G1379" s="421" t="s">
        <v>3032</v>
      </c>
      <c r="H1379" s="228">
        <v>45720</v>
      </c>
      <c r="I1379" s="308">
        <v>33</v>
      </c>
      <c r="J1379" s="308">
        <v>132</v>
      </c>
      <c r="K1379" s="303" t="str" cm="1">
        <f t="array" ref="K1379">LOOKUP(2,1/(J1379&gt;=INDEX(IF(F1379="x",CCTT!$F$3:$I$170,CCTT!$B$3:$E$170),MATCH(DATEDIF(D1379,DATE(2024,7,11),"m"),CCTT!$A$3:$A$170,0),0)),CCTT!$F$2:$I$2)</f>
        <v>bt</v>
      </c>
      <c r="L1379" s="304">
        <f t="shared" si="134"/>
        <v>18.939393939393941</v>
      </c>
      <c r="M1379" s="303" t="str" cm="1">
        <f t="array" ref="M1379">LOOKUP(2,1/(L1379&gt;=INDEX(IF(F1379="x",BMI!$G$3:$K$170,BMI!$B$3:$F$170),MATCH(DATEDIF(D1379,DATE(2024,7,11),"m"),BMI!$A$3:$A$170,0),0)),BMI!$G$2:$K$2)</f>
        <v>TC</v>
      </c>
      <c r="N1379" s="299" t="s">
        <v>3381</v>
      </c>
      <c r="O1379" s="299">
        <v>83</v>
      </c>
      <c r="P1379" s="106" t="s">
        <v>3380</v>
      </c>
      <c r="Q1379" s="335" t="s">
        <v>1267</v>
      </c>
      <c r="R1379" s="103" t="s">
        <v>5</v>
      </c>
      <c r="S1379" s="299" t="s">
        <v>5</v>
      </c>
      <c r="T1379" s="103" t="s">
        <v>5</v>
      </c>
      <c r="U1379" s="305" t="str">
        <f t="shared" si="135"/>
        <v>Loạn thị; bt; bt; bt</v>
      </c>
      <c r="V1379" s="306" t="s">
        <v>1267</v>
      </c>
      <c r="W1379" s="307" t="str">
        <f t="shared" si="136"/>
        <v>II</v>
      </c>
      <c r="X1379" s="308"/>
    </row>
    <row r="1380" spans="1:24" x14ac:dyDescent="0.25">
      <c r="A1380" s="103">
        <f t="shared" si="137"/>
        <v>1371</v>
      </c>
      <c r="B1380" s="300" t="s">
        <v>3029</v>
      </c>
      <c r="C1380" s="301" t="s">
        <v>1376</v>
      </c>
      <c r="D1380" s="309">
        <v>42202</v>
      </c>
      <c r="E1380" s="308"/>
      <c r="F1380" s="308" t="s">
        <v>1753</v>
      </c>
      <c r="G1380" s="421" t="s">
        <v>3032</v>
      </c>
      <c r="H1380" s="228">
        <v>45720</v>
      </c>
      <c r="I1380" s="308">
        <v>27</v>
      </c>
      <c r="J1380" s="308">
        <v>137</v>
      </c>
      <c r="K1380" s="303" t="str" cm="1">
        <f t="array" ref="K1380">LOOKUP(2,1/(J1380&gt;=INDEX(IF(F1380="x",CCTT!$F$3:$I$170,CCTT!$B$3:$E$170),MATCH(DATEDIF(D1380,DATE(2024,7,11),"m"),CCTT!$A$3:$A$170,0),0)),CCTT!$F$2:$I$2)</f>
        <v>bt</v>
      </c>
      <c r="L1380" s="304">
        <f t="shared" si="134"/>
        <v>14.385422771591454</v>
      </c>
      <c r="M1380" s="303" t="str" cm="1">
        <f t="array" ref="M1380">LOOKUP(2,1/(L1380&gt;=INDEX(IF(F1380="x",BMI!$G$3:$K$170,BMI!$B$3:$F$170),MATCH(DATEDIF(D1380,DATE(2024,7,11),"m"),BMI!$A$3:$A$170,0),0)),BMI!$G$2:$K$2)</f>
        <v>bt</v>
      </c>
      <c r="N1380" s="299" t="s">
        <v>3381</v>
      </c>
      <c r="O1380" s="299">
        <v>83</v>
      </c>
      <c r="P1380" s="106" t="s">
        <v>3380</v>
      </c>
      <c r="Q1380" s="103" t="s">
        <v>5</v>
      </c>
      <c r="R1380" s="103" t="s">
        <v>5</v>
      </c>
      <c r="S1380" s="299" t="s">
        <v>5</v>
      </c>
      <c r="T1380" s="103" t="s">
        <v>5</v>
      </c>
      <c r="U1380" s="305" t="str">
        <f t="shared" si="135"/>
        <v>bt; bt; bt; bt</v>
      </c>
      <c r="V1380" s="306" t="s">
        <v>5</v>
      </c>
      <c r="W1380" s="307" t="str">
        <f t="shared" si="136"/>
        <v>I</v>
      </c>
      <c r="X1380" s="308"/>
    </row>
    <row r="1381" spans="1:24" x14ac:dyDescent="0.25">
      <c r="A1381" s="103">
        <f t="shared" si="137"/>
        <v>1372</v>
      </c>
      <c r="B1381" s="300" t="s">
        <v>3030</v>
      </c>
      <c r="C1381" s="301" t="s">
        <v>1279</v>
      </c>
      <c r="D1381" s="309">
        <v>42321</v>
      </c>
      <c r="E1381" s="308" t="s">
        <v>1753</v>
      </c>
      <c r="F1381" s="308"/>
      <c r="G1381" s="421" t="s">
        <v>3032</v>
      </c>
      <c r="H1381" s="228">
        <v>45720</v>
      </c>
      <c r="I1381" s="308">
        <v>34</v>
      </c>
      <c r="J1381" s="308">
        <v>134</v>
      </c>
      <c r="K1381" s="303" t="str" cm="1">
        <f t="array" ref="K1381">LOOKUP(2,1/(J1381&gt;=INDEX(IF(F1381="x",CCTT!$F$3:$I$170,CCTT!$B$3:$E$170),MATCH(DATEDIF(D1381,DATE(2024,7,11),"m"),CCTT!$A$3:$A$170,0),0)),CCTT!$F$2:$I$2)</f>
        <v>bt</v>
      </c>
      <c r="L1381" s="304">
        <f t="shared" si="134"/>
        <v>18.935174871909112</v>
      </c>
      <c r="M1381" s="303" t="str" cm="1">
        <f t="array" ref="M1381">LOOKUP(2,1/(L1381&gt;=INDEX(IF(F1381="x",BMI!$G$3:$K$170,BMI!$B$3:$F$170),MATCH(DATEDIF(D1381,DATE(2024,7,11),"m"),BMI!$A$3:$A$170,0),0)),BMI!$G$2:$K$2)</f>
        <v>TC</v>
      </c>
      <c r="N1381" s="299" t="s">
        <v>3381</v>
      </c>
      <c r="O1381" s="299">
        <v>81</v>
      </c>
      <c r="P1381" s="106" t="s">
        <v>3380</v>
      </c>
      <c r="Q1381" s="103" t="s">
        <v>5</v>
      </c>
      <c r="R1381" s="103" t="s">
        <v>5</v>
      </c>
      <c r="S1381" s="299" t="s">
        <v>1370</v>
      </c>
      <c r="T1381" s="103" t="s">
        <v>5</v>
      </c>
      <c r="U1381" s="305" t="str">
        <f t="shared" si="135"/>
        <v>bt; bt; Đa sâu răng; bt</v>
      </c>
      <c r="V1381" s="112" t="s">
        <v>1370</v>
      </c>
      <c r="W1381" s="307" t="str">
        <f t="shared" si="136"/>
        <v>II</v>
      </c>
      <c r="X1381" s="308"/>
    </row>
    <row r="1382" spans="1:24" ht="31.5" x14ac:dyDescent="0.25">
      <c r="A1382" s="103">
        <f t="shared" si="137"/>
        <v>1373</v>
      </c>
      <c r="B1382" s="300" t="s">
        <v>1909</v>
      </c>
      <c r="C1382" s="301" t="s">
        <v>0</v>
      </c>
      <c r="D1382" s="309">
        <v>42348</v>
      </c>
      <c r="E1382" s="308" t="s">
        <v>1753</v>
      </c>
      <c r="F1382" s="308"/>
      <c r="G1382" s="421" t="s">
        <v>3032</v>
      </c>
      <c r="H1382" s="228">
        <v>45720</v>
      </c>
      <c r="I1382" s="308"/>
      <c r="J1382" s="308"/>
      <c r="K1382" s="303" t="str" cm="1">
        <f t="array" ref="K1382">LOOKUP(2,1/(J1382&gt;=INDEX(IF(F1382="x",CCTT!$F$3:$I$170,CCTT!$B$3:$E$170),MATCH(DATEDIF(D1382,DATE(2024,7,11),"m"),CCTT!$A$3:$A$170,0),0)),CCTT!$F$2:$I$2)</f>
        <v>SDDTTC
MĐN</v>
      </c>
      <c r="L1382" s="304" t="e">
        <f t="shared" si="134"/>
        <v>#DIV/0!</v>
      </c>
      <c r="M1382" s="303" t="e" cm="1">
        <f t="array" ref="M1382">LOOKUP(2,1/(L1382&gt;=INDEX(IF(F1382="x",BMI!$G$3:$K$170,BMI!$B$3:$F$170),MATCH(DATEDIF(D1382,DATE(2024,7,11),"m"),BMI!$A$3:$A$170,0),0)),BMI!$G$2:$K$2)</f>
        <v>#N/A</v>
      </c>
      <c r="N1382" s="299" t="s">
        <v>3386</v>
      </c>
      <c r="O1382" s="299">
        <v>84</v>
      </c>
      <c r="P1382" s="302" t="s">
        <v>3382</v>
      </c>
      <c r="Q1382" s="103" t="s">
        <v>1269</v>
      </c>
      <c r="R1382" s="103" t="s">
        <v>5</v>
      </c>
      <c r="S1382" s="299" t="s">
        <v>1370</v>
      </c>
      <c r="T1382" s="103" t="s">
        <v>5</v>
      </c>
      <c r="U1382" s="305" t="str">
        <f t="shared" si="135"/>
        <v>Cận thị; bt; Đa sâu răng; bt</v>
      </c>
      <c r="V1382" s="306" t="s">
        <v>3383</v>
      </c>
      <c r="W1382" s="307" t="e">
        <f t="shared" si="136"/>
        <v>#N/A</v>
      </c>
      <c r="X1382" s="308"/>
    </row>
    <row r="1383" spans="1:24" ht="31.5" x14ac:dyDescent="0.25">
      <c r="A1383" s="103">
        <f t="shared" si="137"/>
        <v>1374</v>
      </c>
      <c r="B1383" s="300" t="s">
        <v>3031</v>
      </c>
      <c r="C1383" s="301" t="s">
        <v>1892</v>
      </c>
      <c r="D1383" s="309">
        <v>42056</v>
      </c>
      <c r="E1383" s="308" t="s">
        <v>1753</v>
      </c>
      <c r="F1383" s="308"/>
      <c r="G1383" s="421" t="s">
        <v>3032</v>
      </c>
      <c r="H1383" s="228">
        <v>45720</v>
      </c>
      <c r="I1383" s="308"/>
      <c r="J1383" s="308"/>
      <c r="K1383" s="303" t="str" cm="1">
        <f t="array" ref="K1383">LOOKUP(2,1/(J1383&gt;=INDEX(IF(F1383="x",CCTT!$F$3:$I$170,CCTT!$B$3:$E$170),MATCH(DATEDIF(D1383,DATE(2024,7,11),"m"),CCTT!$A$3:$A$170,0),0)),CCTT!$F$2:$I$2)</f>
        <v>SDDTTC
MĐN</v>
      </c>
      <c r="L1383" s="304" t="e">
        <f t="shared" si="134"/>
        <v>#DIV/0!</v>
      </c>
      <c r="M1383" s="303" t="e" cm="1">
        <f t="array" ref="M1383">LOOKUP(2,1/(L1383&gt;=INDEX(IF(F1383="x",BMI!$G$3:$K$170,BMI!$B$3:$F$170),MATCH(DATEDIF(D1383,DATE(2024,7,11),"m"),BMI!$A$3:$A$170,0),0)),BMI!$G$2:$K$2)</f>
        <v>#N/A</v>
      </c>
      <c r="N1383" s="299" t="s">
        <v>3381</v>
      </c>
      <c r="O1383" s="299">
        <v>80</v>
      </c>
      <c r="P1383" s="106" t="s">
        <v>3380</v>
      </c>
      <c r="Q1383" s="103" t="s">
        <v>5</v>
      </c>
      <c r="R1383" s="103" t="s">
        <v>5</v>
      </c>
      <c r="S1383" s="299" t="s">
        <v>5</v>
      </c>
      <c r="T1383" s="103" t="s">
        <v>5</v>
      </c>
      <c r="U1383" s="305" t="str">
        <f t="shared" si="135"/>
        <v>bt; bt; bt; bt</v>
      </c>
      <c r="V1383" s="306" t="s">
        <v>5</v>
      </c>
      <c r="W1383" s="307" t="e">
        <f t="shared" si="136"/>
        <v>#N/A</v>
      </c>
      <c r="X1383" s="308"/>
    </row>
    <row r="1384" spans="1:24" x14ac:dyDescent="0.25">
      <c r="A1384" s="103">
        <f t="shared" si="137"/>
        <v>1375</v>
      </c>
      <c r="B1384" s="300" t="s">
        <v>1583</v>
      </c>
      <c r="C1384" s="301" t="s">
        <v>1262</v>
      </c>
      <c r="D1384" s="309">
        <v>42019</v>
      </c>
      <c r="E1384" s="308" t="s">
        <v>1753</v>
      </c>
      <c r="F1384" s="308"/>
      <c r="G1384" s="421" t="s">
        <v>3064</v>
      </c>
      <c r="H1384" s="228">
        <v>45720</v>
      </c>
      <c r="I1384" s="308">
        <v>40</v>
      </c>
      <c r="J1384" s="308">
        <v>140</v>
      </c>
      <c r="K1384" s="303" t="str" cm="1">
        <f t="array" ref="K1384">LOOKUP(2,1/(J1384&gt;=INDEX(IF(F1384="x",CCTT!$F$3:$I$170,CCTT!$B$3:$E$170),MATCH(DATEDIF(D1384,DATE(2024,7,11),"m"),CCTT!$A$3:$A$170,0),0)),CCTT!$F$2:$I$2)</f>
        <v>bt</v>
      </c>
      <c r="L1384" s="304">
        <f t="shared" si="134"/>
        <v>20.408163265306126</v>
      </c>
      <c r="M1384" s="303" t="str" cm="1">
        <f t="array" ref="M1384">LOOKUP(2,1/(L1384&gt;=INDEX(IF(F1384="x",BMI!$G$3:$K$170,BMI!$B$3:$F$170),MATCH(DATEDIF(D1384,DATE(2024,7,11),"m"),BMI!$A$3:$A$170,0),0)),BMI!$G$2:$K$2)</f>
        <v>TC</v>
      </c>
      <c r="N1384" s="299" t="s">
        <v>3381</v>
      </c>
      <c r="O1384" s="299">
        <v>81</v>
      </c>
      <c r="P1384" s="106" t="s">
        <v>3380</v>
      </c>
      <c r="Q1384" s="103" t="s">
        <v>5</v>
      </c>
      <c r="R1384" s="103" t="s">
        <v>5</v>
      </c>
      <c r="S1384" s="299" t="s">
        <v>5</v>
      </c>
      <c r="T1384" s="103" t="s">
        <v>5</v>
      </c>
      <c r="U1384" s="305" t="str">
        <f t="shared" si="135"/>
        <v>bt; bt; bt; bt</v>
      </c>
      <c r="V1384" s="306" t="s">
        <v>5</v>
      </c>
      <c r="W1384" s="307" t="str">
        <f t="shared" si="136"/>
        <v>II</v>
      </c>
      <c r="X1384" s="308"/>
    </row>
    <row r="1385" spans="1:24" x14ac:dyDescent="0.25">
      <c r="A1385" s="103">
        <f t="shared" si="137"/>
        <v>1376</v>
      </c>
      <c r="B1385" s="300" t="s">
        <v>3033</v>
      </c>
      <c r="C1385" s="301" t="s">
        <v>1262</v>
      </c>
      <c r="D1385" s="309">
        <v>42033</v>
      </c>
      <c r="E1385" s="308"/>
      <c r="F1385" s="308" t="s">
        <v>1753</v>
      </c>
      <c r="G1385" s="421" t="s">
        <v>3064</v>
      </c>
      <c r="H1385" s="228">
        <v>45720</v>
      </c>
      <c r="I1385" s="308">
        <v>34</v>
      </c>
      <c r="J1385" s="308">
        <v>140</v>
      </c>
      <c r="K1385" s="303" t="str" cm="1">
        <f t="array" ref="K1385">LOOKUP(2,1/(J1385&gt;=INDEX(IF(F1385="x",CCTT!$F$3:$I$170,CCTT!$B$3:$E$170),MATCH(DATEDIF(D1385,DATE(2024,7,11),"m"),CCTT!$A$3:$A$170,0),0)),CCTT!$F$2:$I$2)</f>
        <v>bt</v>
      </c>
      <c r="L1385" s="304">
        <f t="shared" si="134"/>
        <v>17.346938775510203</v>
      </c>
      <c r="M1385" s="303" t="str" cm="1">
        <f t="array" ref="M1385">LOOKUP(2,1/(L1385&gt;=INDEX(IF(F1385="x",BMI!$G$3:$K$170,BMI!$B$3:$F$170),MATCH(DATEDIF(D1385,DATE(2024,7,11),"m"),BMI!$A$3:$A$170,0),0)),BMI!$G$2:$K$2)</f>
        <v>bt</v>
      </c>
      <c r="N1385" s="299" t="s">
        <v>3381</v>
      </c>
      <c r="O1385" s="299">
        <v>82</v>
      </c>
      <c r="P1385" s="106" t="s">
        <v>3380</v>
      </c>
      <c r="Q1385" s="103" t="s">
        <v>5</v>
      </c>
      <c r="R1385" s="103" t="s">
        <v>5</v>
      </c>
      <c r="S1385" s="299" t="s">
        <v>5</v>
      </c>
      <c r="T1385" s="103" t="s">
        <v>5</v>
      </c>
      <c r="U1385" s="305" t="str">
        <f t="shared" si="135"/>
        <v>bt; bt; bt; bt</v>
      </c>
      <c r="V1385" s="306" t="s">
        <v>5</v>
      </c>
      <c r="W1385" s="307" t="str">
        <f t="shared" si="136"/>
        <v>I</v>
      </c>
      <c r="X1385" s="308"/>
    </row>
    <row r="1386" spans="1:24" x14ac:dyDescent="0.25">
      <c r="A1386" s="103">
        <f t="shared" si="137"/>
        <v>1377</v>
      </c>
      <c r="B1386" s="300" t="s">
        <v>2592</v>
      </c>
      <c r="C1386" s="301" t="s">
        <v>1264</v>
      </c>
      <c r="D1386" s="309">
        <v>41757</v>
      </c>
      <c r="E1386" s="308" t="s">
        <v>1753</v>
      </c>
      <c r="F1386" s="308"/>
      <c r="G1386" s="421" t="s">
        <v>3064</v>
      </c>
      <c r="H1386" s="228">
        <v>45720</v>
      </c>
      <c r="I1386" s="308">
        <v>47</v>
      </c>
      <c r="J1386" s="308">
        <v>137</v>
      </c>
      <c r="K1386" s="303" t="str" cm="1">
        <f t="array" ref="K1386">LOOKUP(2,1/(J1386&gt;=INDEX(IF(F1386="x",CCTT!$F$3:$I$170,CCTT!$B$3:$E$170),MATCH(DATEDIF(D1386,DATE(2024,7,11),"m"),CCTT!$A$3:$A$170,0),0)),CCTT!$F$2:$I$2)</f>
        <v>bt</v>
      </c>
      <c r="L1386" s="304">
        <f t="shared" si="134"/>
        <v>25.041291491288828</v>
      </c>
      <c r="M1386" s="303" t="str" cm="1">
        <f t="array" ref="M1386">LOOKUP(2,1/(L1386&gt;=INDEX(IF(F1386="x",BMI!$G$3:$K$170,BMI!$B$3:$F$170),MATCH(DATEDIF(D1386,DATE(2024,7,11),"m"),BMI!$A$3:$A$170,0),0)),BMI!$G$2:$K$2)</f>
        <v>BP</v>
      </c>
      <c r="N1386" s="299" t="s">
        <v>3384</v>
      </c>
      <c r="O1386" s="299">
        <v>83</v>
      </c>
      <c r="P1386" s="106" t="s">
        <v>3380</v>
      </c>
      <c r="Q1386" s="103" t="s">
        <v>5</v>
      </c>
      <c r="R1386" s="103" t="s">
        <v>5</v>
      </c>
      <c r="S1386" s="299" t="s">
        <v>5</v>
      </c>
      <c r="T1386" s="103" t="s">
        <v>5</v>
      </c>
      <c r="U1386" s="305" t="str">
        <f t="shared" si="135"/>
        <v>bt; bt; bt; bt</v>
      </c>
      <c r="V1386" s="306" t="s">
        <v>5</v>
      </c>
      <c r="W1386" s="307" t="str">
        <f t="shared" si="136"/>
        <v>III</v>
      </c>
      <c r="X1386" s="308"/>
    </row>
    <row r="1387" spans="1:24" x14ac:dyDescent="0.25">
      <c r="A1387" s="103">
        <f t="shared" si="137"/>
        <v>1378</v>
      </c>
      <c r="B1387" s="300" t="s">
        <v>3034</v>
      </c>
      <c r="C1387" s="301" t="s">
        <v>1264</v>
      </c>
      <c r="D1387" s="308"/>
      <c r="E1387" s="308" t="s">
        <v>1753</v>
      </c>
      <c r="F1387" s="308"/>
      <c r="G1387" s="421" t="s">
        <v>3064</v>
      </c>
      <c r="H1387" s="228">
        <v>45720</v>
      </c>
      <c r="I1387" s="308">
        <v>36</v>
      </c>
      <c r="J1387" s="308">
        <v>146</v>
      </c>
      <c r="K1387" s="303" t="e" cm="1">
        <f t="array" ref="K1387">LOOKUP(2,1/(J1387&gt;=INDEX(IF(F1387="x",CCTT!$F$3:$I$170,CCTT!$B$3:$E$170),MATCH(DATEDIF(D1387,DATE(2024,7,11),"m"),CCTT!$A$3:$A$170,0),0)),CCTT!$F$2:$I$2)</f>
        <v>#N/A</v>
      </c>
      <c r="L1387" s="304">
        <f t="shared" si="134"/>
        <v>16.888722086695442</v>
      </c>
      <c r="M1387" s="303" t="e" cm="1">
        <f t="array" ref="M1387">LOOKUP(2,1/(L1387&gt;=INDEX(IF(F1387="x",BMI!$G$3:$K$170,BMI!$B$3:$F$170),MATCH(DATEDIF(D1387,DATE(2024,7,11),"m"),BMI!$A$3:$A$170,0),0)),BMI!$G$2:$K$2)</f>
        <v>#N/A</v>
      </c>
      <c r="N1387" s="299" t="s">
        <v>3381</v>
      </c>
      <c r="O1387" s="299">
        <v>76</v>
      </c>
      <c r="P1387" s="106" t="s">
        <v>3380</v>
      </c>
      <c r="Q1387" s="103" t="s">
        <v>5</v>
      </c>
      <c r="R1387" s="103" t="s">
        <v>5</v>
      </c>
      <c r="S1387" s="299" t="s">
        <v>5</v>
      </c>
      <c r="T1387" s="103" t="s">
        <v>5</v>
      </c>
      <c r="U1387" s="305" t="str">
        <f t="shared" si="135"/>
        <v>bt; bt; bt; bt</v>
      </c>
      <c r="V1387" s="306" t="s">
        <v>5</v>
      </c>
      <c r="W1387" s="307" t="e">
        <f t="shared" si="136"/>
        <v>#N/A</v>
      </c>
      <c r="X1387" s="308"/>
    </row>
    <row r="1388" spans="1:24" x14ac:dyDescent="0.25">
      <c r="A1388" s="103">
        <f t="shared" si="137"/>
        <v>1379</v>
      </c>
      <c r="B1388" s="300" t="s">
        <v>2591</v>
      </c>
      <c r="C1388" s="301" t="s">
        <v>1264</v>
      </c>
      <c r="D1388" s="309">
        <v>42083</v>
      </c>
      <c r="E1388" s="308" t="s">
        <v>1753</v>
      </c>
      <c r="F1388" s="308"/>
      <c r="G1388" s="421" t="s">
        <v>3064</v>
      </c>
      <c r="H1388" s="228">
        <v>45720</v>
      </c>
      <c r="I1388" s="308">
        <v>43</v>
      </c>
      <c r="J1388" s="308">
        <v>138</v>
      </c>
      <c r="K1388" s="303" t="str" cm="1">
        <f t="array" ref="K1388">LOOKUP(2,1/(J1388&gt;=INDEX(IF(F1388="x",CCTT!$F$3:$I$170,CCTT!$B$3:$E$170),MATCH(DATEDIF(D1388,DATE(2024,7,11),"m"),CCTT!$A$3:$A$170,0),0)),CCTT!$F$2:$I$2)</f>
        <v>bt</v>
      </c>
      <c r="L1388" s="304">
        <f t="shared" si="134"/>
        <v>22.579290065112371</v>
      </c>
      <c r="M1388" s="303" t="str" cm="1">
        <f t="array" ref="M1388">LOOKUP(2,1/(L1388&gt;=INDEX(IF(F1388="x",BMI!$G$3:$K$170,BMI!$B$3:$F$170),MATCH(DATEDIF(D1388,DATE(2024,7,11),"m"),BMI!$A$3:$A$170,0),0)),BMI!$G$2:$K$2)</f>
        <v>BP</v>
      </c>
      <c r="N1388" s="299" t="s">
        <v>3444</v>
      </c>
      <c r="O1388" s="299">
        <v>76</v>
      </c>
      <c r="P1388" s="106" t="s">
        <v>3380</v>
      </c>
      <c r="Q1388" s="103" t="s">
        <v>5</v>
      </c>
      <c r="R1388" s="103" t="s">
        <v>5</v>
      </c>
      <c r="S1388" s="299" t="s">
        <v>5</v>
      </c>
      <c r="T1388" s="103" t="s">
        <v>5</v>
      </c>
      <c r="U1388" s="305" t="str">
        <f t="shared" si="135"/>
        <v>bt; bt; bt; bt</v>
      </c>
      <c r="V1388" s="306" t="s">
        <v>5</v>
      </c>
      <c r="W1388" s="307" t="str">
        <f t="shared" si="136"/>
        <v>III</v>
      </c>
      <c r="X1388" s="308"/>
    </row>
    <row r="1389" spans="1:24" x14ac:dyDescent="0.25">
      <c r="A1389" s="103">
        <f t="shared" si="137"/>
        <v>1380</v>
      </c>
      <c r="B1389" s="300" t="s">
        <v>1487</v>
      </c>
      <c r="C1389" s="301" t="s">
        <v>1309</v>
      </c>
      <c r="D1389" s="309">
        <v>42265</v>
      </c>
      <c r="E1389" s="308"/>
      <c r="F1389" s="308" t="s">
        <v>1753</v>
      </c>
      <c r="G1389" s="421" t="s">
        <v>3064</v>
      </c>
      <c r="H1389" s="228">
        <v>45720</v>
      </c>
      <c r="I1389" s="308">
        <v>19</v>
      </c>
      <c r="J1389" s="308">
        <v>123</v>
      </c>
      <c r="K1389" s="303" t="str" cm="1">
        <f t="array" ref="K1389">LOOKUP(2,1/(J1389&gt;=INDEX(IF(F1389="x",CCTT!$F$3:$I$170,CCTT!$B$3:$E$170),MATCH(DATEDIF(D1389,DATE(2024,7,11),"m"),CCTT!$A$3:$A$170,0),0)),CCTT!$F$2:$I$2)</f>
        <v>bt</v>
      </c>
      <c r="L1389" s="304">
        <f t="shared" si="134"/>
        <v>12.558662171987573</v>
      </c>
      <c r="M1389" s="303" t="str" cm="1">
        <f t="array" ref="M1389">LOOKUP(2,1/(L1389&gt;=INDEX(IF(F1389="x",BMI!$G$3:$K$170,BMI!$B$3:$F$170),MATCH(DATEDIF(D1389,DATE(2024,7,11),"m"),BMI!$A$3:$A$170,0),0)),BMI!$G$2:$K$2)</f>
        <v>SDDTGC</v>
      </c>
      <c r="N1389" s="299" t="s">
        <v>3381</v>
      </c>
      <c r="O1389" s="299">
        <v>82</v>
      </c>
      <c r="P1389" s="106" t="s">
        <v>3380</v>
      </c>
      <c r="Q1389" s="103" t="s">
        <v>5</v>
      </c>
      <c r="R1389" s="103" t="s">
        <v>5</v>
      </c>
      <c r="S1389" s="299" t="s">
        <v>1370</v>
      </c>
      <c r="T1389" s="103" t="s">
        <v>5</v>
      </c>
      <c r="U1389" s="305" t="str">
        <f t="shared" si="135"/>
        <v>bt; bt; Đa sâu răng; bt</v>
      </c>
      <c r="V1389" s="112" t="s">
        <v>1370</v>
      </c>
      <c r="W1389" s="307" t="str">
        <f t="shared" si="136"/>
        <v>II</v>
      </c>
      <c r="X1389" s="308"/>
    </row>
    <row r="1390" spans="1:24" x14ac:dyDescent="0.25">
      <c r="A1390" s="103">
        <f t="shared" si="137"/>
        <v>1381</v>
      </c>
      <c r="B1390" s="300" t="s">
        <v>3035</v>
      </c>
      <c r="C1390" s="301" t="s">
        <v>1309</v>
      </c>
      <c r="D1390" s="309">
        <v>42036</v>
      </c>
      <c r="E1390" s="308"/>
      <c r="F1390" s="308" t="s">
        <v>1753</v>
      </c>
      <c r="G1390" s="421" t="s">
        <v>3064</v>
      </c>
      <c r="H1390" s="228">
        <v>45720</v>
      </c>
      <c r="I1390" s="308">
        <v>29</v>
      </c>
      <c r="J1390" s="308">
        <v>134</v>
      </c>
      <c r="K1390" s="303" t="str" cm="1">
        <f t="array" ref="K1390">LOOKUP(2,1/(J1390&gt;=INDEX(IF(F1390="x",CCTT!$F$3:$I$170,CCTT!$B$3:$E$170),MATCH(DATEDIF(D1390,DATE(2024,7,11),"m"),CCTT!$A$3:$A$170,0),0)),CCTT!$F$2:$I$2)</f>
        <v>bt</v>
      </c>
      <c r="L1390" s="304">
        <f t="shared" si="134"/>
        <v>16.150590331922476</v>
      </c>
      <c r="M1390" s="303" t="str" cm="1">
        <f t="array" ref="M1390">LOOKUP(2,1/(L1390&gt;=INDEX(IF(F1390="x",BMI!$G$3:$K$170,BMI!$B$3:$F$170),MATCH(DATEDIF(D1390,DATE(2024,7,11),"m"),BMI!$A$3:$A$170,0),0)),BMI!$G$2:$K$2)</f>
        <v>bt</v>
      </c>
      <c r="N1390" s="299" t="s">
        <v>3381</v>
      </c>
      <c r="O1390" s="299">
        <v>82</v>
      </c>
      <c r="P1390" s="106" t="s">
        <v>3380</v>
      </c>
      <c r="Q1390" s="103" t="s">
        <v>5</v>
      </c>
      <c r="R1390" s="103" t="s">
        <v>5</v>
      </c>
      <c r="S1390" s="299" t="s">
        <v>5</v>
      </c>
      <c r="T1390" s="103" t="s">
        <v>5</v>
      </c>
      <c r="U1390" s="305" t="str">
        <f t="shared" si="135"/>
        <v>bt; bt; bt; bt</v>
      </c>
      <c r="V1390" s="306" t="s">
        <v>5</v>
      </c>
      <c r="W1390" s="307" t="str">
        <f t="shared" si="136"/>
        <v>I</v>
      </c>
      <c r="X1390" s="308"/>
    </row>
    <row r="1391" spans="1:24" x14ac:dyDescent="0.25">
      <c r="A1391" s="103">
        <f t="shared" si="137"/>
        <v>1382</v>
      </c>
      <c r="B1391" s="300" t="s">
        <v>3036</v>
      </c>
      <c r="C1391" s="301" t="s">
        <v>1373</v>
      </c>
      <c r="D1391" s="308"/>
      <c r="E1391" s="308"/>
      <c r="F1391" s="308" t="s">
        <v>1753</v>
      </c>
      <c r="G1391" s="421" t="s">
        <v>3064</v>
      </c>
      <c r="H1391" s="228">
        <v>45720</v>
      </c>
      <c r="I1391" s="308">
        <v>42</v>
      </c>
      <c r="J1391" s="308">
        <v>134</v>
      </c>
      <c r="K1391" s="303" t="e" cm="1">
        <f t="array" ref="K1391">LOOKUP(2,1/(J1391&gt;=INDEX(IF(F1391="x",CCTT!$F$3:$I$170,CCTT!$B$3:$E$170),MATCH(DATEDIF(D1391,DATE(2024,7,11),"m"),CCTT!$A$3:$A$170,0),0)),CCTT!$F$2:$I$2)</f>
        <v>#N/A</v>
      </c>
      <c r="L1391" s="304">
        <f t="shared" si="134"/>
        <v>23.390510135887723</v>
      </c>
      <c r="M1391" s="303" t="e" cm="1">
        <f t="array" ref="M1391">LOOKUP(2,1/(L1391&gt;=INDEX(IF(F1391="x",BMI!$G$3:$K$170,BMI!$B$3:$F$170),MATCH(DATEDIF(D1391,DATE(2024,7,11),"m"),BMI!$A$3:$A$170,0),0)),BMI!$G$2:$K$2)</f>
        <v>#N/A</v>
      </c>
      <c r="N1391" s="299" t="s">
        <v>3386</v>
      </c>
      <c r="O1391" s="299">
        <v>83</v>
      </c>
      <c r="P1391" s="302" t="s">
        <v>3412</v>
      </c>
      <c r="Q1391" s="335" t="s">
        <v>1326</v>
      </c>
      <c r="R1391" s="103" t="s">
        <v>5</v>
      </c>
      <c r="S1391" s="299" t="s">
        <v>5</v>
      </c>
      <c r="T1391" s="103" t="s">
        <v>5</v>
      </c>
      <c r="U1391" s="305" t="str">
        <f t="shared" si="135"/>
        <v>2 mắt giảm thị lực; bt; bt; bt</v>
      </c>
      <c r="V1391" s="112" t="s">
        <v>1326</v>
      </c>
      <c r="W1391" s="307" t="e">
        <f t="shared" si="136"/>
        <v>#N/A</v>
      </c>
      <c r="X1391" s="308"/>
    </row>
    <row r="1392" spans="1:24" x14ac:dyDescent="0.25">
      <c r="A1392" s="103">
        <f t="shared" si="137"/>
        <v>1383</v>
      </c>
      <c r="B1392" s="300" t="s">
        <v>3037</v>
      </c>
      <c r="C1392" s="301" t="s">
        <v>3038</v>
      </c>
      <c r="D1392" s="309">
        <v>41753</v>
      </c>
      <c r="E1392" s="308"/>
      <c r="F1392" s="308" t="s">
        <v>1753</v>
      </c>
      <c r="G1392" s="421" t="s">
        <v>3064</v>
      </c>
      <c r="H1392" s="228">
        <v>45720</v>
      </c>
      <c r="I1392" s="308">
        <v>42</v>
      </c>
      <c r="J1392" s="308">
        <v>148</v>
      </c>
      <c r="K1392" s="303" t="str" cm="1">
        <f t="array" ref="K1392">LOOKUP(2,1/(J1392&gt;=INDEX(IF(F1392="x",CCTT!$F$3:$I$170,CCTT!$B$3:$E$170),MATCH(DATEDIF(D1392,DATE(2024,7,11),"m"),CCTT!$A$3:$A$170,0),0)),CCTT!$F$2:$I$2)</f>
        <v>bt</v>
      </c>
      <c r="L1392" s="304">
        <f t="shared" si="134"/>
        <v>19.174579985390796</v>
      </c>
      <c r="M1392" s="303" t="str" cm="1">
        <f t="array" ref="M1392">LOOKUP(2,1/(L1392&gt;=INDEX(IF(F1392="x",BMI!$G$3:$K$170,BMI!$B$3:$F$170),MATCH(DATEDIF(D1392,DATE(2024,7,11),"m"),BMI!$A$3:$A$170,0),0)),BMI!$G$2:$K$2)</f>
        <v>bt</v>
      </c>
      <c r="N1392" s="299" t="s">
        <v>3386</v>
      </c>
      <c r="O1392" s="299">
        <v>80</v>
      </c>
      <c r="P1392" s="106" t="s">
        <v>3380</v>
      </c>
      <c r="Q1392" s="103" t="s">
        <v>5</v>
      </c>
      <c r="R1392" s="103" t="s">
        <v>5</v>
      </c>
      <c r="S1392" s="299" t="s">
        <v>5</v>
      </c>
      <c r="T1392" s="103" t="s">
        <v>5</v>
      </c>
      <c r="U1392" s="305" t="str">
        <f t="shared" si="135"/>
        <v>bt; bt; bt; bt</v>
      </c>
      <c r="V1392" s="306" t="s">
        <v>5</v>
      </c>
      <c r="W1392" s="307" t="str">
        <f t="shared" si="136"/>
        <v>I</v>
      </c>
      <c r="X1392" s="308"/>
    </row>
    <row r="1393" spans="1:24" x14ac:dyDescent="0.25">
      <c r="A1393" s="103">
        <f t="shared" si="137"/>
        <v>1384</v>
      </c>
      <c r="B1393" s="300" t="s">
        <v>1748</v>
      </c>
      <c r="C1393" s="301" t="s">
        <v>1351</v>
      </c>
      <c r="D1393" s="309">
        <v>42142</v>
      </c>
      <c r="E1393" s="308" t="s">
        <v>1753</v>
      </c>
      <c r="F1393" s="308"/>
      <c r="G1393" s="421" t="s">
        <v>3064</v>
      </c>
      <c r="H1393" s="228">
        <v>45720</v>
      </c>
      <c r="I1393" s="308">
        <v>25</v>
      </c>
      <c r="J1393" s="308">
        <v>134</v>
      </c>
      <c r="K1393" s="303" t="str" cm="1">
        <f t="array" ref="K1393">LOOKUP(2,1/(J1393&gt;=INDEX(IF(F1393="x",CCTT!$F$3:$I$170,CCTT!$B$3:$E$170),MATCH(DATEDIF(D1393,DATE(2024,7,11),"m"),CCTT!$A$3:$A$170,0),0)),CCTT!$F$2:$I$2)</f>
        <v>bt</v>
      </c>
      <c r="L1393" s="304">
        <f t="shared" si="134"/>
        <v>13.922922699933171</v>
      </c>
      <c r="M1393" s="303" t="str" cm="1">
        <f t="array" ref="M1393">LOOKUP(2,1/(L1393&gt;=INDEX(IF(F1393="x",BMI!$G$3:$K$170,BMI!$B$3:$F$170),MATCH(DATEDIF(D1393,DATE(2024,7,11),"m"),BMI!$A$3:$A$170,0),0)),BMI!$G$2:$K$2)</f>
        <v>bt</v>
      </c>
      <c r="N1393" s="299" t="s">
        <v>3381</v>
      </c>
      <c r="O1393" s="299">
        <v>78</v>
      </c>
      <c r="P1393" s="106" t="s">
        <v>3380</v>
      </c>
      <c r="Q1393" s="103" t="s">
        <v>5</v>
      </c>
      <c r="R1393" s="103" t="s">
        <v>5</v>
      </c>
      <c r="S1393" s="299" t="s">
        <v>5</v>
      </c>
      <c r="T1393" s="103" t="s">
        <v>5</v>
      </c>
      <c r="U1393" s="305" t="str">
        <f t="shared" si="135"/>
        <v>bt; bt; bt; bt</v>
      </c>
      <c r="V1393" s="306" t="s">
        <v>5</v>
      </c>
      <c r="W1393" s="307" t="str">
        <f t="shared" si="136"/>
        <v>I</v>
      </c>
      <c r="X1393" s="308"/>
    </row>
    <row r="1394" spans="1:24" x14ac:dyDescent="0.25">
      <c r="A1394" s="103">
        <f t="shared" si="137"/>
        <v>1385</v>
      </c>
      <c r="B1394" s="300" t="s">
        <v>1687</v>
      </c>
      <c r="C1394" s="301" t="s">
        <v>1351</v>
      </c>
      <c r="D1394" s="309">
        <v>42306</v>
      </c>
      <c r="E1394" s="308" t="s">
        <v>1753</v>
      </c>
      <c r="F1394" s="308"/>
      <c r="G1394" s="421" t="s">
        <v>3064</v>
      </c>
      <c r="H1394" s="228">
        <v>45720</v>
      </c>
      <c r="I1394" s="308">
        <v>31</v>
      </c>
      <c r="J1394" s="308">
        <v>134</v>
      </c>
      <c r="K1394" s="303" t="str" cm="1">
        <f t="array" ref="K1394">LOOKUP(2,1/(J1394&gt;=INDEX(IF(F1394="x",CCTT!$F$3:$I$170,CCTT!$B$3:$E$170),MATCH(DATEDIF(D1394,DATE(2024,7,11),"m"),CCTT!$A$3:$A$170,0),0)),CCTT!$F$2:$I$2)</f>
        <v>bt</v>
      </c>
      <c r="L1394" s="304">
        <f t="shared" ref="L1394:L1456" si="138">(I1394/J1394^2)*10^4</f>
        <v>17.264424147917129</v>
      </c>
      <c r="M1394" s="303" t="str" cm="1">
        <f t="array" ref="M1394">LOOKUP(2,1/(L1394&gt;=INDEX(IF(F1394="x",BMI!$G$3:$K$170,BMI!$B$3:$F$170),MATCH(DATEDIF(D1394,DATE(2024,7,11),"m"),BMI!$A$3:$A$170,0),0)),BMI!$G$2:$K$2)</f>
        <v>bt</v>
      </c>
      <c r="N1394" s="299" t="s">
        <v>3381</v>
      </c>
      <c r="O1394" s="299">
        <v>82</v>
      </c>
      <c r="P1394" s="106" t="s">
        <v>3380</v>
      </c>
      <c r="Q1394" s="103" t="s">
        <v>5</v>
      </c>
      <c r="R1394" s="103" t="s">
        <v>5</v>
      </c>
      <c r="S1394" s="299" t="s">
        <v>5</v>
      </c>
      <c r="T1394" s="103" t="s">
        <v>5</v>
      </c>
      <c r="U1394" s="305" t="str">
        <f t="shared" ref="U1394:U1456" si="139">Q1394&amp;"; "&amp;R1394&amp;"; "&amp;S1394&amp;"; "&amp;T1394</f>
        <v>bt; bt; bt; bt</v>
      </c>
      <c r="V1394" s="306" t="s">
        <v>5</v>
      </c>
      <c r="W1394" s="307" t="str">
        <f t="shared" ref="W1394:W1456" si="140">ROMAN(MAX(IF(OR(K1394=$Z$8,M1394=$AD$8,M1394=$AH$8),3,IF(OR(K1394=$AA$8,M1394=$AE$8,M1394=$AG$8),2,1)),IF(V1394="bt",1,2)),0)</f>
        <v>I</v>
      </c>
      <c r="X1394" s="308"/>
    </row>
    <row r="1395" spans="1:24" x14ac:dyDescent="0.25">
      <c r="A1395" s="103">
        <f t="shared" si="137"/>
        <v>1386</v>
      </c>
      <c r="B1395" s="300" t="s">
        <v>3039</v>
      </c>
      <c r="C1395" s="301" t="s">
        <v>1268</v>
      </c>
      <c r="D1395" s="309">
        <v>42299</v>
      </c>
      <c r="E1395" s="308" t="s">
        <v>1753</v>
      </c>
      <c r="F1395" s="308"/>
      <c r="G1395" s="421" t="s">
        <v>3064</v>
      </c>
      <c r="H1395" s="228">
        <v>45720</v>
      </c>
      <c r="I1395" s="308">
        <v>30</v>
      </c>
      <c r="J1395" s="308">
        <v>139</v>
      </c>
      <c r="K1395" s="303" t="str" cm="1">
        <f t="array" ref="K1395">LOOKUP(2,1/(J1395&gt;=INDEX(IF(F1395="x",CCTT!$F$3:$I$170,CCTT!$B$3:$E$170),MATCH(DATEDIF(D1395,DATE(2024,7,11),"m"),CCTT!$A$3:$A$170,0),0)),CCTT!$F$2:$I$2)</f>
        <v>bt</v>
      </c>
      <c r="L1395" s="304">
        <f t="shared" si="138"/>
        <v>15.527146628021324</v>
      </c>
      <c r="M1395" s="303" t="str" cm="1">
        <f t="array" ref="M1395">LOOKUP(2,1/(L1395&gt;=INDEX(IF(F1395="x",BMI!$G$3:$K$170,BMI!$B$3:$F$170),MATCH(DATEDIF(D1395,DATE(2024,7,11),"m"),BMI!$A$3:$A$170,0),0)),BMI!$G$2:$K$2)</f>
        <v>bt</v>
      </c>
      <c r="N1395" s="299" t="s">
        <v>3381</v>
      </c>
      <c r="O1395" s="299">
        <v>82</v>
      </c>
      <c r="P1395" s="106" t="s">
        <v>3380</v>
      </c>
      <c r="Q1395" s="103" t="s">
        <v>5</v>
      </c>
      <c r="R1395" s="103" t="s">
        <v>5</v>
      </c>
      <c r="S1395" s="299" t="s">
        <v>1370</v>
      </c>
      <c r="T1395" s="103" t="s">
        <v>5</v>
      </c>
      <c r="U1395" s="305" t="str">
        <f t="shared" si="139"/>
        <v>bt; bt; Đa sâu răng; bt</v>
      </c>
      <c r="V1395" s="112" t="s">
        <v>1370</v>
      </c>
      <c r="W1395" s="307" t="str">
        <f t="shared" si="140"/>
        <v>II</v>
      </c>
      <c r="X1395" s="308"/>
    </row>
    <row r="1396" spans="1:24" x14ac:dyDescent="0.25">
      <c r="A1396" s="103">
        <f t="shared" si="137"/>
        <v>1387</v>
      </c>
      <c r="B1396" s="300" t="s">
        <v>2887</v>
      </c>
      <c r="C1396" s="301" t="s">
        <v>1271</v>
      </c>
      <c r="D1396" s="308"/>
      <c r="E1396" s="308" t="s">
        <v>1753</v>
      </c>
      <c r="F1396" s="308"/>
      <c r="G1396" s="421" t="s">
        <v>3064</v>
      </c>
      <c r="H1396" s="228">
        <v>45720</v>
      </c>
      <c r="I1396" s="308">
        <v>30</v>
      </c>
      <c r="J1396" s="308">
        <v>134</v>
      </c>
      <c r="K1396" s="303" t="e" cm="1">
        <f t="array" ref="K1396">LOOKUP(2,1/(J1396&gt;=INDEX(IF(F1396="x",CCTT!$F$3:$I$170,CCTT!$B$3:$E$170),MATCH(DATEDIF(D1396,DATE(2024,7,11),"m"),CCTT!$A$3:$A$170,0),0)),CCTT!$F$2:$I$2)</f>
        <v>#N/A</v>
      </c>
      <c r="L1396" s="304">
        <f t="shared" si="138"/>
        <v>16.707507239919803</v>
      </c>
      <c r="M1396" s="303" t="e" cm="1">
        <f t="array" ref="M1396">LOOKUP(2,1/(L1396&gt;=INDEX(IF(F1396="x",BMI!$G$3:$K$170,BMI!$B$3:$F$170),MATCH(DATEDIF(D1396,DATE(2024,7,11),"m"),BMI!$A$3:$A$170,0),0)),BMI!$G$2:$K$2)</f>
        <v>#N/A</v>
      </c>
      <c r="N1396" s="299" t="s">
        <v>3381</v>
      </c>
      <c r="O1396" s="299">
        <v>83</v>
      </c>
      <c r="P1396" s="106" t="s">
        <v>3380</v>
      </c>
      <c r="Q1396" s="103" t="s">
        <v>5</v>
      </c>
      <c r="R1396" s="103" t="s">
        <v>5</v>
      </c>
      <c r="S1396" s="299" t="s">
        <v>5</v>
      </c>
      <c r="T1396" s="103" t="s">
        <v>5</v>
      </c>
      <c r="U1396" s="305" t="str">
        <f t="shared" si="139"/>
        <v>bt; bt; bt; bt</v>
      </c>
      <c r="V1396" s="306" t="s">
        <v>5</v>
      </c>
      <c r="W1396" s="307" t="e">
        <f t="shared" si="140"/>
        <v>#N/A</v>
      </c>
      <c r="X1396" s="308"/>
    </row>
    <row r="1397" spans="1:24" x14ac:dyDescent="0.25">
      <c r="A1397" s="103">
        <f t="shared" si="137"/>
        <v>1388</v>
      </c>
      <c r="B1397" s="300" t="s">
        <v>3040</v>
      </c>
      <c r="C1397" s="301" t="s">
        <v>2544</v>
      </c>
      <c r="D1397" s="308"/>
      <c r="E1397" s="308"/>
      <c r="F1397" s="308" t="s">
        <v>1753</v>
      </c>
      <c r="G1397" s="421" t="s">
        <v>3064</v>
      </c>
      <c r="H1397" s="228">
        <v>45720</v>
      </c>
      <c r="I1397" s="308">
        <v>28</v>
      </c>
      <c r="J1397" s="308">
        <v>136</v>
      </c>
      <c r="K1397" s="303" t="e" cm="1">
        <f t="array" ref="K1397">LOOKUP(2,1/(J1397&gt;=INDEX(IF(F1397="x",CCTT!$F$3:$I$170,CCTT!$B$3:$E$170),MATCH(DATEDIF(D1397,DATE(2024,7,11),"m"),CCTT!$A$3:$A$170,0),0)),CCTT!$F$2:$I$2)</f>
        <v>#N/A</v>
      </c>
      <c r="L1397" s="304">
        <f t="shared" si="138"/>
        <v>15.13840830449827</v>
      </c>
      <c r="M1397" s="303" t="e" cm="1">
        <f t="array" ref="M1397">LOOKUP(2,1/(L1397&gt;=INDEX(IF(F1397="x",BMI!$G$3:$K$170,BMI!$B$3:$F$170),MATCH(DATEDIF(D1397,DATE(2024,7,11),"m"),BMI!$A$3:$A$170,0),0)),BMI!$G$2:$K$2)</f>
        <v>#N/A</v>
      </c>
      <c r="N1397" s="299" t="s">
        <v>3384</v>
      </c>
      <c r="O1397" s="299">
        <v>80</v>
      </c>
      <c r="P1397" s="302" t="s">
        <v>3382</v>
      </c>
      <c r="Q1397" s="103" t="s">
        <v>1269</v>
      </c>
      <c r="R1397" s="103" t="s">
        <v>5</v>
      </c>
      <c r="S1397" s="299" t="s">
        <v>5</v>
      </c>
      <c r="T1397" s="103" t="s">
        <v>5</v>
      </c>
      <c r="U1397" s="305" t="str">
        <f t="shared" si="139"/>
        <v>Cận thị; bt; bt; bt</v>
      </c>
      <c r="V1397" s="306" t="s">
        <v>1269</v>
      </c>
      <c r="W1397" s="307" t="e">
        <f t="shared" si="140"/>
        <v>#N/A</v>
      </c>
      <c r="X1397" s="308"/>
    </row>
    <row r="1398" spans="1:24" x14ac:dyDescent="0.25">
      <c r="A1398" s="103">
        <f t="shared" si="137"/>
        <v>1389</v>
      </c>
      <c r="B1398" s="300" t="s">
        <v>1828</v>
      </c>
      <c r="C1398" s="301" t="s">
        <v>1310</v>
      </c>
      <c r="D1398" s="308"/>
      <c r="E1398" s="308"/>
      <c r="F1398" s="308" t="s">
        <v>1753</v>
      </c>
      <c r="G1398" s="421" t="s">
        <v>3064</v>
      </c>
      <c r="H1398" s="228">
        <v>45720</v>
      </c>
      <c r="I1398" s="308">
        <v>24</v>
      </c>
      <c r="J1398" s="308">
        <v>136</v>
      </c>
      <c r="K1398" s="303" t="e" cm="1">
        <f t="array" ref="K1398">LOOKUP(2,1/(J1398&gt;=INDEX(IF(F1398="x",CCTT!$F$3:$I$170,CCTT!$B$3:$E$170),MATCH(DATEDIF(D1398,DATE(2024,7,11),"m"),CCTT!$A$3:$A$170,0),0)),CCTT!$F$2:$I$2)</f>
        <v>#N/A</v>
      </c>
      <c r="L1398" s="304">
        <f t="shared" si="138"/>
        <v>12.975778546712801</v>
      </c>
      <c r="M1398" s="303" t="e" cm="1">
        <f t="array" ref="M1398">LOOKUP(2,1/(L1398&gt;=INDEX(IF(F1398="x",BMI!$G$3:$K$170,BMI!$B$3:$F$170),MATCH(DATEDIF(D1398,DATE(2024,7,11),"m"),BMI!$A$3:$A$170,0),0)),BMI!$G$2:$K$2)</f>
        <v>#N/A</v>
      </c>
      <c r="N1398" s="299" t="s">
        <v>3381</v>
      </c>
      <c r="O1398" s="299">
        <v>82</v>
      </c>
      <c r="P1398" s="106" t="s">
        <v>3380</v>
      </c>
      <c r="Q1398" s="103" t="s">
        <v>5</v>
      </c>
      <c r="R1398" s="103" t="s">
        <v>5</v>
      </c>
      <c r="S1398" s="299" t="s">
        <v>5</v>
      </c>
      <c r="T1398" s="103" t="s">
        <v>5</v>
      </c>
      <c r="U1398" s="305" t="str">
        <f t="shared" si="139"/>
        <v>bt; bt; bt; bt</v>
      </c>
      <c r="V1398" s="306" t="s">
        <v>5</v>
      </c>
      <c r="W1398" s="307" t="e">
        <f t="shared" si="140"/>
        <v>#N/A</v>
      </c>
      <c r="X1398" s="308"/>
    </row>
    <row r="1399" spans="1:24" x14ac:dyDescent="0.25">
      <c r="A1399" s="103">
        <f t="shared" si="137"/>
        <v>1390</v>
      </c>
      <c r="B1399" s="300" t="s">
        <v>3041</v>
      </c>
      <c r="C1399" s="301" t="s">
        <v>1310</v>
      </c>
      <c r="D1399" s="309">
        <v>42154</v>
      </c>
      <c r="E1399" s="308"/>
      <c r="F1399" s="308" t="s">
        <v>1753</v>
      </c>
      <c r="G1399" s="421" t="s">
        <v>3064</v>
      </c>
      <c r="H1399" s="228">
        <v>45720</v>
      </c>
      <c r="I1399" s="308">
        <v>30</v>
      </c>
      <c r="J1399" s="308">
        <v>140</v>
      </c>
      <c r="K1399" s="303" t="str" cm="1">
        <f t="array" ref="K1399">LOOKUP(2,1/(J1399&gt;=INDEX(IF(F1399="x",CCTT!$F$3:$I$170,CCTT!$B$3:$E$170),MATCH(DATEDIF(D1399,DATE(2024,7,11),"m"),CCTT!$A$3:$A$170,0),0)),CCTT!$F$2:$I$2)</f>
        <v>bt</v>
      </c>
      <c r="L1399" s="304">
        <f t="shared" si="138"/>
        <v>15.306122448979592</v>
      </c>
      <c r="M1399" s="303" t="str" cm="1">
        <f t="array" ref="M1399">LOOKUP(2,1/(L1399&gt;=INDEX(IF(F1399="x",BMI!$G$3:$K$170,BMI!$B$3:$F$170),MATCH(DATEDIF(D1399,DATE(2024,7,11),"m"),BMI!$A$3:$A$170,0),0)),BMI!$G$2:$K$2)</f>
        <v>bt</v>
      </c>
      <c r="N1399" s="299" t="s">
        <v>3381</v>
      </c>
      <c r="O1399" s="299">
        <v>82</v>
      </c>
      <c r="P1399" s="106" t="s">
        <v>3380</v>
      </c>
      <c r="Q1399" s="103" t="s">
        <v>5</v>
      </c>
      <c r="R1399" s="103" t="s">
        <v>5</v>
      </c>
      <c r="S1399" s="299" t="s">
        <v>5</v>
      </c>
      <c r="T1399" s="103" t="s">
        <v>5</v>
      </c>
      <c r="U1399" s="305" t="str">
        <f t="shared" si="139"/>
        <v>bt; bt; bt; bt</v>
      </c>
      <c r="V1399" s="306" t="s">
        <v>5</v>
      </c>
      <c r="W1399" s="307" t="str">
        <f t="shared" si="140"/>
        <v>I</v>
      </c>
      <c r="X1399" s="308"/>
    </row>
    <row r="1400" spans="1:24" x14ac:dyDescent="0.25">
      <c r="A1400" s="103">
        <f t="shared" si="137"/>
        <v>1391</v>
      </c>
      <c r="B1400" s="300" t="s">
        <v>3042</v>
      </c>
      <c r="C1400" s="301" t="s">
        <v>1274</v>
      </c>
      <c r="D1400" s="308"/>
      <c r="E1400" s="308"/>
      <c r="F1400" s="308" t="s">
        <v>1753</v>
      </c>
      <c r="G1400" s="421" t="s">
        <v>3064</v>
      </c>
      <c r="H1400" s="228">
        <v>45720</v>
      </c>
      <c r="I1400" s="308">
        <v>28</v>
      </c>
      <c r="J1400" s="308">
        <v>134</v>
      </c>
      <c r="K1400" s="303" t="e" cm="1">
        <f t="array" ref="K1400">LOOKUP(2,1/(J1400&gt;=INDEX(IF(F1400="x",CCTT!$F$3:$I$170,CCTT!$B$3:$E$170),MATCH(DATEDIF(D1400,DATE(2024,7,11),"m"),CCTT!$A$3:$A$170,0),0)),CCTT!$F$2:$I$2)</f>
        <v>#N/A</v>
      </c>
      <c r="L1400" s="304">
        <f t="shared" si="138"/>
        <v>15.59367342392515</v>
      </c>
      <c r="M1400" s="303" t="e" cm="1">
        <f t="array" ref="M1400">LOOKUP(2,1/(L1400&gt;=INDEX(IF(F1400="x",BMI!$G$3:$K$170,BMI!$B$3:$F$170),MATCH(DATEDIF(D1400,DATE(2024,7,11),"m"),BMI!$A$3:$A$170,0),0)),BMI!$G$2:$K$2)</f>
        <v>#N/A</v>
      </c>
      <c r="N1400" s="299" t="s">
        <v>3381</v>
      </c>
      <c r="O1400" s="299">
        <v>78</v>
      </c>
      <c r="P1400" s="106" t="s">
        <v>3380</v>
      </c>
      <c r="Q1400" s="103" t="s">
        <v>5</v>
      </c>
      <c r="R1400" s="103" t="s">
        <v>5</v>
      </c>
      <c r="S1400" s="299" t="s">
        <v>5</v>
      </c>
      <c r="T1400" s="103" t="s">
        <v>5</v>
      </c>
      <c r="U1400" s="305" t="str">
        <f t="shared" si="139"/>
        <v>bt; bt; bt; bt</v>
      </c>
      <c r="V1400" s="306" t="s">
        <v>5</v>
      </c>
      <c r="W1400" s="307" t="e">
        <f t="shared" si="140"/>
        <v>#N/A</v>
      </c>
      <c r="X1400" s="308"/>
    </row>
    <row r="1401" spans="1:24" x14ac:dyDescent="0.25">
      <c r="A1401" s="103">
        <f t="shared" si="137"/>
        <v>1392</v>
      </c>
      <c r="B1401" s="300" t="s">
        <v>3043</v>
      </c>
      <c r="C1401" s="301" t="s">
        <v>1274</v>
      </c>
      <c r="D1401" s="309">
        <v>42351</v>
      </c>
      <c r="E1401" s="308"/>
      <c r="F1401" s="308" t="s">
        <v>1753</v>
      </c>
      <c r="G1401" s="421" t="s">
        <v>3064</v>
      </c>
      <c r="H1401" s="228">
        <v>45720</v>
      </c>
      <c r="I1401" s="308">
        <v>37</v>
      </c>
      <c r="J1401" s="308">
        <v>134</v>
      </c>
      <c r="K1401" s="303" t="str" cm="1">
        <f t="array" ref="K1401">LOOKUP(2,1/(J1401&gt;=INDEX(IF(F1401="x",CCTT!$F$3:$I$170,CCTT!$B$3:$E$170),MATCH(DATEDIF(D1401,DATE(2024,7,11),"m"),CCTT!$A$3:$A$170,0),0)),CCTT!$F$2:$I$2)</f>
        <v>bt</v>
      </c>
      <c r="L1401" s="304">
        <f t="shared" si="138"/>
        <v>20.605925595901091</v>
      </c>
      <c r="M1401" s="303" t="str" cm="1">
        <f t="array" ref="M1401">LOOKUP(2,1/(L1401&gt;=INDEX(IF(F1401="x",BMI!$G$3:$K$170,BMI!$B$3:$F$170),MATCH(DATEDIF(D1401,DATE(2024,7,11),"m"),BMI!$A$3:$A$170,0),0)),BMI!$G$2:$K$2)</f>
        <v>TC</v>
      </c>
      <c r="N1401" s="299" t="s">
        <v>3379</v>
      </c>
      <c r="O1401" s="299">
        <v>82</v>
      </c>
      <c r="P1401" s="106" t="s">
        <v>3380</v>
      </c>
      <c r="Q1401" s="103" t="s">
        <v>5</v>
      </c>
      <c r="R1401" s="103" t="s">
        <v>5</v>
      </c>
      <c r="S1401" s="299" t="s">
        <v>5</v>
      </c>
      <c r="T1401" s="103" t="s">
        <v>5</v>
      </c>
      <c r="U1401" s="305" t="str">
        <f t="shared" si="139"/>
        <v>bt; bt; bt; bt</v>
      </c>
      <c r="V1401" s="306" t="s">
        <v>5</v>
      </c>
      <c r="W1401" s="307" t="str">
        <f t="shared" si="140"/>
        <v>II</v>
      </c>
      <c r="X1401" s="308"/>
    </row>
    <row r="1402" spans="1:24" x14ac:dyDescent="0.25">
      <c r="A1402" s="103">
        <f t="shared" si="137"/>
        <v>1393</v>
      </c>
      <c r="B1402" s="300" t="s">
        <v>3044</v>
      </c>
      <c r="C1402" s="301" t="s">
        <v>1692</v>
      </c>
      <c r="D1402" s="309">
        <v>42276</v>
      </c>
      <c r="E1402" s="308" t="s">
        <v>1753</v>
      </c>
      <c r="F1402" s="308"/>
      <c r="G1402" s="421" t="s">
        <v>3064</v>
      </c>
      <c r="H1402" s="228">
        <v>45720</v>
      </c>
      <c r="I1402" s="308">
        <v>30</v>
      </c>
      <c r="J1402" s="308">
        <v>131</v>
      </c>
      <c r="K1402" s="303" t="str" cm="1">
        <f t="array" ref="K1402">LOOKUP(2,1/(J1402&gt;=INDEX(IF(F1402="x",CCTT!$F$3:$I$170,CCTT!$B$3:$E$170),MATCH(DATEDIF(D1402,DATE(2024,7,11),"m"),CCTT!$A$3:$A$170,0),0)),CCTT!$F$2:$I$2)</f>
        <v>bt</v>
      </c>
      <c r="L1402" s="304">
        <f t="shared" si="138"/>
        <v>17.481498747159257</v>
      </c>
      <c r="M1402" s="303" t="str" cm="1">
        <f t="array" ref="M1402">LOOKUP(2,1/(L1402&gt;=INDEX(IF(F1402="x",BMI!$G$3:$K$170,BMI!$B$3:$F$170),MATCH(DATEDIF(D1402,DATE(2024,7,11),"m"),BMI!$A$3:$A$170,0),0)),BMI!$G$2:$K$2)</f>
        <v>bt</v>
      </c>
      <c r="N1402" s="299" t="s">
        <v>3381</v>
      </c>
      <c r="O1402" s="299">
        <v>82</v>
      </c>
      <c r="P1402" s="106" t="s">
        <v>3380</v>
      </c>
      <c r="Q1402" s="103" t="s">
        <v>5</v>
      </c>
      <c r="R1402" s="103" t="s">
        <v>5</v>
      </c>
      <c r="S1402" s="299" t="s">
        <v>5</v>
      </c>
      <c r="T1402" s="103" t="s">
        <v>5</v>
      </c>
      <c r="U1402" s="305" t="str">
        <f t="shared" si="139"/>
        <v>bt; bt; bt; bt</v>
      </c>
      <c r="V1402" s="306" t="s">
        <v>5</v>
      </c>
      <c r="W1402" s="307" t="str">
        <f t="shared" si="140"/>
        <v>I</v>
      </c>
      <c r="X1402" s="308"/>
    </row>
    <row r="1403" spans="1:24" x14ac:dyDescent="0.25">
      <c r="A1403" s="103">
        <f t="shared" si="137"/>
        <v>1394</v>
      </c>
      <c r="B1403" s="300" t="s">
        <v>1502</v>
      </c>
      <c r="C1403" s="301" t="s">
        <v>1277</v>
      </c>
      <c r="D1403" s="308"/>
      <c r="E1403" s="308"/>
      <c r="F1403" s="308" t="s">
        <v>1753</v>
      </c>
      <c r="G1403" s="421" t="s">
        <v>3064</v>
      </c>
      <c r="H1403" s="228">
        <v>45720</v>
      </c>
      <c r="I1403" s="308">
        <v>30</v>
      </c>
      <c r="J1403" s="308">
        <v>142</v>
      </c>
      <c r="K1403" s="303" t="e" cm="1">
        <f t="array" ref="K1403">LOOKUP(2,1/(J1403&gt;=INDEX(IF(F1403="x",CCTT!$F$3:$I$170,CCTT!$B$3:$E$170),MATCH(DATEDIF(D1403,DATE(2024,7,11),"m"),CCTT!$A$3:$A$170,0),0)),CCTT!$F$2:$I$2)</f>
        <v>#N/A</v>
      </c>
      <c r="L1403" s="304">
        <f t="shared" si="138"/>
        <v>14.878000396746677</v>
      </c>
      <c r="M1403" s="303" t="e" cm="1">
        <f t="array" ref="M1403">LOOKUP(2,1/(L1403&gt;=INDEX(IF(F1403="x",BMI!$G$3:$K$170,BMI!$B$3:$F$170),MATCH(DATEDIF(D1403,DATE(2024,7,11),"m"),BMI!$A$3:$A$170,0),0)),BMI!$G$2:$K$2)</f>
        <v>#N/A</v>
      </c>
      <c r="N1403" s="299" t="s">
        <v>3381</v>
      </c>
      <c r="O1403" s="299" t="s">
        <v>3432</v>
      </c>
      <c r="P1403" s="106" t="s">
        <v>3380</v>
      </c>
      <c r="Q1403" s="103" t="s">
        <v>5</v>
      </c>
      <c r="R1403" s="103" t="s">
        <v>5</v>
      </c>
      <c r="S1403" s="299" t="s">
        <v>5</v>
      </c>
      <c r="T1403" s="103" t="s">
        <v>5</v>
      </c>
      <c r="U1403" s="305" t="str">
        <f t="shared" si="139"/>
        <v>bt; bt; bt; bt</v>
      </c>
      <c r="V1403" s="306" t="s">
        <v>5</v>
      </c>
      <c r="W1403" s="307" t="e">
        <f t="shared" si="140"/>
        <v>#N/A</v>
      </c>
      <c r="X1403" s="308"/>
    </row>
    <row r="1404" spans="1:24" x14ac:dyDescent="0.25">
      <c r="A1404" s="103">
        <f t="shared" si="137"/>
        <v>1395</v>
      </c>
      <c r="B1404" s="300" t="s">
        <v>1485</v>
      </c>
      <c r="C1404" s="301" t="s">
        <v>1279</v>
      </c>
      <c r="D1404" s="308"/>
      <c r="E1404" s="308" t="s">
        <v>1753</v>
      </c>
      <c r="F1404" s="308"/>
      <c r="G1404" s="421" t="s">
        <v>3064</v>
      </c>
      <c r="H1404" s="228">
        <v>45720</v>
      </c>
      <c r="I1404" s="308">
        <v>40</v>
      </c>
      <c r="J1404" s="308">
        <v>136</v>
      </c>
      <c r="K1404" s="303" t="e" cm="1">
        <f t="array" ref="K1404">LOOKUP(2,1/(J1404&gt;=INDEX(IF(F1404="x",CCTT!$F$3:$I$170,CCTT!$B$3:$E$170),MATCH(DATEDIF(D1404,DATE(2024,7,11),"m"),CCTT!$A$3:$A$170,0),0)),CCTT!$F$2:$I$2)</f>
        <v>#N/A</v>
      </c>
      <c r="L1404" s="304">
        <f t="shared" si="138"/>
        <v>21.626297577854672</v>
      </c>
      <c r="M1404" s="303" t="e" cm="1">
        <f t="array" ref="M1404">LOOKUP(2,1/(L1404&gt;=INDEX(IF(F1404="x",BMI!$G$3:$K$170,BMI!$B$3:$F$170),MATCH(DATEDIF(D1404,DATE(2024,7,11),"m"),BMI!$A$3:$A$170,0),0)),BMI!$G$2:$K$2)</f>
        <v>#N/A</v>
      </c>
      <c r="N1404" s="299" t="s">
        <v>3386</v>
      </c>
      <c r="O1404" s="299">
        <v>83</v>
      </c>
      <c r="P1404" s="106" t="s">
        <v>3380</v>
      </c>
      <c r="Q1404" s="103" t="s">
        <v>5</v>
      </c>
      <c r="R1404" s="103" t="s">
        <v>5</v>
      </c>
      <c r="S1404" s="299" t="s">
        <v>1370</v>
      </c>
      <c r="T1404" s="103" t="s">
        <v>5</v>
      </c>
      <c r="U1404" s="305" t="str">
        <f t="shared" si="139"/>
        <v>bt; bt; Đa sâu răng; bt</v>
      </c>
      <c r="V1404" s="112" t="s">
        <v>1370</v>
      </c>
      <c r="W1404" s="307" t="e">
        <f t="shared" si="140"/>
        <v>#N/A</v>
      </c>
      <c r="X1404" s="308"/>
    </row>
    <row r="1405" spans="1:24" x14ac:dyDescent="0.25">
      <c r="A1405" s="103">
        <f t="shared" si="137"/>
        <v>1396</v>
      </c>
      <c r="B1405" s="300" t="s">
        <v>3045</v>
      </c>
      <c r="C1405" s="301" t="s">
        <v>1281</v>
      </c>
      <c r="D1405" s="309">
        <v>42134</v>
      </c>
      <c r="E1405" s="308" t="s">
        <v>1753</v>
      </c>
      <c r="F1405" s="308"/>
      <c r="G1405" s="421" t="s">
        <v>3064</v>
      </c>
      <c r="H1405" s="228">
        <v>45720</v>
      </c>
      <c r="I1405" s="308">
        <v>43</v>
      </c>
      <c r="J1405" s="308">
        <v>138</v>
      </c>
      <c r="K1405" s="303" t="str" cm="1">
        <f t="array" ref="K1405">LOOKUP(2,1/(J1405&gt;=INDEX(IF(F1405="x",CCTT!$F$3:$I$170,CCTT!$B$3:$E$170),MATCH(DATEDIF(D1405,DATE(2024,7,11),"m"),CCTT!$A$3:$A$170,0),0)),CCTT!$F$2:$I$2)</f>
        <v>bt</v>
      </c>
      <c r="L1405" s="304">
        <f t="shared" si="138"/>
        <v>22.579290065112371</v>
      </c>
      <c r="M1405" s="303" t="str" cm="1">
        <f t="array" ref="M1405">LOOKUP(2,1/(L1405&gt;=INDEX(IF(F1405="x",BMI!$G$3:$K$170,BMI!$B$3:$F$170),MATCH(DATEDIF(D1405,DATE(2024,7,11),"m"),BMI!$A$3:$A$170,0),0)),BMI!$G$2:$K$2)</f>
        <v>BP</v>
      </c>
      <c r="N1405" s="299" t="s">
        <v>3390</v>
      </c>
      <c r="O1405" s="299">
        <v>82</v>
      </c>
      <c r="P1405" s="302" t="s">
        <v>3382</v>
      </c>
      <c r="Q1405" s="335" t="s">
        <v>1267</v>
      </c>
      <c r="R1405" s="103" t="s">
        <v>5</v>
      </c>
      <c r="S1405" s="299" t="s">
        <v>5</v>
      </c>
      <c r="T1405" s="103" t="s">
        <v>5</v>
      </c>
      <c r="U1405" s="305" t="str">
        <f t="shared" si="139"/>
        <v>Loạn thị; bt; bt; bt</v>
      </c>
      <c r="V1405" s="306" t="s">
        <v>1267</v>
      </c>
      <c r="W1405" s="307" t="str">
        <f t="shared" si="140"/>
        <v>III</v>
      </c>
      <c r="X1405" s="308"/>
    </row>
    <row r="1406" spans="1:24" x14ac:dyDescent="0.25">
      <c r="A1406" s="103">
        <f t="shared" si="137"/>
        <v>1397</v>
      </c>
      <c r="B1406" s="300" t="s">
        <v>2101</v>
      </c>
      <c r="C1406" s="301" t="s">
        <v>1281</v>
      </c>
      <c r="D1406" s="309">
        <v>42227</v>
      </c>
      <c r="E1406" s="308" t="s">
        <v>1753</v>
      </c>
      <c r="F1406" s="308"/>
      <c r="G1406" s="421" t="s">
        <v>3064</v>
      </c>
      <c r="H1406" s="228">
        <v>45720</v>
      </c>
      <c r="I1406" s="308">
        <v>31</v>
      </c>
      <c r="J1406" s="308">
        <v>143</v>
      </c>
      <c r="K1406" s="303" t="str" cm="1">
        <f t="array" ref="K1406">LOOKUP(2,1/(J1406&gt;=INDEX(IF(F1406="x",CCTT!$F$3:$I$170,CCTT!$B$3:$E$170),MATCH(DATEDIF(D1406,DATE(2024,7,11),"m"),CCTT!$A$3:$A$170,0),0)),CCTT!$F$2:$I$2)</f>
        <v>bt</v>
      </c>
      <c r="L1406" s="304">
        <f t="shared" si="138"/>
        <v>15.159665509315857</v>
      </c>
      <c r="M1406" s="303" t="str" cm="1">
        <f t="array" ref="M1406">LOOKUP(2,1/(L1406&gt;=INDEX(IF(F1406="x",BMI!$G$3:$K$170,BMI!$B$3:$F$170),MATCH(DATEDIF(D1406,DATE(2024,7,11),"m"),BMI!$A$3:$A$170,0),0)),BMI!$G$2:$K$2)</f>
        <v>bt</v>
      </c>
      <c r="N1406" s="299" t="s">
        <v>3381</v>
      </c>
      <c r="O1406" s="299">
        <v>83</v>
      </c>
      <c r="P1406" s="106" t="s">
        <v>3380</v>
      </c>
      <c r="Q1406" s="103" t="s">
        <v>5</v>
      </c>
      <c r="R1406" s="103" t="s">
        <v>5</v>
      </c>
      <c r="S1406" s="299" t="s">
        <v>1370</v>
      </c>
      <c r="T1406" s="103" t="s">
        <v>5</v>
      </c>
      <c r="U1406" s="305" t="str">
        <f t="shared" si="139"/>
        <v>bt; bt; Đa sâu răng; bt</v>
      </c>
      <c r="V1406" s="112" t="s">
        <v>1370</v>
      </c>
      <c r="W1406" s="307" t="str">
        <f t="shared" si="140"/>
        <v>II</v>
      </c>
      <c r="X1406" s="308"/>
    </row>
    <row r="1407" spans="1:24" x14ac:dyDescent="0.25">
      <c r="A1407" s="103">
        <f t="shared" si="137"/>
        <v>1398</v>
      </c>
      <c r="B1407" s="300" t="s">
        <v>1483</v>
      </c>
      <c r="C1407" s="301" t="s">
        <v>1361</v>
      </c>
      <c r="D1407" s="309">
        <v>42249</v>
      </c>
      <c r="E1407" s="308" t="s">
        <v>1753</v>
      </c>
      <c r="F1407" s="308"/>
      <c r="G1407" s="421" t="s">
        <v>3064</v>
      </c>
      <c r="H1407" s="228">
        <v>45720</v>
      </c>
      <c r="I1407" s="308">
        <v>48</v>
      </c>
      <c r="J1407" s="308">
        <v>138</v>
      </c>
      <c r="K1407" s="303" t="str" cm="1">
        <f t="array" ref="K1407">LOOKUP(2,1/(J1407&gt;=INDEX(IF(F1407="x",CCTT!$F$3:$I$170,CCTT!$B$3:$E$170),MATCH(DATEDIF(D1407,DATE(2024,7,11),"m"),CCTT!$A$3:$A$170,0),0)),CCTT!$F$2:$I$2)</f>
        <v>bt</v>
      </c>
      <c r="L1407" s="304">
        <f t="shared" si="138"/>
        <v>25.20478890989288</v>
      </c>
      <c r="M1407" s="303" t="str" cm="1">
        <f t="array" ref="M1407">LOOKUP(2,1/(L1407&gt;=INDEX(IF(F1407="x",BMI!$G$3:$K$170,BMI!$B$3:$F$170),MATCH(DATEDIF(D1407,DATE(2024,7,11),"m"),BMI!$A$3:$A$170,0),0)),BMI!$G$2:$K$2)</f>
        <v>BP</v>
      </c>
      <c r="N1407" s="299" t="s">
        <v>3379</v>
      </c>
      <c r="O1407" s="299">
        <v>87</v>
      </c>
      <c r="P1407" s="106" t="s">
        <v>3380</v>
      </c>
      <c r="Q1407" s="103" t="s">
        <v>5</v>
      </c>
      <c r="R1407" s="103" t="s">
        <v>5</v>
      </c>
      <c r="S1407" s="299" t="s">
        <v>5</v>
      </c>
      <c r="T1407" s="103" t="s">
        <v>5</v>
      </c>
      <c r="U1407" s="305" t="str">
        <f t="shared" si="139"/>
        <v>bt; bt; bt; bt</v>
      </c>
      <c r="V1407" s="306" t="s">
        <v>5</v>
      </c>
      <c r="W1407" s="307" t="str">
        <f t="shared" si="140"/>
        <v>III</v>
      </c>
      <c r="X1407" s="308"/>
    </row>
    <row r="1408" spans="1:24" x14ac:dyDescent="0.25">
      <c r="A1408" s="103">
        <f t="shared" si="137"/>
        <v>1399</v>
      </c>
      <c r="B1408" s="300" t="s">
        <v>1693</v>
      </c>
      <c r="C1408" s="301" t="s">
        <v>1284</v>
      </c>
      <c r="D1408" s="308"/>
      <c r="E1408" s="308" t="s">
        <v>1753</v>
      </c>
      <c r="F1408" s="308"/>
      <c r="G1408" s="421" t="s">
        <v>3064</v>
      </c>
      <c r="H1408" s="228">
        <v>45720</v>
      </c>
      <c r="I1408" s="308">
        <v>30</v>
      </c>
      <c r="J1408" s="308">
        <v>139</v>
      </c>
      <c r="K1408" s="303" t="e" cm="1">
        <f t="array" ref="K1408">LOOKUP(2,1/(J1408&gt;=INDEX(IF(F1408="x",CCTT!$F$3:$I$170,CCTT!$B$3:$E$170),MATCH(DATEDIF(D1408,DATE(2024,7,11),"m"),CCTT!$A$3:$A$170,0),0)),CCTT!$F$2:$I$2)</f>
        <v>#N/A</v>
      </c>
      <c r="L1408" s="304">
        <f t="shared" si="138"/>
        <v>15.527146628021324</v>
      </c>
      <c r="M1408" s="303" t="e" cm="1">
        <f t="array" ref="M1408">LOOKUP(2,1/(L1408&gt;=INDEX(IF(F1408="x",BMI!$G$3:$K$170,BMI!$B$3:$F$170),MATCH(DATEDIF(D1408,DATE(2024,7,11),"m"),BMI!$A$3:$A$170,0),0)),BMI!$G$2:$K$2)</f>
        <v>#N/A</v>
      </c>
      <c r="N1408" s="299" t="s">
        <v>3381</v>
      </c>
      <c r="O1408" s="299">
        <v>83</v>
      </c>
      <c r="P1408" s="106" t="s">
        <v>3380</v>
      </c>
      <c r="Q1408" s="103" t="s">
        <v>5</v>
      </c>
      <c r="R1408" s="103" t="s">
        <v>5</v>
      </c>
      <c r="S1408" s="299" t="s">
        <v>5</v>
      </c>
      <c r="T1408" s="103" t="s">
        <v>5</v>
      </c>
      <c r="U1408" s="305" t="str">
        <f t="shared" si="139"/>
        <v>bt; bt; bt; bt</v>
      </c>
      <c r="V1408" s="306" t="s">
        <v>5</v>
      </c>
      <c r="W1408" s="307" t="e">
        <f t="shared" si="140"/>
        <v>#N/A</v>
      </c>
      <c r="X1408" s="308"/>
    </row>
    <row r="1409" spans="1:24" x14ac:dyDescent="0.25">
      <c r="A1409" s="103">
        <f t="shared" si="137"/>
        <v>1400</v>
      </c>
      <c r="B1409" s="300" t="s">
        <v>3046</v>
      </c>
      <c r="C1409" s="301" t="s">
        <v>1313</v>
      </c>
      <c r="D1409" s="309">
        <v>42309</v>
      </c>
      <c r="E1409" s="308"/>
      <c r="F1409" s="308" t="s">
        <v>1753</v>
      </c>
      <c r="G1409" s="421" t="s">
        <v>3064</v>
      </c>
      <c r="H1409" s="228">
        <v>45720</v>
      </c>
      <c r="I1409" s="308">
        <v>34</v>
      </c>
      <c r="J1409" s="308">
        <v>142</v>
      </c>
      <c r="K1409" s="303" t="str" cm="1">
        <f t="array" ref="K1409">LOOKUP(2,1/(J1409&gt;=INDEX(IF(F1409="x",CCTT!$F$3:$I$170,CCTT!$B$3:$E$170),MATCH(DATEDIF(D1409,DATE(2024,7,11),"m"),CCTT!$A$3:$A$170,0),0)),CCTT!$F$2:$I$2)</f>
        <v>bt</v>
      </c>
      <c r="L1409" s="304">
        <f t="shared" si="138"/>
        <v>16.861733782979567</v>
      </c>
      <c r="M1409" s="303" t="str" cm="1">
        <f t="array" ref="M1409">LOOKUP(2,1/(L1409&gt;=INDEX(IF(F1409="x",BMI!$G$3:$K$170,BMI!$B$3:$F$170),MATCH(DATEDIF(D1409,DATE(2024,7,11),"m"),BMI!$A$3:$A$170,0),0)),BMI!$G$2:$K$2)</f>
        <v>bt</v>
      </c>
      <c r="N1409" s="299" t="s">
        <v>3384</v>
      </c>
      <c r="O1409" s="299">
        <v>83</v>
      </c>
      <c r="P1409" s="106" t="s">
        <v>3380</v>
      </c>
      <c r="Q1409" s="103" t="s">
        <v>5</v>
      </c>
      <c r="R1409" s="103" t="s">
        <v>5</v>
      </c>
      <c r="S1409" s="299" t="s">
        <v>5</v>
      </c>
      <c r="T1409" s="103" t="s">
        <v>5</v>
      </c>
      <c r="U1409" s="305" t="str">
        <f t="shared" si="139"/>
        <v>bt; bt; bt; bt</v>
      </c>
      <c r="V1409" s="306" t="s">
        <v>5</v>
      </c>
      <c r="W1409" s="307" t="str">
        <f t="shared" si="140"/>
        <v>I</v>
      </c>
      <c r="X1409" s="308"/>
    </row>
    <row r="1410" spans="1:24" x14ac:dyDescent="0.25">
      <c r="A1410" s="103">
        <f t="shared" si="137"/>
        <v>1401</v>
      </c>
      <c r="B1410" s="300" t="s">
        <v>3047</v>
      </c>
      <c r="C1410" s="301" t="s">
        <v>1331</v>
      </c>
      <c r="D1410" s="309">
        <v>42307</v>
      </c>
      <c r="E1410" s="308"/>
      <c r="F1410" s="308" t="s">
        <v>1753</v>
      </c>
      <c r="G1410" s="421" t="s">
        <v>3064</v>
      </c>
      <c r="H1410" s="228">
        <v>45720</v>
      </c>
      <c r="I1410" s="308">
        <v>40</v>
      </c>
      <c r="J1410" s="308">
        <v>130</v>
      </c>
      <c r="K1410" s="303" t="str" cm="1">
        <f t="array" ref="K1410">LOOKUP(2,1/(J1410&gt;=INDEX(IF(F1410="x",CCTT!$F$3:$I$170,CCTT!$B$3:$E$170),MATCH(DATEDIF(D1410,DATE(2024,7,11),"m"),CCTT!$A$3:$A$170,0),0)),CCTT!$F$2:$I$2)</f>
        <v>bt</v>
      </c>
      <c r="L1410" s="304">
        <f t="shared" si="138"/>
        <v>23.668639053254438</v>
      </c>
      <c r="M1410" s="303" t="str" cm="1">
        <f t="array" ref="M1410">LOOKUP(2,1/(L1410&gt;=INDEX(IF(F1410="x",BMI!$G$3:$K$170,BMI!$B$3:$F$170),MATCH(DATEDIF(D1410,DATE(2024,7,11),"m"),BMI!$A$3:$A$170,0),0)),BMI!$G$2:$K$2)</f>
        <v>BP</v>
      </c>
      <c r="N1410" s="299" t="s">
        <v>3381</v>
      </c>
      <c r="O1410" s="299">
        <v>82</v>
      </c>
      <c r="P1410" s="302" t="s">
        <v>3387</v>
      </c>
      <c r="Q1410" s="103" t="s">
        <v>5</v>
      </c>
      <c r="R1410" s="103" t="s">
        <v>5</v>
      </c>
      <c r="S1410" s="299" t="s">
        <v>5</v>
      </c>
      <c r="T1410" s="103" t="s">
        <v>5</v>
      </c>
      <c r="U1410" s="305" t="str">
        <f t="shared" si="139"/>
        <v>bt; bt; bt; bt</v>
      </c>
      <c r="V1410" s="306" t="s">
        <v>5</v>
      </c>
      <c r="W1410" s="307" t="str">
        <f t="shared" si="140"/>
        <v>III</v>
      </c>
      <c r="X1410" s="308"/>
    </row>
    <row r="1411" spans="1:24" x14ac:dyDescent="0.25">
      <c r="A1411" s="103">
        <f t="shared" si="137"/>
        <v>1402</v>
      </c>
      <c r="B1411" s="300" t="s">
        <v>3048</v>
      </c>
      <c r="C1411" s="301" t="s">
        <v>1289</v>
      </c>
      <c r="D1411" s="309">
        <v>42124</v>
      </c>
      <c r="E1411" s="308"/>
      <c r="F1411" s="308" t="s">
        <v>1753</v>
      </c>
      <c r="G1411" s="421" t="s">
        <v>3064</v>
      </c>
      <c r="H1411" s="228">
        <v>45720</v>
      </c>
      <c r="I1411" s="308">
        <v>28</v>
      </c>
      <c r="J1411" s="308">
        <v>131</v>
      </c>
      <c r="K1411" s="303" t="str" cm="1">
        <f t="array" ref="K1411">LOOKUP(2,1/(J1411&gt;=INDEX(IF(F1411="x",CCTT!$F$3:$I$170,CCTT!$B$3:$E$170),MATCH(DATEDIF(D1411,DATE(2024,7,11),"m"),CCTT!$A$3:$A$170,0),0)),CCTT!$F$2:$I$2)</f>
        <v>bt</v>
      </c>
      <c r="L1411" s="304">
        <f t="shared" si="138"/>
        <v>16.316065497348639</v>
      </c>
      <c r="M1411" s="303" t="str" cm="1">
        <f t="array" ref="M1411">LOOKUP(2,1/(L1411&gt;=INDEX(IF(F1411="x",BMI!$G$3:$K$170,BMI!$B$3:$F$170),MATCH(DATEDIF(D1411,DATE(2024,7,11),"m"),BMI!$A$3:$A$170,0),0)),BMI!$G$2:$K$2)</f>
        <v>bt</v>
      </c>
      <c r="N1411" s="299" t="s">
        <v>3384</v>
      </c>
      <c r="O1411" s="299">
        <v>80</v>
      </c>
      <c r="P1411" s="106" t="s">
        <v>3380</v>
      </c>
      <c r="Q1411" s="103" t="s">
        <v>5</v>
      </c>
      <c r="R1411" s="103" t="s">
        <v>5</v>
      </c>
      <c r="S1411" s="299" t="s">
        <v>5</v>
      </c>
      <c r="T1411" s="103" t="s">
        <v>5</v>
      </c>
      <c r="U1411" s="305" t="str">
        <f t="shared" si="139"/>
        <v>bt; bt; bt; bt</v>
      </c>
      <c r="V1411" s="306" t="s">
        <v>5</v>
      </c>
      <c r="W1411" s="307" t="str">
        <f t="shared" si="140"/>
        <v>I</v>
      </c>
      <c r="X1411" s="308"/>
    </row>
    <row r="1412" spans="1:24" x14ac:dyDescent="0.25">
      <c r="A1412" s="103">
        <f t="shared" si="137"/>
        <v>1403</v>
      </c>
      <c r="B1412" s="300" t="s">
        <v>3049</v>
      </c>
      <c r="C1412" s="301" t="s">
        <v>1291</v>
      </c>
      <c r="D1412" s="309">
        <v>42093</v>
      </c>
      <c r="E1412" s="308"/>
      <c r="F1412" s="308" t="s">
        <v>1753</v>
      </c>
      <c r="G1412" s="421" t="s">
        <v>3064</v>
      </c>
      <c r="H1412" s="228">
        <v>45720</v>
      </c>
      <c r="I1412" s="308">
        <v>55</v>
      </c>
      <c r="J1412" s="308">
        <v>146</v>
      </c>
      <c r="K1412" s="303" t="str" cm="1">
        <f t="array" ref="K1412">LOOKUP(2,1/(J1412&gt;=INDEX(IF(F1412="x",CCTT!$F$3:$I$170,CCTT!$B$3:$E$170),MATCH(DATEDIF(D1412,DATE(2024,7,11),"m"),CCTT!$A$3:$A$170,0),0)),CCTT!$F$2:$I$2)</f>
        <v>bt</v>
      </c>
      <c r="L1412" s="304">
        <f t="shared" si="138"/>
        <v>25.802214299118035</v>
      </c>
      <c r="M1412" s="303" t="str" cm="1">
        <f t="array" ref="M1412">LOOKUP(2,1/(L1412&gt;=INDEX(IF(F1412="x",BMI!$G$3:$K$170,BMI!$B$3:$F$170),MATCH(DATEDIF(D1412,DATE(2024,7,11),"m"),BMI!$A$3:$A$170,0),0)),BMI!$G$2:$K$2)</f>
        <v>BP</v>
      </c>
      <c r="N1412" s="299" t="s">
        <v>66</v>
      </c>
      <c r="O1412" s="299">
        <v>80</v>
      </c>
      <c r="P1412" s="302" t="s">
        <v>3382</v>
      </c>
      <c r="Q1412" s="335" t="s">
        <v>3445</v>
      </c>
      <c r="R1412" s="103" t="s">
        <v>5</v>
      </c>
      <c r="S1412" s="299" t="s">
        <v>5</v>
      </c>
      <c r="T1412" s="103" t="s">
        <v>5</v>
      </c>
      <c r="U1412" s="305" t="str">
        <f t="shared" si="139"/>
        <v>Viễn thị; bt; bt; bt</v>
      </c>
      <c r="V1412" s="306" t="s">
        <v>3445</v>
      </c>
      <c r="W1412" s="307" t="str">
        <f t="shared" si="140"/>
        <v>III</v>
      </c>
      <c r="X1412" s="308"/>
    </row>
    <row r="1413" spans="1:24" x14ac:dyDescent="0.25">
      <c r="A1413" s="103">
        <f t="shared" si="137"/>
        <v>1404</v>
      </c>
      <c r="B1413" s="300" t="s">
        <v>3050</v>
      </c>
      <c r="C1413" s="301" t="s">
        <v>1291</v>
      </c>
      <c r="D1413" s="309">
        <v>42363</v>
      </c>
      <c r="E1413" s="308"/>
      <c r="F1413" s="308" t="s">
        <v>1753</v>
      </c>
      <c r="G1413" s="421" t="s">
        <v>3064</v>
      </c>
      <c r="H1413" s="228">
        <v>45720</v>
      </c>
      <c r="I1413" s="308">
        <v>30</v>
      </c>
      <c r="J1413" s="308">
        <v>143</v>
      </c>
      <c r="K1413" s="303" t="str" cm="1">
        <f t="array" ref="K1413">LOOKUP(2,1/(J1413&gt;=INDEX(IF(F1413="x",CCTT!$F$3:$I$170,CCTT!$B$3:$E$170),MATCH(DATEDIF(D1413,DATE(2024,7,11),"m"),CCTT!$A$3:$A$170,0),0)),CCTT!$F$2:$I$2)</f>
        <v>CHT</v>
      </c>
      <c r="L1413" s="304">
        <f t="shared" si="138"/>
        <v>14.670644041273411</v>
      </c>
      <c r="M1413" s="303" t="str" cm="1">
        <f t="array" ref="M1413">LOOKUP(2,1/(L1413&gt;=INDEX(IF(F1413="x",BMI!$G$3:$K$170,BMI!$B$3:$F$170),MATCH(DATEDIF(D1413,DATE(2024,7,11),"m"),BMI!$A$3:$A$170,0),0)),BMI!$G$2:$K$2)</f>
        <v>bt</v>
      </c>
      <c r="N1413" s="299" t="s">
        <v>3381</v>
      </c>
      <c r="O1413" s="299">
        <v>81</v>
      </c>
      <c r="P1413" s="106" t="s">
        <v>3380</v>
      </c>
      <c r="Q1413" s="103" t="s">
        <v>5</v>
      </c>
      <c r="R1413" s="103" t="s">
        <v>5</v>
      </c>
      <c r="S1413" s="299" t="s">
        <v>1370</v>
      </c>
      <c r="T1413" s="103" t="s">
        <v>5</v>
      </c>
      <c r="U1413" s="305" t="str">
        <f t="shared" si="139"/>
        <v>bt; bt; Đa sâu răng; bt</v>
      </c>
      <c r="V1413" s="112" t="s">
        <v>1370</v>
      </c>
      <c r="W1413" s="307" t="str">
        <f t="shared" si="140"/>
        <v>II</v>
      </c>
      <c r="X1413" s="308"/>
    </row>
    <row r="1414" spans="1:24" x14ac:dyDescent="0.25">
      <c r="A1414" s="103">
        <f t="shared" si="137"/>
        <v>1405</v>
      </c>
      <c r="B1414" s="300" t="s">
        <v>3051</v>
      </c>
      <c r="C1414" s="301" t="s">
        <v>1291</v>
      </c>
      <c r="D1414" s="309">
        <v>42254</v>
      </c>
      <c r="E1414" s="308"/>
      <c r="F1414" s="308" t="s">
        <v>1753</v>
      </c>
      <c r="G1414" s="421" t="s">
        <v>3064</v>
      </c>
      <c r="H1414" s="228">
        <v>45720</v>
      </c>
      <c r="I1414" s="308">
        <v>25</v>
      </c>
      <c r="J1414" s="308">
        <v>133</v>
      </c>
      <c r="K1414" s="303" t="str" cm="1">
        <f t="array" ref="K1414">LOOKUP(2,1/(J1414&gt;=INDEX(IF(F1414="x",CCTT!$F$3:$I$170,CCTT!$B$3:$E$170),MATCH(DATEDIF(D1414,DATE(2024,7,11),"m"),CCTT!$A$3:$A$170,0),0)),CCTT!$F$2:$I$2)</f>
        <v>bt</v>
      </c>
      <c r="L1414" s="304">
        <f t="shared" si="138"/>
        <v>14.133077053536097</v>
      </c>
      <c r="M1414" s="303" t="str" cm="1">
        <f t="array" ref="M1414">LOOKUP(2,1/(L1414&gt;=INDEX(IF(F1414="x",BMI!$G$3:$K$170,BMI!$B$3:$F$170),MATCH(DATEDIF(D1414,DATE(2024,7,11),"m"),BMI!$A$3:$A$170,0),0)),BMI!$G$2:$K$2)</f>
        <v>bt</v>
      </c>
      <c r="N1414" s="299" t="s">
        <v>3381</v>
      </c>
      <c r="O1414" s="299">
        <v>83</v>
      </c>
      <c r="P1414" s="106" t="s">
        <v>3380</v>
      </c>
      <c r="Q1414" s="103" t="s">
        <v>5</v>
      </c>
      <c r="R1414" s="103" t="s">
        <v>5</v>
      </c>
      <c r="S1414" s="299" t="s">
        <v>5</v>
      </c>
      <c r="T1414" s="103" t="s">
        <v>5</v>
      </c>
      <c r="U1414" s="305" t="str">
        <f t="shared" si="139"/>
        <v>bt; bt; bt; bt</v>
      </c>
      <c r="V1414" s="306" t="s">
        <v>5</v>
      </c>
      <c r="W1414" s="307" t="str">
        <f t="shared" si="140"/>
        <v>I</v>
      </c>
      <c r="X1414" s="308"/>
    </row>
    <row r="1415" spans="1:24" x14ac:dyDescent="0.25">
      <c r="A1415" s="103">
        <f t="shared" si="137"/>
        <v>1406</v>
      </c>
      <c r="B1415" s="300" t="s">
        <v>3052</v>
      </c>
      <c r="C1415" s="301" t="s">
        <v>1344</v>
      </c>
      <c r="D1415" s="309">
        <v>42330</v>
      </c>
      <c r="E1415" s="308"/>
      <c r="F1415" s="308" t="s">
        <v>1753</v>
      </c>
      <c r="G1415" s="421" t="s">
        <v>3064</v>
      </c>
      <c r="H1415" s="228">
        <v>45720</v>
      </c>
      <c r="I1415" s="308">
        <v>24</v>
      </c>
      <c r="J1415" s="308">
        <v>130</v>
      </c>
      <c r="K1415" s="303" t="str" cm="1">
        <f t="array" ref="K1415">LOOKUP(2,1/(J1415&gt;=INDEX(IF(F1415="x",CCTT!$F$3:$I$170,CCTT!$B$3:$E$170),MATCH(DATEDIF(D1415,DATE(2024,7,11),"m"),CCTT!$A$3:$A$170,0),0)),CCTT!$F$2:$I$2)</f>
        <v>bt</v>
      </c>
      <c r="L1415" s="304">
        <f t="shared" si="138"/>
        <v>14.201183431952662</v>
      </c>
      <c r="M1415" s="303" t="str" cm="1">
        <f t="array" ref="M1415">LOOKUP(2,1/(L1415&gt;=INDEX(IF(F1415="x",BMI!$G$3:$K$170,BMI!$B$3:$F$170),MATCH(DATEDIF(D1415,DATE(2024,7,11),"m"),BMI!$A$3:$A$170,0),0)),BMI!$G$2:$K$2)</f>
        <v>bt</v>
      </c>
      <c r="N1415" s="299" t="s">
        <v>3381</v>
      </c>
      <c r="O1415" s="299">
        <v>83</v>
      </c>
      <c r="P1415" s="302" t="s">
        <v>3382</v>
      </c>
      <c r="Q1415" s="335" t="s">
        <v>1267</v>
      </c>
      <c r="R1415" s="103" t="s">
        <v>5</v>
      </c>
      <c r="S1415" s="299" t="s">
        <v>5</v>
      </c>
      <c r="T1415" s="103" t="s">
        <v>5</v>
      </c>
      <c r="U1415" s="305" t="str">
        <f t="shared" si="139"/>
        <v>Loạn thị; bt; bt; bt</v>
      </c>
      <c r="V1415" s="306" t="s">
        <v>1267</v>
      </c>
      <c r="W1415" s="307" t="str">
        <f t="shared" si="140"/>
        <v>II</v>
      </c>
      <c r="X1415" s="308"/>
    </row>
    <row r="1416" spans="1:24" x14ac:dyDescent="0.25">
      <c r="A1416" s="103">
        <f t="shared" si="137"/>
        <v>1407</v>
      </c>
      <c r="B1416" s="300" t="s">
        <v>3053</v>
      </c>
      <c r="C1416" s="301" t="s">
        <v>1366</v>
      </c>
      <c r="D1416" s="309">
        <v>42158</v>
      </c>
      <c r="E1416" s="308" t="s">
        <v>1753</v>
      </c>
      <c r="F1416" s="308"/>
      <c r="G1416" s="421" t="s">
        <v>3064</v>
      </c>
      <c r="H1416" s="228">
        <v>45720</v>
      </c>
      <c r="I1416" s="308">
        <v>29</v>
      </c>
      <c r="J1416" s="308">
        <v>138</v>
      </c>
      <c r="K1416" s="303" t="str" cm="1">
        <f t="array" ref="K1416">LOOKUP(2,1/(J1416&gt;=INDEX(IF(F1416="x",CCTT!$F$3:$I$170,CCTT!$B$3:$E$170),MATCH(DATEDIF(D1416,DATE(2024,7,11),"m"),CCTT!$A$3:$A$170,0),0)),CCTT!$F$2:$I$2)</f>
        <v>bt</v>
      </c>
      <c r="L1416" s="304">
        <f t="shared" si="138"/>
        <v>15.227893299726949</v>
      </c>
      <c r="M1416" s="303" t="str" cm="1">
        <f t="array" ref="M1416">LOOKUP(2,1/(L1416&gt;=INDEX(IF(F1416="x",BMI!$G$3:$K$170,BMI!$B$3:$F$170),MATCH(DATEDIF(D1416,DATE(2024,7,11),"m"),BMI!$A$3:$A$170,0),0)),BMI!$G$2:$K$2)</f>
        <v>bt</v>
      </c>
      <c r="N1416" s="299" t="s">
        <v>3381</v>
      </c>
      <c r="O1416" s="299">
        <v>81</v>
      </c>
      <c r="P1416" s="106" t="s">
        <v>3380</v>
      </c>
      <c r="Q1416" s="103" t="s">
        <v>5</v>
      </c>
      <c r="R1416" s="103" t="s">
        <v>5</v>
      </c>
      <c r="S1416" s="299" t="s">
        <v>1370</v>
      </c>
      <c r="T1416" s="103" t="s">
        <v>5</v>
      </c>
      <c r="U1416" s="305" t="str">
        <f t="shared" si="139"/>
        <v>bt; bt; Đa sâu răng; bt</v>
      </c>
      <c r="V1416" s="112" t="s">
        <v>1370</v>
      </c>
      <c r="W1416" s="307" t="str">
        <f t="shared" si="140"/>
        <v>II</v>
      </c>
      <c r="X1416" s="308"/>
    </row>
    <row r="1417" spans="1:24" x14ac:dyDescent="0.25">
      <c r="A1417" s="103">
        <f t="shared" si="137"/>
        <v>1408</v>
      </c>
      <c r="B1417" s="300" t="s">
        <v>3054</v>
      </c>
      <c r="C1417" s="301" t="s">
        <v>1366</v>
      </c>
      <c r="D1417" s="308"/>
      <c r="E1417" s="308" t="s">
        <v>1753</v>
      </c>
      <c r="F1417" s="308"/>
      <c r="G1417" s="421" t="s">
        <v>3064</v>
      </c>
      <c r="H1417" s="228">
        <v>45720</v>
      </c>
      <c r="I1417" s="308">
        <v>43</v>
      </c>
      <c r="J1417" s="308">
        <v>136</v>
      </c>
      <c r="K1417" s="303" t="e" cm="1">
        <f t="array" ref="K1417">LOOKUP(2,1/(J1417&gt;=INDEX(IF(F1417="x",CCTT!$F$3:$I$170,CCTT!$B$3:$E$170),MATCH(DATEDIF(D1417,DATE(2024,7,11),"m"),CCTT!$A$3:$A$170,0),0)),CCTT!$F$2:$I$2)</f>
        <v>#N/A</v>
      </c>
      <c r="L1417" s="304">
        <f t="shared" si="138"/>
        <v>23.248269896193772</v>
      </c>
      <c r="M1417" s="303" t="e" cm="1">
        <f t="array" ref="M1417">LOOKUP(2,1/(L1417&gt;=INDEX(IF(F1417="x",BMI!$G$3:$K$170,BMI!$B$3:$F$170),MATCH(DATEDIF(D1417,DATE(2024,7,11),"m"),BMI!$A$3:$A$170,0),0)),BMI!$G$2:$K$2)</f>
        <v>#N/A</v>
      </c>
      <c r="N1417" s="299" t="s">
        <v>3384</v>
      </c>
      <c r="O1417" s="299">
        <v>83</v>
      </c>
      <c r="P1417" s="106" t="s">
        <v>3380</v>
      </c>
      <c r="Q1417" s="103" t="s">
        <v>5</v>
      </c>
      <c r="R1417" s="103" t="s">
        <v>5</v>
      </c>
      <c r="S1417" s="299" t="s">
        <v>1370</v>
      </c>
      <c r="T1417" s="103" t="s">
        <v>5</v>
      </c>
      <c r="U1417" s="305" t="str">
        <f t="shared" si="139"/>
        <v>bt; bt; Đa sâu răng; bt</v>
      </c>
      <c r="V1417" s="112" t="s">
        <v>1370</v>
      </c>
      <c r="W1417" s="307" t="e">
        <f t="shared" si="140"/>
        <v>#N/A</v>
      </c>
      <c r="X1417" s="308"/>
    </row>
    <row r="1418" spans="1:24" x14ac:dyDescent="0.25">
      <c r="A1418" s="103">
        <f t="shared" si="137"/>
        <v>1409</v>
      </c>
      <c r="B1418" s="300" t="s">
        <v>2527</v>
      </c>
      <c r="C1418" s="301" t="s">
        <v>1497</v>
      </c>
      <c r="D1418" s="309">
        <v>42188</v>
      </c>
      <c r="E1418" s="308" t="s">
        <v>1753</v>
      </c>
      <c r="F1418" s="308"/>
      <c r="G1418" s="421" t="s">
        <v>3064</v>
      </c>
      <c r="H1418" s="228">
        <v>45720</v>
      </c>
      <c r="I1418" s="308">
        <v>32</v>
      </c>
      <c r="J1418" s="308">
        <v>131</v>
      </c>
      <c r="K1418" s="303" t="str" cm="1">
        <f t="array" ref="K1418">LOOKUP(2,1/(J1418&gt;=INDEX(IF(F1418="x",CCTT!$F$3:$I$170,CCTT!$B$3:$E$170),MATCH(DATEDIF(D1418,DATE(2024,7,11),"m"),CCTT!$A$3:$A$170,0),0)),CCTT!$F$2:$I$2)</f>
        <v>bt</v>
      </c>
      <c r="L1418" s="304">
        <f t="shared" si="138"/>
        <v>18.646931996969872</v>
      </c>
      <c r="M1418" s="303" t="str" cm="1">
        <f t="array" ref="M1418">LOOKUP(2,1/(L1418&gt;=INDEX(IF(F1418="x",BMI!$G$3:$K$170,BMI!$B$3:$F$170),MATCH(DATEDIF(D1418,DATE(2024,7,11),"m"),BMI!$A$3:$A$170,0),0)),BMI!$G$2:$K$2)</f>
        <v>TC</v>
      </c>
      <c r="N1418" s="299" t="s">
        <v>3381</v>
      </c>
      <c r="O1418" s="299">
        <v>78</v>
      </c>
      <c r="P1418" s="106" t="s">
        <v>3380</v>
      </c>
      <c r="Q1418" s="103" t="s">
        <v>5</v>
      </c>
      <c r="R1418" s="103" t="s">
        <v>5</v>
      </c>
      <c r="S1418" s="299" t="s">
        <v>5</v>
      </c>
      <c r="T1418" s="103" t="s">
        <v>5</v>
      </c>
      <c r="U1418" s="305" t="str">
        <f t="shared" si="139"/>
        <v>bt; bt; bt; bt</v>
      </c>
      <c r="V1418" s="306" t="s">
        <v>5</v>
      </c>
      <c r="W1418" s="307" t="str">
        <f t="shared" si="140"/>
        <v>II</v>
      </c>
      <c r="X1418" s="308"/>
    </row>
    <row r="1419" spans="1:24" x14ac:dyDescent="0.25">
      <c r="A1419" s="103">
        <f t="shared" si="137"/>
        <v>1410</v>
      </c>
      <c r="B1419" s="300" t="s">
        <v>3055</v>
      </c>
      <c r="C1419" s="301" t="s">
        <v>1367</v>
      </c>
      <c r="D1419" s="308"/>
      <c r="E1419" s="308" t="s">
        <v>1753</v>
      </c>
      <c r="F1419" s="308"/>
      <c r="G1419" s="421" t="s">
        <v>3064</v>
      </c>
      <c r="H1419" s="228">
        <v>45720</v>
      </c>
      <c r="I1419" s="308">
        <v>39</v>
      </c>
      <c r="J1419" s="308">
        <v>133</v>
      </c>
      <c r="K1419" s="303" t="e" cm="1">
        <f t="array" ref="K1419">LOOKUP(2,1/(J1419&gt;=INDEX(IF(F1419="x",CCTT!$F$3:$I$170,CCTT!$B$3:$E$170),MATCH(DATEDIF(D1419,DATE(2024,7,11),"m"),CCTT!$A$3:$A$170,0),0)),CCTT!$F$2:$I$2)</f>
        <v>#N/A</v>
      </c>
      <c r="L1419" s="304">
        <f t="shared" si="138"/>
        <v>22.047600203516311</v>
      </c>
      <c r="M1419" s="303" t="e" cm="1">
        <f t="array" ref="M1419">LOOKUP(2,1/(L1419&gt;=INDEX(IF(F1419="x",BMI!$G$3:$K$170,BMI!$B$3:$F$170),MATCH(DATEDIF(D1419,DATE(2024,7,11),"m"),BMI!$A$3:$A$170,0),0)),BMI!$G$2:$K$2)</f>
        <v>#N/A</v>
      </c>
      <c r="N1419" s="299" t="s">
        <v>3381</v>
      </c>
      <c r="O1419" s="299">
        <v>82</v>
      </c>
      <c r="P1419" s="106" t="s">
        <v>3380</v>
      </c>
      <c r="Q1419" s="103" t="s">
        <v>5</v>
      </c>
      <c r="R1419" s="103" t="s">
        <v>5</v>
      </c>
      <c r="S1419" s="299" t="s">
        <v>5</v>
      </c>
      <c r="T1419" s="103" t="s">
        <v>5</v>
      </c>
      <c r="U1419" s="305" t="str">
        <f t="shared" si="139"/>
        <v>bt; bt; bt; bt</v>
      </c>
      <c r="V1419" s="306" t="s">
        <v>5</v>
      </c>
      <c r="W1419" s="307" t="e">
        <f t="shared" si="140"/>
        <v>#N/A</v>
      </c>
      <c r="X1419" s="308"/>
    </row>
    <row r="1420" spans="1:24" x14ac:dyDescent="0.25">
      <c r="A1420" s="103">
        <f t="shared" ref="A1420:A1483" si="141">A1419+1</f>
        <v>1411</v>
      </c>
      <c r="B1420" s="300" t="s">
        <v>1481</v>
      </c>
      <c r="C1420" s="301" t="s">
        <v>1297</v>
      </c>
      <c r="D1420" s="309">
        <v>42271</v>
      </c>
      <c r="E1420" s="308" t="s">
        <v>1753</v>
      </c>
      <c r="F1420" s="308"/>
      <c r="G1420" s="421" t="s">
        <v>3064</v>
      </c>
      <c r="H1420" s="228">
        <v>45720</v>
      </c>
      <c r="I1420" s="308">
        <v>25</v>
      </c>
      <c r="J1420" s="308">
        <v>130</v>
      </c>
      <c r="K1420" s="303" t="str" cm="1">
        <f t="array" ref="K1420">LOOKUP(2,1/(J1420&gt;=INDEX(IF(F1420="x",CCTT!$F$3:$I$170,CCTT!$B$3:$E$170),MATCH(DATEDIF(D1420,DATE(2024,7,11),"m"),CCTT!$A$3:$A$170,0),0)),CCTT!$F$2:$I$2)</f>
        <v>bt</v>
      </c>
      <c r="L1420" s="304">
        <f t="shared" si="138"/>
        <v>14.792899408284024</v>
      </c>
      <c r="M1420" s="303" t="str" cm="1">
        <f t="array" ref="M1420">LOOKUP(2,1/(L1420&gt;=INDEX(IF(F1420="x",BMI!$G$3:$K$170,BMI!$B$3:$F$170),MATCH(DATEDIF(D1420,DATE(2024,7,11),"m"),BMI!$A$3:$A$170,0),0)),BMI!$G$2:$K$2)</f>
        <v>bt</v>
      </c>
      <c r="N1420" s="299" t="s">
        <v>3381</v>
      </c>
      <c r="O1420" s="299">
        <v>81</v>
      </c>
      <c r="P1420" s="106" t="s">
        <v>3380</v>
      </c>
      <c r="Q1420" s="103" t="s">
        <v>5</v>
      </c>
      <c r="R1420" s="103" t="s">
        <v>5</v>
      </c>
      <c r="S1420" s="299" t="s">
        <v>1370</v>
      </c>
      <c r="T1420" s="103" t="s">
        <v>5</v>
      </c>
      <c r="U1420" s="305" t="str">
        <f t="shared" si="139"/>
        <v>bt; bt; Đa sâu răng; bt</v>
      </c>
      <c r="V1420" s="112" t="s">
        <v>1370</v>
      </c>
      <c r="W1420" s="307" t="str">
        <f t="shared" si="140"/>
        <v>II</v>
      </c>
      <c r="X1420" s="308"/>
    </row>
    <row r="1421" spans="1:24" x14ac:dyDescent="0.25">
      <c r="A1421" s="103">
        <f t="shared" si="141"/>
        <v>1412</v>
      </c>
      <c r="B1421" s="300" t="s">
        <v>3056</v>
      </c>
      <c r="C1421" s="301" t="s">
        <v>1301</v>
      </c>
      <c r="D1421" s="309">
        <v>42313</v>
      </c>
      <c r="E1421" s="308" t="s">
        <v>1753</v>
      </c>
      <c r="F1421" s="308"/>
      <c r="G1421" s="421" t="s">
        <v>3064</v>
      </c>
      <c r="H1421" s="228">
        <v>45720</v>
      </c>
      <c r="I1421" s="308">
        <v>24</v>
      </c>
      <c r="J1421" s="308">
        <v>133</v>
      </c>
      <c r="K1421" s="303" t="str" cm="1">
        <f t="array" ref="K1421">LOOKUP(2,1/(J1421&gt;=INDEX(IF(F1421="x",CCTT!$F$3:$I$170,CCTT!$B$3:$E$170),MATCH(DATEDIF(D1421,DATE(2024,7,11),"m"),CCTT!$A$3:$A$170,0),0)),CCTT!$F$2:$I$2)</f>
        <v>bt</v>
      </c>
      <c r="L1421" s="304">
        <f t="shared" si="138"/>
        <v>13.567753971394652</v>
      </c>
      <c r="M1421" s="303" t="str" cm="1">
        <f t="array" ref="M1421">LOOKUP(2,1/(L1421&gt;=INDEX(IF(F1421="x",BMI!$G$3:$K$170,BMI!$B$3:$F$170),MATCH(DATEDIF(D1421,DATE(2024,7,11),"m"),BMI!$A$3:$A$170,0),0)),BMI!$G$2:$K$2)</f>
        <v>bt</v>
      </c>
      <c r="N1421" s="299" t="s">
        <v>3381</v>
      </c>
      <c r="O1421" s="299">
        <v>78</v>
      </c>
      <c r="P1421" s="302" t="s">
        <v>3382</v>
      </c>
      <c r="Q1421" s="103" t="s">
        <v>1269</v>
      </c>
      <c r="R1421" s="103" t="s">
        <v>5</v>
      </c>
      <c r="S1421" s="299" t="s">
        <v>5</v>
      </c>
      <c r="T1421" s="103" t="s">
        <v>5</v>
      </c>
      <c r="U1421" s="305" t="str">
        <f t="shared" si="139"/>
        <v>Cận thị; bt; bt; bt</v>
      </c>
      <c r="V1421" s="306" t="s">
        <v>1269</v>
      </c>
      <c r="W1421" s="307" t="str">
        <f t="shared" si="140"/>
        <v>II</v>
      </c>
      <c r="X1421" s="308"/>
    </row>
    <row r="1422" spans="1:24" x14ac:dyDescent="0.25">
      <c r="A1422" s="103">
        <f t="shared" si="141"/>
        <v>1413</v>
      </c>
      <c r="B1422" s="300" t="s">
        <v>3057</v>
      </c>
      <c r="C1422" s="301" t="s">
        <v>1322</v>
      </c>
      <c r="D1422" s="309">
        <v>42128</v>
      </c>
      <c r="E1422" s="308" t="s">
        <v>1753</v>
      </c>
      <c r="F1422" s="308"/>
      <c r="G1422" s="421" t="s">
        <v>3064</v>
      </c>
      <c r="H1422" s="228">
        <v>45720</v>
      </c>
      <c r="I1422" s="308">
        <v>30</v>
      </c>
      <c r="J1422" s="308">
        <v>134</v>
      </c>
      <c r="K1422" s="303" t="str" cm="1">
        <f t="array" ref="K1422">LOOKUP(2,1/(J1422&gt;=INDEX(IF(F1422="x",CCTT!$F$3:$I$170,CCTT!$B$3:$E$170),MATCH(DATEDIF(D1422,DATE(2024,7,11),"m"),CCTT!$A$3:$A$170,0),0)),CCTT!$F$2:$I$2)</f>
        <v>bt</v>
      </c>
      <c r="L1422" s="304">
        <f t="shared" si="138"/>
        <v>16.707507239919803</v>
      </c>
      <c r="M1422" s="303" t="str" cm="1">
        <f t="array" ref="M1422">LOOKUP(2,1/(L1422&gt;=INDEX(IF(F1422="x",BMI!$G$3:$K$170,BMI!$B$3:$F$170),MATCH(DATEDIF(D1422,DATE(2024,7,11),"m"),BMI!$A$3:$A$170,0),0)),BMI!$G$2:$K$2)</f>
        <v>bt</v>
      </c>
      <c r="N1422" s="299" t="s">
        <v>3381</v>
      </c>
      <c r="O1422" s="299">
        <v>83</v>
      </c>
      <c r="P1422" s="106" t="s">
        <v>3380</v>
      </c>
      <c r="Q1422" s="103" t="s">
        <v>5</v>
      </c>
      <c r="R1422" s="103" t="s">
        <v>5</v>
      </c>
      <c r="S1422" s="299" t="s">
        <v>5</v>
      </c>
      <c r="T1422" s="103" t="s">
        <v>5</v>
      </c>
      <c r="U1422" s="305" t="str">
        <f t="shared" si="139"/>
        <v>bt; bt; bt; bt</v>
      </c>
      <c r="V1422" s="306" t="s">
        <v>5</v>
      </c>
      <c r="W1422" s="307" t="str">
        <f t="shared" si="140"/>
        <v>I</v>
      </c>
      <c r="X1422" s="308"/>
    </row>
    <row r="1423" spans="1:24" x14ac:dyDescent="0.25">
      <c r="A1423" s="103">
        <f t="shared" si="141"/>
        <v>1414</v>
      </c>
      <c r="B1423" s="300" t="s">
        <v>3058</v>
      </c>
      <c r="C1423" s="301" t="s">
        <v>1337</v>
      </c>
      <c r="D1423" s="308"/>
      <c r="E1423" s="308"/>
      <c r="F1423" s="308" t="s">
        <v>1753</v>
      </c>
      <c r="G1423" s="421" t="s">
        <v>3064</v>
      </c>
      <c r="H1423" s="228">
        <v>45720</v>
      </c>
      <c r="I1423" s="308">
        <v>37</v>
      </c>
      <c r="J1423" s="308">
        <v>142</v>
      </c>
      <c r="K1423" s="303" t="e" cm="1">
        <f t="array" ref="K1423">LOOKUP(2,1/(J1423&gt;=INDEX(IF(F1423="x",CCTT!$F$3:$I$170,CCTT!$B$3:$E$170),MATCH(DATEDIF(D1423,DATE(2024,7,11),"m"),CCTT!$A$3:$A$170,0),0)),CCTT!$F$2:$I$2)</f>
        <v>#N/A</v>
      </c>
      <c r="L1423" s="304">
        <f t="shared" si="138"/>
        <v>18.349533822654237</v>
      </c>
      <c r="M1423" s="303" t="e" cm="1">
        <f t="array" ref="M1423">LOOKUP(2,1/(L1423&gt;=INDEX(IF(F1423="x",BMI!$G$3:$K$170,BMI!$B$3:$F$170),MATCH(DATEDIF(D1423,DATE(2024,7,11),"m"),BMI!$A$3:$A$170,0),0)),BMI!$G$2:$K$2)</f>
        <v>#N/A</v>
      </c>
      <c r="N1423" s="299" t="s">
        <v>3386</v>
      </c>
      <c r="O1423" s="299">
        <v>87</v>
      </c>
      <c r="P1423" s="106" t="s">
        <v>3380</v>
      </c>
      <c r="Q1423" s="103" t="s">
        <v>5</v>
      </c>
      <c r="R1423" s="103" t="s">
        <v>5</v>
      </c>
      <c r="S1423" s="299" t="s">
        <v>5</v>
      </c>
      <c r="T1423" s="103" t="s">
        <v>5</v>
      </c>
      <c r="U1423" s="305" t="str">
        <f t="shared" si="139"/>
        <v>bt; bt; bt; bt</v>
      </c>
      <c r="V1423" s="306" t="s">
        <v>5</v>
      </c>
      <c r="W1423" s="307" t="e">
        <f t="shared" si="140"/>
        <v>#N/A</v>
      </c>
      <c r="X1423" s="308"/>
    </row>
    <row r="1424" spans="1:24" x14ac:dyDescent="0.25">
      <c r="A1424" s="103">
        <f t="shared" si="141"/>
        <v>1415</v>
      </c>
      <c r="B1424" s="300" t="s">
        <v>1721</v>
      </c>
      <c r="C1424" s="301" t="s">
        <v>1337</v>
      </c>
      <c r="D1424" s="309">
        <v>42269</v>
      </c>
      <c r="E1424" s="308"/>
      <c r="F1424" s="308" t="s">
        <v>1753</v>
      </c>
      <c r="G1424" s="421" t="s">
        <v>3064</v>
      </c>
      <c r="H1424" s="228">
        <v>45720</v>
      </c>
      <c r="I1424" s="308">
        <v>27</v>
      </c>
      <c r="J1424" s="308">
        <v>139</v>
      </c>
      <c r="K1424" s="303" t="str" cm="1">
        <f t="array" ref="K1424">LOOKUP(2,1/(J1424&gt;=INDEX(IF(F1424="x",CCTT!$F$3:$I$170,CCTT!$B$3:$E$170),MATCH(DATEDIF(D1424,DATE(2024,7,11),"m"),CCTT!$A$3:$A$170,0),0)),CCTT!$F$2:$I$2)</f>
        <v>bt</v>
      </c>
      <c r="L1424" s="304">
        <f t="shared" si="138"/>
        <v>13.974431965219191</v>
      </c>
      <c r="M1424" s="303" t="str" cm="1">
        <f t="array" ref="M1424">LOOKUP(2,1/(L1424&gt;=INDEX(IF(F1424="x",BMI!$G$3:$K$170,BMI!$B$3:$F$170),MATCH(DATEDIF(D1424,DATE(2024,7,11),"m"),BMI!$A$3:$A$170,0),0)),BMI!$G$2:$K$2)</f>
        <v>bt</v>
      </c>
      <c r="N1424" s="299" t="s">
        <v>3381</v>
      </c>
      <c r="O1424" s="299">
        <v>81</v>
      </c>
      <c r="P1424" s="106" t="s">
        <v>3380</v>
      </c>
      <c r="Q1424" s="103" t="s">
        <v>5</v>
      </c>
      <c r="R1424" s="103" t="s">
        <v>5</v>
      </c>
      <c r="S1424" s="299" t="s">
        <v>1370</v>
      </c>
      <c r="T1424" s="103" t="s">
        <v>5</v>
      </c>
      <c r="U1424" s="305" t="str">
        <f t="shared" si="139"/>
        <v>bt; bt; Đa sâu răng; bt</v>
      </c>
      <c r="V1424" s="112" t="s">
        <v>1370</v>
      </c>
      <c r="W1424" s="307" t="str">
        <f t="shared" si="140"/>
        <v>II</v>
      </c>
      <c r="X1424" s="308"/>
    </row>
    <row r="1425" spans="1:24" x14ac:dyDescent="0.25">
      <c r="A1425" s="103">
        <f t="shared" si="141"/>
        <v>1416</v>
      </c>
      <c r="B1425" s="300" t="s">
        <v>1502</v>
      </c>
      <c r="C1425" s="301" t="s">
        <v>1383</v>
      </c>
      <c r="D1425" s="308"/>
      <c r="E1425" s="308"/>
      <c r="F1425" s="308" t="s">
        <v>1753</v>
      </c>
      <c r="G1425" s="421" t="s">
        <v>3064</v>
      </c>
      <c r="H1425" s="228">
        <v>45720</v>
      </c>
      <c r="I1425" s="308">
        <v>46</v>
      </c>
      <c r="J1425" s="308">
        <v>143</v>
      </c>
      <c r="K1425" s="303" t="e" cm="1">
        <f t="array" ref="K1425">LOOKUP(2,1/(J1425&gt;=INDEX(IF(F1425="x",CCTT!$F$3:$I$170,CCTT!$B$3:$E$170),MATCH(DATEDIF(D1425,DATE(2024,7,11),"m"),CCTT!$A$3:$A$170,0),0)),CCTT!$F$2:$I$2)</f>
        <v>#N/A</v>
      </c>
      <c r="L1425" s="304">
        <f t="shared" si="138"/>
        <v>22.494987529952564</v>
      </c>
      <c r="M1425" s="303" t="e" cm="1">
        <f t="array" ref="M1425">LOOKUP(2,1/(L1425&gt;=INDEX(IF(F1425="x",BMI!$G$3:$K$170,BMI!$B$3:$F$170),MATCH(DATEDIF(D1425,DATE(2024,7,11),"m"),BMI!$A$3:$A$170,0),0)),BMI!$G$2:$K$2)</f>
        <v>#N/A</v>
      </c>
      <c r="N1425" s="299" t="s">
        <v>3386</v>
      </c>
      <c r="O1425" s="299">
        <v>83</v>
      </c>
      <c r="P1425" s="106" t="s">
        <v>3380</v>
      </c>
      <c r="Q1425" s="103" t="s">
        <v>5</v>
      </c>
      <c r="R1425" s="103" t="s">
        <v>5</v>
      </c>
      <c r="S1425" s="299" t="s">
        <v>5</v>
      </c>
      <c r="T1425" s="103" t="s">
        <v>5</v>
      </c>
      <c r="U1425" s="305" t="str">
        <f t="shared" si="139"/>
        <v>bt; bt; bt; bt</v>
      </c>
      <c r="V1425" s="306" t="s">
        <v>5</v>
      </c>
      <c r="W1425" s="307" t="e">
        <f t="shared" si="140"/>
        <v>#N/A</v>
      </c>
      <c r="X1425" s="308"/>
    </row>
    <row r="1426" spans="1:24" ht="31.5" x14ac:dyDescent="0.25">
      <c r="A1426" s="103">
        <f t="shared" si="141"/>
        <v>1417</v>
      </c>
      <c r="B1426" s="300" t="s">
        <v>3059</v>
      </c>
      <c r="C1426" s="301" t="s">
        <v>1363</v>
      </c>
      <c r="D1426" s="309">
        <v>42315</v>
      </c>
      <c r="E1426" s="308" t="s">
        <v>1753</v>
      </c>
      <c r="F1426" s="308"/>
      <c r="G1426" s="421" t="s">
        <v>3064</v>
      </c>
      <c r="H1426" s="228">
        <v>45720</v>
      </c>
      <c r="I1426" s="308">
        <v>26</v>
      </c>
      <c r="J1426" s="308">
        <v>136</v>
      </c>
      <c r="K1426" s="303" t="str" cm="1">
        <f t="array" ref="K1426">LOOKUP(2,1/(J1426&gt;=INDEX(IF(F1426="x",CCTT!$F$3:$I$170,CCTT!$B$3:$E$170),MATCH(DATEDIF(D1426,DATE(2024,7,11),"m"),CCTT!$A$3:$A$170,0),0)),CCTT!$F$2:$I$2)</f>
        <v>bt</v>
      </c>
      <c r="L1426" s="304">
        <f t="shared" si="138"/>
        <v>14.057093425605537</v>
      </c>
      <c r="M1426" s="303" t="str" cm="1">
        <f t="array" ref="M1426">LOOKUP(2,1/(L1426&gt;=INDEX(IF(F1426="x",BMI!$G$3:$K$170,BMI!$B$3:$F$170),MATCH(DATEDIF(D1426,DATE(2024,7,11),"m"),BMI!$A$3:$A$170,0),0)),BMI!$G$2:$K$2)</f>
        <v>bt</v>
      </c>
      <c r="N1426" s="299" t="s">
        <v>3381</v>
      </c>
      <c r="O1426" s="299">
        <v>81</v>
      </c>
      <c r="P1426" s="302" t="s">
        <v>3388</v>
      </c>
      <c r="Q1426" s="335" t="s">
        <v>1326</v>
      </c>
      <c r="R1426" s="103" t="s">
        <v>5</v>
      </c>
      <c r="S1426" s="299" t="s">
        <v>1370</v>
      </c>
      <c r="T1426" s="103" t="s">
        <v>5</v>
      </c>
      <c r="U1426" s="305" t="str">
        <f t="shared" si="139"/>
        <v>2 mắt giảm thị lực; bt; Đa sâu răng; bt</v>
      </c>
      <c r="V1426" s="112" t="s">
        <v>3389</v>
      </c>
      <c r="W1426" s="307" t="str">
        <f t="shared" si="140"/>
        <v>II</v>
      </c>
      <c r="X1426" s="308"/>
    </row>
    <row r="1427" spans="1:24" x14ac:dyDescent="0.25">
      <c r="A1427" s="103">
        <f t="shared" si="141"/>
        <v>1418</v>
      </c>
      <c r="B1427" s="300" t="s">
        <v>3060</v>
      </c>
      <c r="C1427" s="301" t="s">
        <v>1324</v>
      </c>
      <c r="D1427" s="309">
        <v>42013</v>
      </c>
      <c r="E1427" s="308" t="s">
        <v>1753</v>
      </c>
      <c r="F1427" s="308"/>
      <c r="G1427" s="421" t="s">
        <v>3064</v>
      </c>
      <c r="H1427" s="228">
        <v>45720</v>
      </c>
      <c r="I1427" s="308">
        <v>28</v>
      </c>
      <c r="J1427" s="308">
        <v>137</v>
      </c>
      <c r="K1427" s="303" t="str" cm="1">
        <f t="array" ref="K1427">LOOKUP(2,1/(J1427&gt;=INDEX(IF(F1427="x",CCTT!$F$3:$I$170,CCTT!$B$3:$E$170),MATCH(DATEDIF(D1427,DATE(2024,7,11),"m"),CCTT!$A$3:$A$170,0),0)),CCTT!$F$2:$I$2)</f>
        <v>bt</v>
      </c>
      <c r="L1427" s="304">
        <f t="shared" si="138"/>
        <v>14.918216207576323</v>
      </c>
      <c r="M1427" s="303" t="str" cm="1">
        <f t="array" ref="M1427">LOOKUP(2,1/(L1427&gt;=INDEX(IF(F1427="x",BMI!$G$3:$K$170,BMI!$B$3:$F$170),MATCH(DATEDIF(D1427,DATE(2024,7,11),"m"),BMI!$A$3:$A$170,0),0)),BMI!$G$2:$K$2)</f>
        <v>bt</v>
      </c>
      <c r="N1427" s="299" t="s">
        <v>3381</v>
      </c>
      <c r="O1427" s="299">
        <v>80</v>
      </c>
      <c r="P1427" s="106" t="s">
        <v>3380</v>
      </c>
      <c r="Q1427" s="103" t="s">
        <v>5</v>
      </c>
      <c r="R1427" s="103" t="s">
        <v>5</v>
      </c>
      <c r="S1427" s="299" t="s">
        <v>1370</v>
      </c>
      <c r="T1427" s="103" t="s">
        <v>5</v>
      </c>
      <c r="U1427" s="305" t="str">
        <f t="shared" si="139"/>
        <v>bt; bt; Đa sâu răng; bt</v>
      </c>
      <c r="V1427" s="112" t="s">
        <v>1370</v>
      </c>
      <c r="W1427" s="307" t="str">
        <f t="shared" si="140"/>
        <v>II</v>
      </c>
      <c r="X1427" s="308"/>
    </row>
    <row r="1428" spans="1:24" x14ac:dyDescent="0.25">
      <c r="A1428" s="103">
        <f t="shared" si="141"/>
        <v>1419</v>
      </c>
      <c r="B1428" s="300" t="s">
        <v>3061</v>
      </c>
      <c r="C1428" s="301" t="s">
        <v>1307</v>
      </c>
      <c r="D1428" s="309">
        <v>42118</v>
      </c>
      <c r="E1428" s="308"/>
      <c r="F1428" s="308" t="s">
        <v>1753</v>
      </c>
      <c r="G1428" s="421" t="s">
        <v>3064</v>
      </c>
      <c r="H1428" s="228">
        <v>45720</v>
      </c>
      <c r="I1428" s="308">
        <v>24</v>
      </c>
      <c r="J1428" s="308">
        <v>122</v>
      </c>
      <c r="K1428" s="303" t="str" cm="1">
        <f t="array" ref="K1428">LOOKUP(2,1/(J1428&gt;=INDEX(IF(F1428="x",CCTT!$F$3:$I$170,CCTT!$B$3:$E$170),MATCH(DATEDIF(D1428,DATE(2024,7,11),"m"),CCTT!$A$3:$A$170,0),0)),CCTT!$F$2:$I$2)</f>
        <v>bt</v>
      </c>
      <c r="L1428" s="304">
        <f t="shared" si="138"/>
        <v>16.124697661918837</v>
      </c>
      <c r="M1428" s="303" t="str" cm="1">
        <f t="array" ref="M1428">LOOKUP(2,1/(L1428&gt;=INDEX(IF(F1428="x",BMI!$G$3:$K$170,BMI!$B$3:$F$170),MATCH(DATEDIF(D1428,DATE(2024,7,11),"m"),BMI!$A$3:$A$170,0),0)),BMI!$G$2:$K$2)</f>
        <v>bt</v>
      </c>
      <c r="N1428" s="299" t="s">
        <v>3381</v>
      </c>
      <c r="O1428" s="299">
        <v>81</v>
      </c>
      <c r="P1428" s="106" t="s">
        <v>3380</v>
      </c>
      <c r="Q1428" s="103" t="s">
        <v>5</v>
      </c>
      <c r="R1428" s="103" t="s">
        <v>5</v>
      </c>
      <c r="S1428" s="299" t="s">
        <v>1370</v>
      </c>
      <c r="T1428" s="103" t="s">
        <v>5</v>
      </c>
      <c r="U1428" s="305" t="str">
        <f t="shared" si="139"/>
        <v>bt; bt; Đa sâu răng; bt</v>
      </c>
      <c r="V1428" s="112" t="s">
        <v>1370</v>
      </c>
      <c r="W1428" s="307" t="str">
        <f t="shared" si="140"/>
        <v>II</v>
      </c>
      <c r="X1428" s="308"/>
    </row>
    <row r="1429" spans="1:24" x14ac:dyDescent="0.25">
      <c r="A1429" s="103">
        <f t="shared" si="141"/>
        <v>1420</v>
      </c>
      <c r="B1429" s="300" t="s">
        <v>1477</v>
      </c>
      <c r="C1429" s="301" t="s">
        <v>1752</v>
      </c>
      <c r="D1429" s="309">
        <v>42205</v>
      </c>
      <c r="E1429" s="308"/>
      <c r="F1429" s="308" t="s">
        <v>1753</v>
      </c>
      <c r="G1429" s="421" t="s">
        <v>3064</v>
      </c>
      <c r="H1429" s="228">
        <v>45720</v>
      </c>
      <c r="I1429" s="308">
        <v>34</v>
      </c>
      <c r="J1429" s="308">
        <v>139</v>
      </c>
      <c r="K1429" s="303" t="str" cm="1">
        <f t="array" ref="K1429">LOOKUP(2,1/(J1429&gt;=INDEX(IF(F1429="x",CCTT!$F$3:$I$170,CCTT!$B$3:$E$170),MATCH(DATEDIF(D1429,DATE(2024,7,11),"m"),CCTT!$A$3:$A$170,0),0)),CCTT!$F$2:$I$2)</f>
        <v>bt</v>
      </c>
      <c r="L1429" s="304">
        <f t="shared" si="138"/>
        <v>17.597432845090836</v>
      </c>
      <c r="M1429" s="303" t="str" cm="1">
        <f t="array" ref="M1429">LOOKUP(2,1/(L1429&gt;=INDEX(IF(F1429="x",BMI!$G$3:$K$170,BMI!$B$3:$F$170),MATCH(DATEDIF(D1429,DATE(2024,7,11),"m"),BMI!$A$3:$A$170,0),0)),BMI!$G$2:$K$2)</f>
        <v>bt</v>
      </c>
      <c r="N1429" s="299" t="s">
        <v>3381</v>
      </c>
      <c r="O1429" s="299">
        <v>80</v>
      </c>
      <c r="P1429" s="106" t="s">
        <v>3380</v>
      </c>
      <c r="Q1429" s="103" t="s">
        <v>5</v>
      </c>
      <c r="R1429" s="103" t="s">
        <v>5</v>
      </c>
      <c r="S1429" s="299" t="s">
        <v>1370</v>
      </c>
      <c r="T1429" s="103" t="s">
        <v>5</v>
      </c>
      <c r="U1429" s="305" t="str">
        <f t="shared" si="139"/>
        <v>bt; bt; Đa sâu răng; bt</v>
      </c>
      <c r="V1429" s="112" t="s">
        <v>1370</v>
      </c>
      <c r="W1429" s="307" t="str">
        <f t="shared" si="140"/>
        <v>II</v>
      </c>
      <c r="X1429" s="308"/>
    </row>
    <row r="1430" spans="1:24" x14ac:dyDescent="0.25">
      <c r="A1430" s="103">
        <f t="shared" si="141"/>
        <v>1421</v>
      </c>
      <c r="B1430" s="300" t="s">
        <v>1710</v>
      </c>
      <c r="C1430" s="301" t="s">
        <v>1308</v>
      </c>
      <c r="D1430" s="309">
        <v>42328</v>
      </c>
      <c r="E1430" s="308"/>
      <c r="F1430" s="308" t="s">
        <v>1753</v>
      </c>
      <c r="G1430" s="421" t="s">
        <v>3064</v>
      </c>
      <c r="H1430" s="228">
        <v>45720</v>
      </c>
      <c r="I1430" s="308">
        <v>39</v>
      </c>
      <c r="J1430" s="308">
        <v>130</v>
      </c>
      <c r="K1430" s="303" t="str" cm="1">
        <f t="array" ref="K1430">LOOKUP(2,1/(J1430&gt;=INDEX(IF(F1430="x",CCTT!$F$3:$I$170,CCTT!$B$3:$E$170),MATCH(DATEDIF(D1430,DATE(2024,7,11),"m"),CCTT!$A$3:$A$170,0),0)),CCTT!$F$2:$I$2)</f>
        <v>bt</v>
      </c>
      <c r="L1430" s="304">
        <f t="shared" si="138"/>
        <v>23.07692307692308</v>
      </c>
      <c r="M1430" s="303" t="str" cm="1">
        <f t="array" ref="M1430">LOOKUP(2,1/(L1430&gt;=INDEX(IF(F1430="x",BMI!$G$3:$K$170,BMI!$B$3:$F$170),MATCH(DATEDIF(D1430,DATE(2024,7,11),"m"),BMI!$A$3:$A$170,0),0)),BMI!$G$2:$K$2)</f>
        <v>BP</v>
      </c>
      <c r="N1430" s="299" t="s">
        <v>3386</v>
      </c>
      <c r="O1430" s="299">
        <v>82</v>
      </c>
      <c r="P1430" s="106" t="s">
        <v>3380</v>
      </c>
      <c r="Q1430" s="103" t="s">
        <v>5</v>
      </c>
      <c r="R1430" s="103" t="s">
        <v>5</v>
      </c>
      <c r="S1430" s="299" t="s">
        <v>5</v>
      </c>
      <c r="T1430" s="103" t="s">
        <v>5</v>
      </c>
      <c r="U1430" s="305" t="str">
        <f t="shared" si="139"/>
        <v>bt; bt; bt; bt</v>
      </c>
      <c r="V1430" s="306" t="s">
        <v>5</v>
      </c>
      <c r="W1430" s="307" t="str">
        <f t="shared" si="140"/>
        <v>III</v>
      </c>
      <c r="X1430" s="308"/>
    </row>
    <row r="1431" spans="1:24" x14ac:dyDescent="0.25">
      <c r="A1431" s="103">
        <f t="shared" si="141"/>
        <v>1422</v>
      </c>
      <c r="B1431" s="300" t="s">
        <v>2893</v>
      </c>
      <c r="C1431" s="301" t="s">
        <v>1308</v>
      </c>
      <c r="D1431" s="309">
        <v>42295</v>
      </c>
      <c r="E1431" s="308"/>
      <c r="F1431" s="308" t="s">
        <v>1753</v>
      </c>
      <c r="G1431" s="421" t="s">
        <v>3064</v>
      </c>
      <c r="H1431" s="228">
        <v>45720</v>
      </c>
      <c r="I1431" s="308">
        <v>28</v>
      </c>
      <c r="J1431" s="308">
        <v>135</v>
      </c>
      <c r="K1431" s="303" t="str" cm="1">
        <f t="array" ref="K1431">LOOKUP(2,1/(J1431&gt;=INDEX(IF(F1431="x",CCTT!$F$3:$I$170,CCTT!$B$3:$E$170),MATCH(DATEDIF(D1431,DATE(2024,7,11),"m"),CCTT!$A$3:$A$170,0),0)),CCTT!$F$2:$I$2)</f>
        <v>bt</v>
      </c>
      <c r="L1431" s="304">
        <f t="shared" si="138"/>
        <v>15.363511659807955</v>
      </c>
      <c r="M1431" s="303" t="str" cm="1">
        <f t="array" ref="M1431">LOOKUP(2,1/(L1431&gt;=INDEX(IF(F1431="x",BMI!$G$3:$K$170,BMI!$B$3:$F$170),MATCH(DATEDIF(D1431,DATE(2024,7,11),"m"),BMI!$A$3:$A$170,0),0)),BMI!$G$2:$K$2)</f>
        <v>bt</v>
      </c>
      <c r="N1431" s="299" t="s">
        <v>3381</v>
      </c>
      <c r="O1431" s="299">
        <v>81</v>
      </c>
      <c r="P1431" s="106" t="s">
        <v>3380</v>
      </c>
      <c r="Q1431" s="103" t="s">
        <v>5</v>
      </c>
      <c r="R1431" s="103" t="s">
        <v>5</v>
      </c>
      <c r="S1431" s="299" t="s">
        <v>5</v>
      </c>
      <c r="T1431" s="103" t="s">
        <v>5</v>
      </c>
      <c r="U1431" s="305" t="str">
        <f t="shared" si="139"/>
        <v>bt; bt; bt; bt</v>
      </c>
      <c r="V1431" s="306" t="s">
        <v>5</v>
      </c>
      <c r="W1431" s="307" t="str">
        <f t="shared" si="140"/>
        <v>I</v>
      </c>
      <c r="X1431" s="308"/>
    </row>
    <row r="1432" spans="1:24" x14ac:dyDescent="0.25">
      <c r="A1432" s="103">
        <f t="shared" si="141"/>
        <v>1423</v>
      </c>
      <c r="B1432" s="300" t="s">
        <v>3062</v>
      </c>
      <c r="C1432" s="301" t="s">
        <v>1382</v>
      </c>
      <c r="D1432" s="308"/>
      <c r="E1432" s="308"/>
      <c r="F1432" s="308" t="s">
        <v>1753</v>
      </c>
      <c r="G1432" s="421" t="s">
        <v>3064</v>
      </c>
      <c r="H1432" s="228">
        <v>45720</v>
      </c>
      <c r="I1432" s="308">
        <v>24</v>
      </c>
      <c r="J1432" s="308">
        <v>124</v>
      </c>
      <c r="K1432" s="303" t="e" cm="1">
        <f t="array" ref="K1432">LOOKUP(2,1/(J1432&gt;=INDEX(IF(F1432="x",CCTT!$F$3:$I$170,CCTT!$B$3:$E$170),MATCH(DATEDIF(D1432,DATE(2024,7,11),"m"),CCTT!$A$3:$A$170,0),0)),CCTT!$F$2:$I$2)</f>
        <v>#N/A</v>
      </c>
      <c r="L1432" s="304">
        <f t="shared" si="138"/>
        <v>15.608740894901144</v>
      </c>
      <c r="M1432" s="303" t="e" cm="1">
        <f t="array" ref="M1432">LOOKUP(2,1/(L1432&gt;=INDEX(IF(F1432="x",BMI!$G$3:$K$170,BMI!$B$3:$F$170),MATCH(DATEDIF(D1432,DATE(2024,7,11),"m"),BMI!$A$3:$A$170,0),0)),BMI!$G$2:$K$2)</f>
        <v>#N/A</v>
      </c>
      <c r="N1432" s="299" t="s">
        <v>3381</v>
      </c>
      <c r="O1432" s="299">
        <v>80</v>
      </c>
      <c r="P1432" s="302" t="s">
        <v>3412</v>
      </c>
      <c r="Q1432" s="335" t="s">
        <v>1326</v>
      </c>
      <c r="R1432" s="103" t="s">
        <v>5</v>
      </c>
      <c r="S1432" s="299" t="s">
        <v>5</v>
      </c>
      <c r="T1432" s="103" t="s">
        <v>5</v>
      </c>
      <c r="U1432" s="305" t="str">
        <f t="shared" si="139"/>
        <v>2 mắt giảm thị lực; bt; bt; bt</v>
      </c>
      <c r="V1432" s="112" t="s">
        <v>1326</v>
      </c>
      <c r="W1432" s="307" t="e">
        <f t="shared" si="140"/>
        <v>#N/A</v>
      </c>
      <c r="X1432" s="308"/>
    </row>
    <row r="1433" spans="1:24" x14ac:dyDescent="0.25">
      <c r="A1433" s="103">
        <f t="shared" si="141"/>
        <v>1424</v>
      </c>
      <c r="B1433" s="300" t="s">
        <v>3063</v>
      </c>
      <c r="C1433" s="301" t="s">
        <v>1296</v>
      </c>
      <c r="D1433" s="308"/>
      <c r="E1433" s="308" t="s">
        <v>1753</v>
      </c>
      <c r="F1433" s="308"/>
      <c r="G1433" s="421" t="s">
        <v>3064</v>
      </c>
      <c r="H1433" s="228">
        <v>45720</v>
      </c>
      <c r="I1433" s="308">
        <v>41</v>
      </c>
      <c r="J1433" s="308">
        <v>136</v>
      </c>
      <c r="K1433" s="303" t="e" cm="1">
        <f t="array" ref="K1433">LOOKUP(2,1/(J1433&gt;=INDEX(IF(F1433="x",CCTT!$F$3:$I$170,CCTT!$B$3:$E$170),MATCH(DATEDIF(D1433,DATE(2024,7,11),"m"),CCTT!$A$3:$A$170,0),0)),CCTT!$F$2:$I$2)</f>
        <v>#N/A</v>
      </c>
      <c r="L1433" s="304">
        <f t="shared" si="138"/>
        <v>22.166955017301039</v>
      </c>
      <c r="M1433" s="303" t="e" cm="1">
        <f t="array" ref="M1433">LOOKUP(2,1/(L1433&gt;=INDEX(IF(F1433="x",BMI!$G$3:$K$170,BMI!$B$3:$F$170),MATCH(DATEDIF(D1433,DATE(2024,7,11),"m"),BMI!$A$3:$A$170,0),0)),BMI!$G$2:$K$2)</f>
        <v>#N/A</v>
      </c>
      <c r="N1433" s="299" t="s">
        <v>3379</v>
      </c>
      <c r="O1433" s="299">
        <v>87</v>
      </c>
      <c r="P1433" s="106" t="s">
        <v>3380</v>
      </c>
      <c r="Q1433" s="103" t="s">
        <v>5</v>
      </c>
      <c r="R1433" s="103" t="s">
        <v>5</v>
      </c>
      <c r="S1433" s="299" t="s">
        <v>5</v>
      </c>
      <c r="T1433" s="103" t="s">
        <v>5</v>
      </c>
      <c r="U1433" s="305" t="str">
        <f t="shared" si="139"/>
        <v>bt; bt; bt; bt</v>
      </c>
      <c r="V1433" s="306" t="s">
        <v>5</v>
      </c>
      <c r="W1433" s="307" t="e">
        <f t="shared" si="140"/>
        <v>#N/A</v>
      </c>
      <c r="X1433" s="308"/>
    </row>
    <row r="1434" spans="1:24" ht="31.5" x14ac:dyDescent="0.25">
      <c r="A1434" s="103">
        <f t="shared" si="141"/>
        <v>1425</v>
      </c>
      <c r="B1434" s="300" t="s">
        <v>3065</v>
      </c>
      <c r="C1434" s="301" t="s">
        <v>1261</v>
      </c>
      <c r="D1434" s="309">
        <v>42097</v>
      </c>
      <c r="E1434" s="308" t="s">
        <v>1753</v>
      </c>
      <c r="F1434" s="308"/>
      <c r="G1434" s="421" t="s">
        <v>2190</v>
      </c>
      <c r="H1434" s="228">
        <v>45720</v>
      </c>
      <c r="I1434" s="308">
        <v>32</v>
      </c>
      <c r="J1434" s="308">
        <v>139</v>
      </c>
      <c r="K1434" s="303" t="str" cm="1">
        <f t="array" ref="K1434">LOOKUP(2,1/(J1434&gt;=INDEX(IF(F1434="x",CCTT!$F$3:$I$170,CCTT!$B$3:$E$170),MATCH(DATEDIF(D1434,DATE(2024,7,11),"m"),CCTT!$A$3:$A$170,0),0)),CCTT!$F$2:$I$2)</f>
        <v>bt</v>
      </c>
      <c r="L1434" s="304">
        <f t="shared" si="138"/>
        <v>16.562289736556078</v>
      </c>
      <c r="M1434" s="303" t="str" cm="1">
        <f t="array" ref="M1434">LOOKUP(2,1/(L1434&gt;=INDEX(IF(F1434="x",BMI!$G$3:$K$170,BMI!$B$3:$F$170),MATCH(DATEDIF(D1434,DATE(2024,7,11),"m"),BMI!$A$3:$A$170,0),0)),BMI!$G$2:$K$2)</f>
        <v>bt</v>
      </c>
      <c r="N1434" s="299" t="s">
        <v>3381</v>
      </c>
      <c r="O1434" s="299">
        <v>83</v>
      </c>
      <c r="P1434" s="302" t="s">
        <v>3388</v>
      </c>
      <c r="Q1434" s="335" t="s">
        <v>1326</v>
      </c>
      <c r="R1434" s="103" t="s">
        <v>5</v>
      </c>
      <c r="S1434" s="299" t="s">
        <v>1370</v>
      </c>
      <c r="T1434" s="103" t="s">
        <v>5</v>
      </c>
      <c r="U1434" s="305" t="str">
        <f t="shared" si="139"/>
        <v>2 mắt giảm thị lực; bt; Đa sâu răng; bt</v>
      </c>
      <c r="V1434" s="112" t="s">
        <v>3389</v>
      </c>
      <c r="W1434" s="307" t="str">
        <f t="shared" si="140"/>
        <v>II</v>
      </c>
      <c r="X1434" s="308"/>
    </row>
    <row r="1435" spans="1:24" x14ac:dyDescent="0.25">
      <c r="A1435" s="103">
        <f t="shared" si="141"/>
        <v>1426</v>
      </c>
      <c r="B1435" s="300" t="s">
        <v>1476</v>
      </c>
      <c r="C1435" s="301" t="s">
        <v>1261</v>
      </c>
      <c r="D1435" s="309">
        <v>42218</v>
      </c>
      <c r="E1435" s="308"/>
      <c r="F1435" s="308" t="s">
        <v>1753</v>
      </c>
      <c r="G1435" s="421" t="s">
        <v>2190</v>
      </c>
      <c r="H1435" s="228">
        <v>45720</v>
      </c>
      <c r="I1435" s="308">
        <v>27</v>
      </c>
      <c r="J1435" s="308">
        <v>136</v>
      </c>
      <c r="K1435" s="303" t="str" cm="1">
        <f t="array" ref="K1435">LOOKUP(2,1/(J1435&gt;=INDEX(IF(F1435="x",CCTT!$F$3:$I$170,CCTT!$B$3:$E$170),MATCH(DATEDIF(D1435,DATE(2024,7,11),"m"),CCTT!$A$3:$A$170,0),0)),CCTT!$F$2:$I$2)</f>
        <v>bt</v>
      </c>
      <c r="L1435" s="304">
        <f t="shared" si="138"/>
        <v>14.597750865051903</v>
      </c>
      <c r="M1435" s="303" t="str" cm="1">
        <f t="array" ref="M1435">LOOKUP(2,1/(L1435&gt;=INDEX(IF(F1435="x",BMI!$G$3:$K$170,BMI!$B$3:$F$170),MATCH(DATEDIF(D1435,DATE(2024,7,11),"m"),BMI!$A$3:$A$170,0),0)),BMI!$G$2:$K$2)</f>
        <v>bt</v>
      </c>
      <c r="N1435" s="299" t="s">
        <v>3379</v>
      </c>
      <c r="O1435" s="299">
        <v>83</v>
      </c>
      <c r="P1435" s="106" t="s">
        <v>3380</v>
      </c>
      <c r="Q1435" s="103" t="s">
        <v>5</v>
      </c>
      <c r="R1435" s="103" t="s">
        <v>5</v>
      </c>
      <c r="S1435" s="299" t="s">
        <v>5</v>
      </c>
      <c r="T1435" s="103" t="s">
        <v>5</v>
      </c>
      <c r="U1435" s="305" t="str">
        <f t="shared" si="139"/>
        <v>bt; bt; bt; bt</v>
      </c>
      <c r="V1435" s="306" t="s">
        <v>5</v>
      </c>
      <c r="W1435" s="307" t="str">
        <f t="shared" si="140"/>
        <v>I</v>
      </c>
      <c r="X1435" s="308"/>
    </row>
    <row r="1436" spans="1:24" x14ac:dyDescent="0.25">
      <c r="A1436" s="103">
        <f t="shared" si="141"/>
        <v>1427</v>
      </c>
      <c r="B1436" s="300" t="s">
        <v>3050</v>
      </c>
      <c r="C1436" s="301" t="s">
        <v>1261</v>
      </c>
      <c r="D1436" s="309">
        <v>42302</v>
      </c>
      <c r="E1436" s="308"/>
      <c r="F1436" s="308" t="s">
        <v>1753</v>
      </c>
      <c r="G1436" s="421" t="s">
        <v>2190</v>
      </c>
      <c r="H1436" s="228">
        <v>45720</v>
      </c>
      <c r="I1436" s="308">
        <v>37</v>
      </c>
      <c r="J1436" s="308">
        <v>147</v>
      </c>
      <c r="K1436" s="303" t="str" cm="1">
        <f t="array" ref="K1436">LOOKUP(2,1/(J1436&gt;=INDEX(IF(F1436="x",CCTT!$F$3:$I$170,CCTT!$B$3:$E$170),MATCH(DATEDIF(D1436,DATE(2024,7,11),"m"),CCTT!$A$3:$A$170,0),0)),CCTT!$F$2:$I$2)</f>
        <v>CHT</v>
      </c>
      <c r="L1436" s="304">
        <f t="shared" si="138"/>
        <v>17.122495256606044</v>
      </c>
      <c r="M1436" s="303" t="str" cm="1">
        <f t="array" ref="M1436">LOOKUP(2,1/(L1436&gt;=INDEX(IF(F1436="x",BMI!$G$3:$K$170,BMI!$B$3:$F$170),MATCH(DATEDIF(D1436,DATE(2024,7,11),"m"),BMI!$A$3:$A$170,0),0)),BMI!$G$2:$K$2)</f>
        <v>bt</v>
      </c>
      <c r="N1436" s="299" t="s">
        <v>3386</v>
      </c>
      <c r="O1436" s="299">
        <v>83</v>
      </c>
      <c r="P1436" s="106" t="s">
        <v>3380</v>
      </c>
      <c r="Q1436" s="103" t="s">
        <v>5</v>
      </c>
      <c r="R1436" s="103" t="s">
        <v>5</v>
      </c>
      <c r="S1436" s="299" t="s">
        <v>1370</v>
      </c>
      <c r="T1436" s="103" t="s">
        <v>5</v>
      </c>
      <c r="U1436" s="305" t="str">
        <f t="shared" si="139"/>
        <v>bt; bt; Đa sâu răng; bt</v>
      </c>
      <c r="V1436" s="112" t="s">
        <v>1370</v>
      </c>
      <c r="W1436" s="307" t="str">
        <f t="shared" si="140"/>
        <v>II</v>
      </c>
      <c r="X1436" s="308"/>
    </row>
    <row r="1437" spans="1:24" x14ac:dyDescent="0.25">
      <c r="A1437" s="103">
        <f t="shared" si="141"/>
        <v>1428</v>
      </c>
      <c r="B1437" s="300" t="s">
        <v>3066</v>
      </c>
      <c r="C1437" s="301" t="s">
        <v>1261</v>
      </c>
      <c r="D1437" s="309">
        <v>42291</v>
      </c>
      <c r="E1437" s="308" t="s">
        <v>1753</v>
      </c>
      <c r="F1437" s="308"/>
      <c r="G1437" s="421" t="s">
        <v>2190</v>
      </c>
      <c r="H1437" s="228">
        <v>45720</v>
      </c>
      <c r="I1437" s="308">
        <v>24</v>
      </c>
      <c r="J1437" s="308">
        <v>127</v>
      </c>
      <c r="K1437" s="303" t="str" cm="1">
        <f t="array" ref="K1437">LOOKUP(2,1/(J1437&gt;=INDEX(IF(F1437="x",CCTT!$F$3:$I$170,CCTT!$B$3:$E$170),MATCH(DATEDIF(D1437,DATE(2024,7,11),"m"),CCTT!$A$3:$A$170,0),0)),CCTT!$F$2:$I$2)</f>
        <v>bt</v>
      </c>
      <c r="L1437" s="304">
        <f t="shared" si="138"/>
        <v>14.88002976005952</v>
      </c>
      <c r="M1437" s="303" t="str" cm="1">
        <f t="array" ref="M1437">LOOKUP(2,1/(L1437&gt;=INDEX(IF(F1437="x",BMI!$G$3:$K$170,BMI!$B$3:$F$170),MATCH(DATEDIF(D1437,DATE(2024,7,11),"m"),BMI!$A$3:$A$170,0),0)),BMI!$G$2:$K$2)</f>
        <v>bt</v>
      </c>
      <c r="N1437" s="299" t="s">
        <v>3384</v>
      </c>
      <c r="O1437" s="299">
        <v>83</v>
      </c>
      <c r="P1437" s="106" t="s">
        <v>3380</v>
      </c>
      <c r="Q1437" s="103" t="s">
        <v>5</v>
      </c>
      <c r="R1437" s="103" t="s">
        <v>5</v>
      </c>
      <c r="S1437" s="299" t="s">
        <v>5</v>
      </c>
      <c r="T1437" s="103" t="s">
        <v>5</v>
      </c>
      <c r="U1437" s="305" t="str">
        <f t="shared" si="139"/>
        <v>bt; bt; bt; bt</v>
      </c>
      <c r="V1437" s="306" t="s">
        <v>5</v>
      </c>
      <c r="W1437" s="307" t="str">
        <f>ROMAN(MAX(IF(OR(K1437=$Z$8,M1437=$AD$8,M1437=$AH$8),3,IF(OR(K1437=$AA$8,M1437=$AE$8,M1437=$AG$8),2,1)),IF(V1437="bt",1,2)),0)</f>
        <v>I</v>
      </c>
      <c r="X1437" s="308"/>
    </row>
    <row r="1438" spans="1:24" x14ac:dyDescent="0.25">
      <c r="A1438" s="103">
        <f t="shared" si="141"/>
        <v>1429</v>
      </c>
      <c r="B1438" s="300" t="s">
        <v>1639</v>
      </c>
      <c r="C1438" s="301" t="s">
        <v>1262</v>
      </c>
      <c r="D1438" s="309">
        <v>42186</v>
      </c>
      <c r="E1438" s="308"/>
      <c r="F1438" s="308" t="s">
        <v>1753</v>
      </c>
      <c r="G1438" s="421" t="s">
        <v>2190</v>
      </c>
      <c r="H1438" s="228">
        <v>45720</v>
      </c>
      <c r="I1438" s="308">
        <v>34</v>
      </c>
      <c r="J1438" s="308">
        <v>134</v>
      </c>
      <c r="K1438" s="303" t="str" cm="1">
        <f t="array" ref="K1438">LOOKUP(2,1/(J1438&gt;=INDEX(IF(F1438="x",CCTT!$F$3:$I$170,CCTT!$B$3:$E$170),MATCH(DATEDIF(D1438,DATE(2024,7,11),"m"),CCTT!$A$3:$A$170,0),0)),CCTT!$F$2:$I$2)</f>
        <v>bt</v>
      </c>
      <c r="L1438" s="304">
        <f t="shared" si="138"/>
        <v>18.935174871909112</v>
      </c>
      <c r="M1438" s="303" t="str" cm="1">
        <f t="array" ref="M1438">LOOKUP(2,1/(L1438&gt;=INDEX(IF(F1438="x",BMI!$G$3:$K$170,BMI!$B$3:$F$170),MATCH(DATEDIF(D1438,DATE(2024,7,11),"m"),BMI!$A$3:$A$170,0),0)),BMI!$G$2:$K$2)</f>
        <v>TC</v>
      </c>
      <c r="N1438" s="299" t="s">
        <v>3384</v>
      </c>
      <c r="O1438" s="299">
        <v>83</v>
      </c>
      <c r="P1438" s="106" t="s">
        <v>3380</v>
      </c>
      <c r="Q1438" s="103" t="s">
        <v>5</v>
      </c>
      <c r="R1438" s="103" t="s">
        <v>5</v>
      </c>
      <c r="S1438" s="299" t="s">
        <v>5</v>
      </c>
      <c r="T1438" s="103" t="s">
        <v>5</v>
      </c>
      <c r="U1438" s="305" t="str">
        <f t="shared" si="139"/>
        <v>bt; bt; bt; bt</v>
      </c>
      <c r="V1438" s="306" t="s">
        <v>5</v>
      </c>
      <c r="W1438" s="307" t="str">
        <f t="shared" si="140"/>
        <v>II</v>
      </c>
      <c r="X1438" s="308"/>
    </row>
    <row r="1439" spans="1:24" x14ac:dyDescent="0.25">
      <c r="A1439" s="103">
        <f t="shared" si="141"/>
        <v>1430</v>
      </c>
      <c r="B1439" s="300" t="s">
        <v>3067</v>
      </c>
      <c r="C1439" s="301" t="s">
        <v>1376</v>
      </c>
      <c r="D1439" s="309">
        <v>42310</v>
      </c>
      <c r="E1439" s="308" t="s">
        <v>1753</v>
      </c>
      <c r="F1439" s="308"/>
      <c r="G1439" s="421" t="s">
        <v>2190</v>
      </c>
      <c r="H1439" s="228">
        <v>45720</v>
      </c>
      <c r="I1439" s="308">
        <v>25</v>
      </c>
      <c r="J1439" s="308">
        <v>131</v>
      </c>
      <c r="K1439" s="303" t="str" cm="1">
        <f t="array" ref="K1439">LOOKUP(2,1/(J1439&gt;=INDEX(IF(F1439="x",CCTT!$F$3:$I$170,CCTT!$B$3:$E$170),MATCH(DATEDIF(D1439,DATE(2024,7,11),"m"),CCTT!$A$3:$A$170,0),0)),CCTT!$F$2:$I$2)</f>
        <v>bt</v>
      </c>
      <c r="L1439" s="304">
        <f t="shared" si="138"/>
        <v>14.567915622632713</v>
      </c>
      <c r="M1439" s="303" t="str" cm="1">
        <f t="array" ref="M1439">LOOKUP(2,1/(L1439&gt;=INDEX(IF(F1439="x",BMI!$G$3:$K$170,BMI!$B$3:$F$170),MATCH(DATEDIF(D1439,DATE(2024,7,11),"m"),BMI!$A$3:$A$170,0),0)),BMI!$G$2:$K$2)</f>
        <v>bt</v>
      </c>
      <c r="N1439" s="299" t="s">
        <v>3381</v>
      </c>
      <c r="O1439" s="299">
        <v>82</v>
      </c>
      <c r="P1439" s="106" t="s">
        <v>3380</v>
      </c>
      <c r="Q1439" s="103" t="s">
        <v>5</v>
      </c>
      <c r="R1439" s="103" t="s">
        <v>5</v>
      </c>
      <c r="S1439" s="299" t="s">
        <v>1370</v>
      </c>
      <c r="T1439" s="103" t="s">
        <v>5</v>
      </c>
      <c r="U1439" s="305" t="str">
        <f t="shared" si="139"/>
        <v>bt; bt; Đa sâu răng; bt</v>
      </c>
      <c r="V1439" s="112" t="s">
        <v>1370</v>
      </c>
      <c r="W1439" s="307" t="str">
        <f t="shared" si="140"/>
        <v>II</v>
      </c>
      <c r="X1439" s="308"/>
    </row>
    <row r="1440" spans="1:24" x14ac:dyDescent="0.25">
      <c r="A1440" s="103">
        <f t="shared" si="141"/>
        <v>1431</v>
      </c>
      <c r="B1440" s="300" t="s">
        <v>1909</v>
      </c>
      <c r="C1440" s="301" t="s">
        <v>1264</v>
      </c>
      <c r="D1440" s="309">
        <v>42132</v>
      </c>
      <c r="E1440" s="308" t="s">
        <v>1753</v>
      </c>
      <c r="F1440" s="308"/>
      <c r="G1440" s="421" t="s">
        <v>2190</v>
      </c>
      <c r="H1440" s="228">
        <v>45720</v>
      </c>
      <c r="I1440" s="308">
        <v>62</v>
      </c>
      <c r="J1440" s="308">
        <v>148</v>
      </c>
      <c r="K1440" s="303" t="str" cm="1">
        <f t="array" ref="K1440">LOOKUP(2,1/(J1440&gt;=INDEX(IF(F1440="x",CCTT!$F$3:$I$170,CCTT!$B$3:$E$170),MATCH(DATEDIF(D1440,DATE(2024,7,11),"m"),CCTT!$A$3:$A$170,0),0)),CCTT!$F$2:$I$2)</f>
        <v>CHT</v>
      </c>
      <c r="L1440" s="304">
        <f t="shared" si="138"/>
        <v>28.305332359386416</v>
      </c>
      <c r="M1440" s="303" t="str" cm="1">
        <f t="array" ref="M1440">LOOKUP(2,1/(L1440&gt;=INDEX(IF(F1440="x",BMI!$G$3:$K$170,BMI!$B$3:$F$170),MATCH(DATEDIF(D1440,DATE(2024,7,11),"m"),BMI!$A$3:$A$170,0),0)),BMI!$G$2:$K$2)</f>
        <v>BP</v>
      </c>
      <c r="N1440" s="299" t="s">
        <v>3381</v>
      </c>
      <c r="O1440" s="299">
        <v>84</v>
      </c>
      <c r="P1440" s="302" t="s">
        <v>3382</v>
      </c>
      <c r="Q1440" s="103" t="s">
        <v>1269</v>
      </c>
      <c r="R1440" s="103" t="s">
        <v>5</v>
      </c>
      <c r="S1440" s="299" t="s">
        <v>5</v>
      </c>
      <c r="T1440" s="103" t="s">
        <v>5</v>
      </c>
      <c r="U1440" s="305" t="str">
        <f t="shared" si="139"/>
        <v>Cận thị; bt; bt; bt</v>
      </c>
      <c r="V1440" s="306" t="s">
        <v>1269</v>
      </c>
      <c r="W1440" s="307" t="str">
        <f t="shared" si="140"/>
        <v>III</v>
      </c>
      <c r="X1440" s="308"/>
    </row>
    <row r="1441" spans="1:24" x14ac:dyDescent="0.25">
      <c r="A1441" s="103">
        <f t="shared" si="141"/>
        <v>1432</v>
      </c>
      <c r="B1441" s="300" t="s">
        <v>1480</v>
      </c>
      <c r="C1441" s="301" t="s">
        <v>1264</v>
      </c>
      <c r="D1441" s="309">
        <v>42299</v>
      </c>
      <c r="E1441" s="308" t="s">
        <v>1753</v>
      </c>
      <c r="F1441" s="308"/>
      <c r="G1441" s="421" t="s">
        <v>2190</v>
      </c>
      <c r="H1441" s="228">
        <v>45720</v>
      </c>
      <c r="I1441" s="308">
        <v>23</v>
      </c>
      <c r="J1441" s="308">
        <v>129</v>
      </c>
      <c r="K1441" s="303" t="str" cm="1">
        <f t="array" ref="K1441">LOOKUP(2,1/(J1441&gt;=INDEX(IF(F1441="x",CCTT!$F$3:$I$170,CCTT!$B$3:$E$170),MATCH(DATEDIF(D1441,DATE(2024,7,11),"m"),CCTT!$A$3:$A$170,0),0)),CCTT!$F$2:$I$2)</f>
        <v>bt</v>
      </c>
      <c r="L1441" s="304">
        <f t="shared" si="138"/>
        <v>13.821284778558981</v>
      </c>
      <c r="M1441" s="303" t="str" cm="1">
        <f t="array" ref="M1441">LOOKUP(2,1/(L1441&gt;=INDEX(IF(F1441="x",BMI!$G$3:$K$170,BMI!$B$3:$F$170),MATCH(DATEDIF(D1441,DATE(2024,7,11),"m"),BMI!$A$3:$A$170,0),0)),BMI!$G$2:$K$2)</f>
        <v>bt</v>
      </c>
      <c r="N1441" s="299" t="s">
        <v>3381</v>
      </c>
      <c r="O1441" s="299">
        <v>78</v>
      </c>
      <c r="P1441" s="106" t="s">
        <v>3380</v>
      </c>
      <c r="Q1441" s="103" t="s">
        <v>5</v>
      </c>
      <c r="R1441" s="103" t="s">
        <v>5</v>
      </c>
      <c r="S1441" s="299" t="s">
        <v>5</v>
      </c>
      <c r="T1441" s="103" t="s">
        <v>5</v>
      </c>
      <c r="U1441" s="305" t="str">
        <f t="shared" si="139"/>
        <v>bt; bt; bt; bt</v>
      </c>
      <c r="V1441" s="306" t="s">
        <v>5</v>
      </c>
      <c r="W1441" s="307" t="str">
        <f t="shared" si="140"/>
        <v>I</v>
      </c>
      <c r="X1441" s="308"/>
    </row>
    <row r="1442" spans="1:24" x14ac:dyDescent="0.25">
      <c r="A1442" s="103">
        <f t="shared" si="141"/>
        <v>1433</v>
      </c>
      <c r="B1442" s="300" t="s">
        <v>3068</v>
      </c>
      <c r="C1442" s="301" t="s">
        <v>1359</v>
      </c>
      <c r="D1442" s="308"/>
      <c r="E1442" s="308" t="s">
        <v>1753</v>
      </c>
      <c r="F1442" s="308"/>
      <c r="G1442" s="421" t="s">
        <v>2190</v>
      </c>
      <c r="H1442" s="228">
        <v>45720</v>
      </c>
      <c r="I1442" s="308">
        <v>32</v>
      </c>
      <c r="J1442" s="308">
        <v>140</v>
      </c>
      <c r="K1442" s="303" t="e" cm="1">
        <f t="array" ref="K1442">LOOKUP(2,1/(J1442&gt;=INDEX(IF(F1442="x",CCTT!$F$3:$I$170,CCTT!$B$3:$E$170),MATCH(DATEDIF(D1442,DATE(2024,7,11),"m"),CCTT!$A$3:$A$170,0),0)),CCTT!$F$2:$I$2)</f>
        <v>#N/A</v>
      </c>
      <c r="L1442" s="304">
        <f t="shared" si="138"/>
        <v>16.326530612244898</v>
      </c>
      <c r="M1442" s="303" t="e" cm="1">
        <f t="array" ref="M1442">LOOKUP(2,1/(L1442&gt;=INDEX(IF(F1442="x",BMI!$G$3:$K$170,BMI!$B$3:$F$170),MATCH(DATEDIF(D1442,DATE(2024,7,11),"m"),BMI!$A$3:$A$170,0),0)),BMI!$G$2:$K$2)</f>
        <v>#N/A</v>
      </c>
      <c r="N1442" s="299" t="s">
        <v>3381</v>
      </c>
      <c r="O1442" s="299">
        <v>78</v>
      </c>
      <c r="P1442" s="106" t="s">
        <v>3380</v>
      </c>
      <c r="Q1442" s="103" t="s">
        <v>5</v>
      </c>
      <c r="R1442" s="103" t="s">
        <v>5</v>
      </c>
      <c r="S1442" s="299" t="s">
        <v>1370</v>
      </c>
      <c r="T1442" s="103" t="s">
        <v>5</v>
      </c>
      <c r="U1442" s="305" t="str">
        <f t="shared" si="139"/>
        <v>bt; bt; Đa sâu răng; bt</v>
      </c>
      <c r="V1442" s="112" t="s">
        <v>1370</v>
      </c>
      <c r="W1442" s="307" t="e">
        <f t="shared" si="140"/>
        <v>#N/A</v>
      </c>
      <c r="X1442" s="308"/>
    </row>
    <row r="1443" spans="1:24" x14ac:dyDescent="0.25">
      <c r="A1443" s="103">
        <f t="shared" si="141"/>
        <v>1434</v>
      </c>
      <c r="B1443" s="300" t="s">
        <v>2910</v>
      </c>
      <c r="C1443" s="301" t="s">
        <v>1486</v>
      </c>
      <c r="D1443" s="308"/>
      <c r="E1443" s="308"/>
      <c r="F1443" s="308" t="s">
        <v>1753</v>
      </c>
      <c r="G1443" s="421" t="s">
        <v>2190</v>
      </c>
      <c r="H1443" s="228">
        <v>45720</v>
      </c>
      <c r="I1443" s="308">
        <v>40</v>
      </c>
      <c r="J1443" s="308">
        <v>142</v>
      </c>
      <c r="K1443" s="303" t="e" cm="1">
        <f t="array" ref="K1443">LOOKUP(2,1/(J1443&gt;=INDEX(IF(F1443="x",CCTT!$F$3:$I$170,CCTT!$B$3:$E$170),MATCH(DATEDIF(D1443,DATE(2024,7,11),"m"),CCTT!$A$3:$A$170,0),0)),CCTT!$F$2:$I$2)</f>
        <v>#N/A</v>
      </c>
      <c r="L1443" s="304">
        <f t="shared" si="138"/>
        <v>19.837333862328904</v>
      </c>
      <c r="M1443" s="303" t="e" cm="1">
        <f t="array" ref="M1443">LOOKUP(2,1/(L1443&gt;=INDEX(IF(F1443="x",BMI!$G$3:$K$170,BMI!$B$3:$F$170),MATCH(DATEDIF(D1443,DATE(2024,7,11),"m"),BMI!$A$3:$A$170,0),0)),BMI!$G$2:$K$2)</f>
        <v>#N/A</v>
      </c>
      <c r="N1443" s="299" t="s">
        <v>3386</v>
      </c>
      <c r="O1443" s="299">
        <v>82</v>
      </c>
      <c r="P1443" s="106" t="s">
        <v>3380</v>
      </c>
      <c r="Q1443" s="103" t="s">
        <v>5</v>
      </c>
      <c r="R1443" s="103" t="s">
        <v>5</v>
      </c>
      <c r="S1443" s="299" t="s">
        <v>5</v>
      </c>
      <c r="T1443" s="103" t="s">
        <v>5</v>
      </c>
      <c r="U1443" s="305" t="str">
        <f t="shared" si="139"/>
        <v>bt; bt; bt; bt</v>
      </c>
      <c r="V1443" s="306" t="s">
        <v>5</v>
      </c>
      <c r="W1443" s="307" t="e">
        <f t="shared" si="140"/>
        <v>#N/A</v>
      </c>
      <c r="X1443" s="308"/>
    </row>
    <row r="1444" spans="1:24" x14ac:dyDescent="0.25">
      <c r="A1444" s="103">
        <f t="shared" si="141"/>
        <v>1435</v>
      </c>
      <c r="B1444" s="300" t="s">
        <v>3069</v>
      </c>
      <c r="C1444" s="301" t="s">
        <v>1378</v>
      </c>
      <c r="D1444" s="309">
        <v>42155</v>
      </c>
      <c r="E1444" s="308" t="s">
        <v>1753</v>
      </c>
      <c r="F1444" s="308"/>
      <c r="G1444" s="421" t="s">
        <v>2190</v>
      </c>
      <c r="H1444" s="228">
        <v>45720</v>
      </c>
      <c r="I1444" s="308">
        <v>22</v>
      </c>
      <c r="J1444" s="308">
        <v>126</v>
      </c>
      <c r="K1444" s="303" t="str" cm="1">
        <f t="array" ref="K1444">LOOKUP(2,1/(J1444&gt;=INDEX(IF(F1444="x",CCTT!$F$3:$I$170,CCTT!$B$3:$E$170),MATCH(DATEDIF(D1444,DATE(2024,7,11),"m"),CCTT!$A$3:$A$170,0),0)),CCTT!$F$2:$I$2)</f>
        <v>bt</v>
      </c>
      <c r="L1444" s="304">
        <f t="shared" si="138"/>
        <v>13.85739480977576</v>
      </c>
      <c r="M1444" s="303" t="str" cm="1">
        <f t="array" ref="M1444">LOOKUP(2,1/(L1444&gt;=INDEX(IF(F1444="x",BMI!$G$3:$K$170,BMI!$B$3:$F$170),MATCH(DATEDIF(D1444,DATE(2024,7,11),"m"),BMI!$A$3:$A$170,0),0)),BMI!$G$2:$K$2)</f>
        <v>bt</v>
      </c>
      <c r="N1444" s="299" t="s">
        <v>3381</v>
      </c>
      <c r="O1444" s="299">
        <v>82</v>
      </c>
      <c r="P1444" s="106" t="s">
        <v>3380</v>
      </c>
      <c r="Q1444" s="103" t="s">
        <v>5</v>
      </c>
      <c r="R1444" s="103" t="s">
        <v>5</v>
      </c>
      <c r="S1444" s="299" t="s">
        <v>5</v>
      </c>
      <c r="T1444" s="103" t="s">
        <v>5</v>
      </c>
      <c r="U1444" s="305" t="str">
        <f t="shared" si="139"/>
        <v>bt; bt; bt; bt</v>
      </c>
      <c r="V1444" s="306" t="s">
        <v>5</v>
      </c>
      <c r="W1444" s="307" t="str">
        <f t="shared" si="140"/>
        <v>I</v>
      </c>
      <c r="X1444" s="308"/>
    </row>
    <row r="1445" spans="1:24" x14ac:dyDescent="0.25">
      <c r="A1445" s="103">
        <f t="shared" si="141"/>
        <v>1436</v>
      </c>
      <c r="B1445" s="300" t="s">
        <v>3070</v>
      </c>
      <c r="C1445" s="301" t="s">
        <v>1378</v>
      </c>
      <c r="D1445" s="309">
        <v>42353</v>
      </c>
      <c r="E1445" s="308" t="s">
        <v>1753</v>
      </c>
      <c r="F1445" s="308"/>
      <c r="G1445" s="421" t="s">
        <v>2190</v>
      </c>
      <c r="H1445" s="228">
        <v>45720</v>
      </c>
      <c r="I1445" s="308">
        <v>33</v>
      </c>
      <c r="J1445" s="308">
        <v>134</v>
      </c>
      <c r="K1445" s="303" t="str" cm="1">
        <f t="array" ref="K1445">LOOKUP(2,1/(J1445&gt;=INDEX(IF(F1445="x",CCTT!$F$3:$I$170,CCTT!$B$3:$E$170),MATCH(DATEDIF(D1445,DATE(2024,7,11),"m"),CCTT!$A$3:$A$170,0),0)),CCTT!$F$2:$I$2)</f>
        <v>bt</v>
      </c>
      <c r="L1445" s="304">
        <f t="shared" si="138"/>
        <v>18.378257963911786</v>
      </c>
      <c r="M1445" s="303" t="str" cm="1">
        <f t="array" ref="M1445">LOOKUP(2,1/(L1445&gt;=INDEX(IF(F1445="x",BMI!$G$3:$K$170,BMI!$B$3:$F$170),MATCH(DATEDIF(D1445,DATE(2024,7,11),"m"),BMI!$A$3:$A$170,0),0)),BMI!$G$2:$K$2)</f>
        <v>TC</v>
      </c>
      <c r="N1445" s="299" t="s">
        <v>3379</v>
      </c>
      <c r="O1445" s="299">
        <v>82</v>
      </c>
      <c r="P1445" s="106" t="s">
        <v>3380</v>
      </c>
      <c r="Q1445" s="103" t="s">
        <v>5</v>
      </c>
      <c r="R1445" s="103" t="s">
        <v>5</v>
      </c>
      <c r="S1445" s="299" t="s">
        <v>1370</v>
      </c>
      <c r="T1445" s="103" t="s">
        <v>5</v>
      </c>
      <c r="U1445" s="305" t="str">
        <f t="shared" si="139"/>
        <v>bt; bt; Đa sâu răng; bt</v>
      </c>
      <c r="V1445" s="112" t="s">
        <v>1370</v>
      </c>
      <c r="W1445" s="307" t="str">
        <f t="shared" si="140"/>
        <v>II</v>
      </c>
      <c r="X1445" s="308"/>
    </row>
    <row r="1446" spans="1:24" x14ac:dyDescent="0.25">
      <c r="A1446" s="103">
        <f t="shared" si="141"/>
        <v>1437</v>
      </c>
      <c r="B1446" s="300" t="s">
        <v>3071</v>
      </c>
      <c r="C1446" s="301" t="s">
        <v>1378</v>
      </c>
      <c r="D1446" s="309">
        <v>42100</v>
      </c>
      <c r="E1446" s="308" t="s">
        <v>1753</v>
      </c>
      <c r="F1446" s="308"/>
      <c r="G1446" s="421" t="s">
        <v>2190</v>
      </c>
      <c r="H1446" s="228">
        <v>45720</v>
      </c>
      <c r="I1446" s="308">
        <v>36</v>
      </c>
      <c r="J1446" s="308">
        <v>137</v>
      </c>
      <c r="K1446" s="303" t="str" cm="1">
        <f t="array" ref="K1446">LOOKUP(2,1/(J1446&gt;=INDEX(IF(F1446="x",CCTT!$F$3:$I$170,CCTT!$B$3:$E$170),MATCH(DATEDIF(D1446,DATE(2024,7,11),"m"),CCTT!$A$3:$A$170,0),0)),CCTT!$F$2:$I$2)</f>
        <v>bt</v>
      </c>
      <c r="L1446" s="304">
        <f t="shared" si="138"/>
        <v>19.180563695455273</v>
      </c>
      <c r="M1446" s="303" t="str" cm="1">
        <f t="array" ref="M1446">LOOKUP(2,1/(L1446&gt;=INDEX(IF(F1446="x",BMI!$G$3:$K$170,BMI!$B$3:$F$170),MATCH(DATEDIF(D1446,DATE(2024,7,11),"m"),BMI!$A$3:$A$170,0),0)),BMI!$G$2:$K$2)</f>
        <v>TC</v>
      </c>
      <c r="N1446" s="299" t="s">
        <v>3384</v>
      </c>
      <c r="O1446" s="299">
        <v>82</v>
      </c>
      <c r="P1446" s="106" t="s">
        <v>3380</v>
      </c>
      <c r="Q1446" s="103" t="s">
        <v>5</v>
      </c>
      <c r="R1446" s="103" t="s">
        <v>5</v>
      </c>
      <c r="S1446" s="299" t="s">
        <v>5</v>
      </c>
      <c r="T1446" s="103" t="s">
        <v>5</v>
      </c>
      <c r="U1446" s="305" t="str">
        <f t="shared" si="139"/>
        <v>bt; bt; bt; bt</v>
      </c>
      <c r="V1446" s="306" t="s">
        <v>5</v>
      </c>
      <c r="W1446" s="307" t="str">
        <f t="shared" si="140"/>
        <v>II</v>
      </c>
      <c r="X1446" s="308"/>
    </row>
    <row r="1447" spans="1:24" x14ac:dyDescent="0.25">
      <c r="A1447" s="103">
        <f t="shared" si="141"/>
        <v>1438</v>
      </c>
      <c r="B1447" s="300" t="s">
        <v>3072</v>
      </c>
      <c r="C1447" s="301" t="s">
        <v>1271</v>
      </c>
      <c r="D1447" s="309">
        <v>42130</v>
      </c>
      <c r="E1447" s="308" t="s">
        <v>1753</v>
      </c>
      <c r="F1447" s="308"/>
      <c r="G1447" s="421" t="s">
        <v>2190</v>
      </c>
      <c r="H1447" s="228">
        <v>45720</v>
      </c>
      <c r="I1447" s="308">
        <v>33</v>
      </c>
      <c r="J1447" s="308">
        <v>133</v>
      </c>
      <c r="K1447" s="303" t="str" cm="1">
        <f t="array" ref="K1447">LOOKUP(2,1/(J1447&gt;=INDEX(IF(F1447="x",CCTT!$F$3:$I$170,CCTT!$B$3:$E$170),MATCH(DATEDIF(D1447,DATE(2024,7,11),"m"),CCTT!$A$3:$A$170,0),0)),CCTT!$F$2:$I$2)</f>
        <v>bt</v>
      </c>
      <c r="L1447" s="304">
        <f t="shared" si="138"/>
        <v>18.655661710667648</v>
      </c>
      <c r="M1447" s="303" t="str" cm="1">
        <f t="array" ref="M1447">LOOKUP(2,1/(L1447&gt;=INDEX(IF(F1447="x",BMI!$G$3:$K$170,BMI!$B$3:$F$170),MATCH(DATEDIF(D1447,DATE(2024,7,11),"m"),BMI!$A$3:$A$170,0),0)),BMI!$G$2:$K$2)</f>
        <v>TC</v>
      </c>
      <c r="N1447" s="299" t="s">
        <v>3381</v>
      </c>
      <c r="O1447" s="299">
        <v>83</v>
      </c>
      <c r="P1447" s="106" t="s">
        <v>3380</v>
      </c>
      <c r="Q1447" s="103" t="s">
        <v>5</v>
      </c>
      <c r="R1447" s="103" t="s">
        <v>5</v>
      </c>
      <c r="S1447" s="299" t="s">
        <v>5</v>
      </c>
      <c r="T1447" s="103" t="s">
        <v>5</v>
      </c>
      <c r="U1447" s="305" t="str">
        <f t="shared" si="139"/>
        <v>bt; bt; bt; bt</v>
      </c>
      <c r="V1447" s="306" t="s">
        <v>5</v>
      </c>
      <c r="W1447" s="307" t="str">
        <f t="shared" si="140"/>
        <v>II</v>
      </c>
      <c r="X1447" s="308"/>
    </row>
    <row r="1448" spans="1:24" x14ac:dyDescent="0.25">
      <c r="A1448" s="103">
        <f t="shared" si="141"/>
        <v>1439</v>
      </c>
      <c r="B1448" s="300" t="s">
        <v>2958</v>
      </c>
      <c r="C1448" s="301" t="s">
        <v>1271</v>
      </c>
      <c r="D1448" s="309">
        <v>42128</v>
      </c>
      <c r="E1448" s="308" t="s">
        <v>1753</v>
      </c>
      <c r="F1448" s="308"/>
      <c r="G1448" s="421" t="s">
        <v>2190</v>
      </c>
      <c r="H1448" s="228">
        <v>45720</v>
      </c>
      <c r="I1448" s="308">
        <v>43</v>
      </c>
      <c r="J1448" s="308">
        <v>141</v>
      </c>
      <c r="K1448" s="303" t="str" cm="1">
        <f t="array" ref="K1448">LOOKUP(2,1/(J1448&gt;=INDEX(IF(F1448="x",CCTT!$F$3:$I$170,CCTT!$B$3:$E$170),MATCH(DATEDIF(D1448,DATE(2024,7,11),"m"),CCTT!$A$3:$A$170,0),0)),CCTT!$F$2:$I$2)</f>
        <v>bt</v>
      </c>
      <c r="L1448" s="304">
        <f t="shared" si="138"/>
        <v>21.62869070972285</v>
      </c>
      <c r="M1448" s="303" t="str" cm="1">
        <f t="array" ref="M1448">LOOKUP(2,1/(L1448&gt;=INDEX(IF(F1448="x",BMI!$G$3:$K$170,BMI!$B$3:$F$170),MATCH(DATEDIF(D1448,DATE(2024,7,11),"m"),BMI!$A$3:$A$170,0),0)),BMI!$G$2:$K$2)</f>
        <v>BP</v>
      </c>
      <c r="N1448" s="299" t="s">
        <v>3386</v>
      </c>
      <c r="O1448" s="299">
        <v>80</v>
      </c>
      <c r="P1448" s="106" t="s">
        <v>3380</v>
      </c>
      <c r="Q1448" s="103" t="s">
        <v>5</v>
      </c>
      <c r="R1448" s="103" t="s">
        <v>5</v>
      </c>
      <c r="S1448" s="299" t="s">
        <v>5</v>
      </c>
      <c r="T1448" s="103" t="s">
        <v>5</v>
      </c>
      <c r="U1448" s="305" t="str">
        <f t="shared" si="139"/>
        <v>bt; bt; bt; bt</v>
      </c>
      <c r="V1448" s="306" t="s">
        <v>5</v>
      </c>
      <c r="W1448" s="307" t="str">
        <f t="shared" si="140"/>
        <v>III</v>
      </c>
      <c r="X1448" s="308"/>
    </row>
    <row r="1449" spans="1:24" x14ac:dyDescent="0.25">
      <c r="A1449" s="103">
        <f t="shared" si="141"/>
        <v>1440</v>
      </c>
      <c r="B1449" s="300" t="s">
        <v>1471</v>
      </c>
      <c r="C1449" s="301" t="s">
        <v>1956</v>
      </c>
      <c r="D1449" s="309">
        <v>42281</v>
      </c>
      <c r="E1449" s="308" t="s">
        <v>1753</v>
      </c>
      <c r="F1449" s="308"/>
      <c r="G1449" s="421" t="s">
        <v>2190</v>
      </c>
      <c r="H1449" s="228">
        <v>45720</v>
      </c>
      <c r="I1449" s="308">
        <v>38</v>
      </c>
      <c r="J1449" s="308">
        <v>133</v>
      </c>
      <c r="K1449" s="303" t="str" cm="1">
        <f t="array" ref="K1449">LOOKUP(2,1/(J1449&gt;=INDEX(IF(F1449="x",CCTT!$F$3:$I$170,CCTT!$B$3:$E$170),MATCH(DATEDIF(D1449,DATE(2024,7,11),"m"),CCTT!$A$3:$A$170,0),0)),CCTT!$F$2:$I$2)</f>
        <v>bt</v>
      </c>
      <c r="L1449" s="304">
        <f t="shared" si="138"/>
        <v>21.482277121374864</v>
      </c>
      <c r="M1449" s="303" t="str" cm="1">
        <f t="array" ref="M1449">LOOKUP(2,1/(L1449&gt;=INDEX(IF(F1449="x",BMI!$G$3:$K$170,BMI!$B$3:$F$170),MATCH(DATEDIF(D1449,DATE(2024,7,11),"m"),BMI!$A$3:$A$170,0),0)),BMI!$G$2:$K$2)</f>
        <v>BP</v>
      </c>
      <c r="N1449" s="299" t="s">
        <v>3384</v>
      </c>
      <c r="O1449" s="299">
        <v>83</v>
      </c>
      <c r="P1449" s="106" t="s">
        <v>3380</v>
      </c>
      <c r="Q1449" s="103" t="s">
        <v>5</v>
      </c>
      <c r="R1449" s="103" t="s">
        <v>5</v>
      </c>
      <c r="S1449" s="299" t="s">
        <v>1370</v>
      </c>
      <c r="T1449" s="103" t="s">
        <v>5</v>
      </c>
      <c r="U1449" s="305" t="str">
        <f t="shared" si="139"/>
        <v>bt; bt; Đa sâu răng; bt</v>
      </c>
      <c r="V1449" s="112" t="s">
        <v>1370</v>
      </c>
      <c r="W1449" s="307" t="str">
        <f t="shared" si="140"/>
        <v>III</v>
      </c>
      <c r="X1449" s="308"/>
    </row>
    <row r="1450" spans="1:24" x14ac:dyDescent="0.25">
      <c r="A1450" s="103">
        <f t="shared" si="141"/>
        <v>1441</v>
      </c>
      <c r="B1450" s="300" t="s">
        <v>1701</v>
      </c>
      <c r="C1450" s="301" t="s">
        <v>1310</v>
      </c>
      <c r="D1450" s="309">
        <v>42176</v>
      </c>
      <c r="E1450" s="308"/>
      <c r="F1450" s="308" t="s">
        <v>1753</v>
      </c>
      <c r="G1450" s="421" t="s">
        <v>2190</v>
      </c>
      <c r="H1450" s="228">
        <v>45720</v>
      </c>
      <c r="I1450" s="308">
        <v>27</v>
      </c>
      <c r="J1450" s="308">
        <v>128</v>
      </c>
      <c r="K1450" s="303" t="str" cm="1">
        <f t="array" ref="K1450">LOOKUP(2,1/(J1450&gt;=INDEX(IF(F1450="x",CCTT!$F$3:$I$170,CCTT!$B$3:$E$170),MATCH(DATEDIF(D1450,DATE(2024,7,11),"m"),CCTT!$A$3:$A$170,0),0)),CCTT!$F$2:$I$2)</f>
        <v>bt</v>
      </c>
      <c r="L1450" s="304">
        <f t="shared" si="138"/>
        <v>16.4794921875</v>
      </c>
      <c r="M1450" s="303" t="str" cm="1">
        <f t="array" ref="M1450">LOOKUP(2,1/(L1450&gt;=INDEX(IF(F1450="x",BMI!$G$3:$K$170,BMI!$B$3:$F$170),MATCH(DATEDIF(D1450,DATE(2024,7,11),"m"),BMI!$A$3:$A$170,0),0)),BMI!$G$2:$K$2)</f>
        <v>bt</v>
      </c>
      <c r="N1450" s="299" t="s">
        <v>3384</v>
      </c>
      <c r="O1450" s="299">
        <v>80</v>
      </c>
      <c r="P1450" s="302" t="s">
        <v>3419</v>
      </c>
      <c r="Q1450" s="335" t="s">
        <v>1326</v>
      </c>
      <c r="R1450" s="103" t="s">
        <v>5</v>
      </c>
      <c r="S1450" s="299" t="s">
        <v>5</v>
      </c>
      <c r="T1450" s="103" t="s">
        <v>5</v>
      </c>
      <c r="U1450" s="305" t="str">
        <f t="shared" si="139"/>
        <v>2 mắt giảm thị lực; bt; bt; bt</v>
      </c>
      <c r="V1450" s="112" t="s">
        <v>1326</v>
      </c>
      <c r="W1450" s="307" t="str">
        <f t="shared" si="140"/>
        <v>II</v>
      </c>
      <c r="X1450" s="308"/>
    </row>
    <row r="1451" spans="1:24" x14ac:dyDescent="0.25">
      <c r="A1451" s="103">
        <f t="shared" si="141"/>
        <v>1442</v>
      </c>
      <c r="B1451" s="300" t="s">
        <v>3073</v>
      </c>
      <c r="C1451" s="301" t="s">
        <v>1469</v>
      </c>
      <c r="D1451" s="309">
        <v>42329</v>
      </c>
      <c r="E1451" s="308"/>
      <c r="F1451" s="308" t="s">
        <v>1753</v>
      </c>
      <c r="G1451" s="421" t="s">
        <v>2190</v>
      </c>
      <c r="H1451" s="228">
        <v>45720</v>
      </c>
      <c r="I1451" s="308">
        <v>31</v>
      </c>
      <c r="J1451" s="308">
        <v>130</v>
      </c>
      <c r="K1451" s="303" t="str" cm="1">
        <f t="array" ref="K1451">LOOKUP(2,1/(J1451&gt;=INDEX(IF(F1451="x",CCTT!$F$3:$I$170,CCTT!$B$3:$E$170),MATCH(DATEDIF(D1451,DATE(2024,7,11),"m"),CCTT!$A$3:$A$170,0),0)),CCTT!$F$2:$I$2)</f>
        <v>bt</v>
      </c>
      <c r="L1451" s="304">
        <f t="shared" si="138"/>
        <v>18.34319526627219</v>
      </c>
      <c r="M1451" s="303" t="str" cm="1">
        <f t="array" ref="M1451">LOOKUP(2,1/(L1451&gt;=INDEX(IF(F1451="x",BMI!$G$3:$K$170,BMI!$B$3:$F$170),MATCH(DATEDIF(D1451,DATE(2024,7,11),"m"),BMI!$A$3:$A$170,0),0)),BMI!$G$2:$K$2)</f>
        <v>TC</v>
      </c>
      <c r="N1451" s="299" t="s">
        <v>3381</v>
      </c>
      <c r="O1451" s="299">
        <v>83</v>
      </c>
      <c r="P1451" s="106" t="s">
        <v>3380</v>
      </c>
      <c r="Q1451" s="103" t="s">
        <v>5</v>
      </c>
      <c r="R1451" s="103" t="s">
        <v>5</v>
      </c>
      <c r="S1451" s="299" t="s">
        <v>5</v>
      </c>
      <c r="T1451" s="103" t="s">
        <v>5</v>
      </c>
      <c r="U1451" s="305" t="str">
        <f t="shared" si="139"/>
        <v>bt; bt; bt; bt</v>
      </c>
      <c r="V1451" s="306" t="s">
        <v>5</v>
      </c>
      <c r="W1451" s="307" t="str">
        <f t="shared" si="140"/>
        <v>II</v>
      </c>
      <c r="X1451" s="308"/>
    </row>
    <row r="1452" spans="1:24" x14ac:dyDescent="0.25">
      <c r="A1452" s="103">
        <f t="shared" si="141"/>
        <v>1443</v>
      </c>
      <c r="B1452" s="300" t="s">
        <v>1604</v>
      </c>
      <c r="C1452" s="301" t="s">
        <v>1655</v>
      </c>
      <c r="D1452" s="309">
        <v>42038</v>
      </c>
      <c r="E1452" s="308"/>
      <c r="F1452" s="308" t="s">
        <v>1753</v>
      </c>
      <c r="G1452" s="421" t="s">
        <v>2190</v>
      </c>
      <c r="H1452" s="228">
        <v>45720</v>
      </c>
      <c r="I1452" s="308">
        <v>42</v>
      </c>
      <c r="J1452" s="308">
        <v>139</v>
      </c>
      <c r="K1452" s="303" t="str" cm="1">
        <f t="array" ref="K1452">LOOKUP(2,1/(J1452&gt;=INDEX(IF(F1452="x",CCTT!$F$3:$I$170,CCTT!$B$3:$E$170),MATCH(DATEDIF(D1452,DATE(2024,7,11),"m"),CCTT!$A$3:$A$170,0),0)),CCTT!$F$2:$I$2)</f>
        <v>bt</v>
      </c>
      <c r="L1452" s="304">
        <f t="shared" si="138"/>
        <v>21.738005279229853</v>
      </c>
      <c r="M1452" s="303" t="str" cm="1">
        <f t="array" ref="M1452">LOOKUP(2,1/(L1452&gt;=INDEX(IF(F1452="x",BMI!$G$3:$K$170,BMI!$B$3:$F$170),MATCH(DATEDIF(D1452,DATE(2024,7,11),"m"),BMI!$A$3:$A$170,0),0)),BMI!$G$2:$K$2)</f>
        <v>TC</v>
      </c>
      <c r="N1452" s="299" t="s">
        <v>3386</v>
      </c>
      <c r="O1452" s="299">
        <v>84</v>
      </c>
      <c r="P1452" s="106" t="s">
        <v>3380</v>
      </c>
      <c r="Q1452" s="103" t="s">
        <v>5</v>
      </c>
      <c r="R1452" s="103" t="s">
        <v>5</v>
      </c>
      <c r="S1452" s="299" t="s">
        <v>5</v>
      </c>
      <c r="T1452" s="103" t="s">
        <v>5</v>
      </c>
      <c r="U1452" s="305" t="str">
        <f t="shared" si="139"/>
        <v>bt; bt; bt; bt</v>
      </c>
      <c r="V1452" s="306" t="s">
        <v>5</v>
      </c>
      <c r="W1452" s="307" t="str">
        <f t="shared" si="140"/>
        <v>II</v>
      </c>
      <c r="X1452" s="308"/>
    </row>
    <row r="1453" spans="1:24" x14ac:dyDescent="0.25">
      <c r="A1453" s="103">
        <f t="shared" si="141"/>
        <v>1444</v>
      </c>
      <c r="B1453" s="300" t="s">
        <v>1471</v>
      </c>
      <c r="C1453" s="301" t="s">
        <v>1277</v>
      </c>
      <c r="D1453" s="308"/>
      <c r="E1453" s="308" t="s">
        <v>1753</v>
      </c>
      <c r="F1453" s="308"/>
      <c r="G1453" s="421" t="s">
        <v>2190</v>
      </c>
      <c r="H1453" s="228">
        <v>45720</v>
      </c>
      <c r="I1453" s="308">
        <v>50</v>
      </c>
      <c r="J1453" s="308">
        <v>142</v>
      </c>
      <c r="K1453" s="303" t="e" cm="1">
        <f t="array" ref="K1453">LOOKUP(2,1/(J1453&gt;=INDEX(IF(F1453="x",CCTT!$F$3:$I$170,CCTT!$B$3:$E$170),MATCH(DATEDIF(D1453,DATE(2024,7,11),"m"),CCTT!$A$3:$A$170,0),0)),CCTT!$F$2:$I$2)</f>
        <v>#N/A</v>
      </c>
      <c r="L1453" s="304">
        <f t="shared" si="138"/>
        <v>24.796667327911127</v>
      </c>
      <c r="M1453" s="303" t="e" cm="1">
        <f t="array" ref="M1453">LOOKUP(2,1/(L1453&gt;=INDEX(IF(F1453="x",BMI!$G$3:$K$170,BMI!$B$3:$F$170),MATCH(DATEDIF(D1453,DATE(2024,7,11),"m"),BMI!$A$3:$A$170,0),0)),BMI!$G$2:$K$2)</f>
        <v>#N/A</v>
      </c>
      <c r="N1453" s="299" t="s">
        <v>3390</v>
      </c>
      <c r="O1453" s="299">
        <v>81</v>
      </c>
      <c r="P1453" s="106" t="s">
        <v>3380</v>
      </c>
      <c r="Q1453" s="103" t="s">
        <v>5</v>
      </c>
      <c r="R1453" s="103" t="s">
        <v>5</v>
      </c>
      <c r="S1453" s="299" t="s">
        <v>5</v>
      </c>
      <c r="T1453" s="103" t="s">
        <v>5</v>
      </c>
      <c r="U1453" s="305" t="str">
        <f t="shared" si="139"/>
        <v>bt; bt; bt; bt</v>
      </c>
      <c r="V1453" s="306" t="s">
        <v>5</v>
      </c>
      <c r="W1453" s="307" t="e">
        <f>ROMAN(MAX(IF(OR(K1453=$Z$8,M1453=$AD$8,M1453=$AH$8),3,IF(OR(K1453=$AA$8,M1453=$AE$8,M1453=$AG$8),2,1)),IF(V1453="bt",1,2)),0)</f>
        <v>#N/A</v>
      </c>
      <c r="X1453" s="308"/>
    </row>
    <row r="1454" spans="1:24" x14ac:dyDescent="0.25">
      <c r="A1454" s="103">
        <f t="shared" si="141"/>
        <v>1445</v>
      </c>
      <c r="B1454" s="300" t="s">
        <v>1505</v>
      </c>
      <c r="C1454" s="301" t="s">
        <v>1278</v>
      </c>
      <c r="D1454" s="309">
        <v>42092</v>
      </c>
      <c r="E1454" s="308" t="s">
        <v>1753</v>
      </c>
      <c r="F1454" s="308"/>
      <c r="G1454" s="421" t="s">
        <v>2190</v>
      </c>
      <c r="H1454" s="228">
        <v>45720</v>
      </c>
      <c r="I1454" s="308">
        <v>33</v>
      </c>
      <c r="J1454" s="308">
        <v>134</v>
      </c>
      <c r="K1454" s="303" t="str" cm="1">
        <f t="array" ref="K1454">LOOKUP(2,1/(J1454&gt;=INDEX(IF(F1454="x",CCTT!$F$3:$I$170,CCTT!$B$3:$E$170),MATCH(DATEDIF(D1454,DATE(2024,7,11),"m"),CCTT!$A$3:$A$170,0),0)),CCTT!$F$2:$I$2)</f>
        <v>bt</v>
      </c>
      <c r="L1454" s="304">
        <f t="shared" si="138"/>
        <v>18.378257963911786</v>
      </c>
      <c r="M1454" s="303" t="str" cm="1">
        <f t="array" ref="M1454">LOOKUP(2,1/(L1454&gt;=INDEX(IF(F1454="x",BMI!$G$3:$K$170,BMI!$B$3:$F$170),MATCH(DATEDIF(D1454,DATE(2024,7,11),"m"),BMI!$A$3:$A$170,0),0)),BMI!$G$2:$K$2)</f>
        <v>TC</v>
      </c>
      <c r="N1454" s="299" t="s">
        <v>3381</v>
      </c>
      <c r="O1454" s="299">
        <v>83</v>
      </c>
      <c r="P1454" s="106" t="s">
        <v>3380</v>
      </c>
      <c r="Q1454" s="103" t="s">
        <v>5</v>
      </c>
      <c r="R1454" s="103" t="s">
        <v>5</v>
      </c>
      <c r="S1454" s="299" t="s">
        <v>1370</v>
      </c>
      <c r="T1454" s="103" t="s">
        <v>5</v>
      </c>
      <c r="U1454" s="305" t="str">
        <f t="shared" si="139"/>
        <v>bt; bt; Đa sâu răng; bt</v>
      </c>
      <c r="V1454" s="112" t="s">
        <v>1370</v>
      </c>
      <c r="W1454" s="307" t="str">
        <f t="shared" si="140"/>
        <v>II</v>
      </c>
      <c r="X1454" s="308"/>
    </row>
    <row r="1455" spans="1:24" x14ac:dyDescent="0.25">
      <c r="A1455" s="103">
        <f t="shared" si="141"/>
        <v>1446</v>
      </c>
      <c r="B1455" s="300" t="s">
        <v>1508</v>
      </c>
      <c r="C1455" s="301" t="s">
        <v>1278</v>
      </c>
      <c r="D1455" s="308"/>
      <c r="E1455" s="308" t="s">
        <v>1753</v>
      </c>
      <c r="F1455" s="308"/>
      <c r="G1455" s="421" t="s">
        <v>2190</v>
      </c>
      <c r="H1455" s="228">
        <v>45720</v>
      </c>
      <c r="I1455" s="308">
        <v>57</v>
      </c>
      <c r="J1455" s="308">
        <v>142</v>
      </c>
      <c r="K1455" s="303" t="e" cm="1">
        <f t="array" ref="K1455">LOOKUP(2,1/(J1455&gt;=INDEX(IF(F1455="x",CCTT!$F$3:$I$170,CCTT!$B$3:$E$170),MATCH(DATEDIF(D1455,DATE(2024,7,11),"m"),CCTT!$A$3:$A$170,0),0)),CCTT!$F$2:$I$2)</f>
        <v>#N/A</v>
      </c>
      <c r="L1455" s="304">
        <f t="shared" si="138"/>
        <v>28.268200753818686</v>
      </c>
      <c r="M1455" s="303" t="e" cm="1">
        <f t="array" ref="M1455">LOOKUP(2,1/(L1455&gt;=INDEX(IF(F1455="x",BMI!$G$3:$K$170,BMI!$B$3:$F$170),MATCH(DATEDIF(D1455,DATE(2024,7,11),"m"),BMI!$A$3:$A$170,0),0)),BMI!$G$2:$K$2)</f>
        <v>#N/A</v>
      </c>
      <c r="N1455" s="299" t="s">
        <v>61</v>
      </c>
      <c r="O1455" s="299">
        <v>82</v>
      </c>
      <c r="P1455" s="106" t="s">
        <v>3380</v>
      </c>
      <c r="Q1455" s="103" t="s">
        <v>5</v>
      </c>
      <c r="R1455" s="103" t="s">
        <v>5</v>
      </c>
      <c r="S1455" s="299" t="s">
        <v>5</v>
      </c>
      <c r="T1455" s="103" t="s">
        <v>5</v>
      </c>
      <c r="U1455" s="305" t="str">
        <f t="shared" si="139"/>
        <v>bt; bt; bt; bt</v>
      </c>
      <c r="V1455" s="306" t="s">
        <v>5</v>
      </c>
      <c r="W1455" s="307" t="e">
        <f t="shared" si="140"/>
        <v>#N/A</v>
      </c>
      <c r="X1455" s="308"/>
    </row>
    <row r="1456" spans="1:24" x14ac:dyDescent="0.25">
      <c r="A1456" s="103">
        <f t="shared" si="141"/>
        <v>1447</v>
      </c>
      <c r="B1456" s="300" t="s">
        <v>3074</v>
      </c>
      <c r="C1456" s="301" t="s">
        <v>1279</v>
      </c>
      <c r="D1456" s="309">
        <v>42357</v>
      </c>
      <c r="E1456" s="308" t="s">
        <v>1753</v>
      </c>
      <c r="F1456" s="308"/>
      <c r="G1456" s="421" t="s">
        <v>2190</v>
      </c>
      <c r="H1456" s="228">
        <v>45720</v>
      </c>
      <c r="I1456" s="308">
        <v>21</v>
      </c>
      <c r="J1456" s="308">
        <v>124</v>
      </c>
      <c r="K1456" s="303" t="str" cm="1">
        <f t="array" ref="K1456">LOOKUP(2,1/(J1456&gt;=INDEX(IF(F1456="x",CCTT!$F$3:$I$170,CCTT!$B$3:$E$170),MATCH(DATEDIF(D1456,DATE(2024,7,11),"m"),CCTT!$A$3:$A$170,0),0)),CCTT!$F$2:$I$2)</f>
        <v>bt</v>
      </c>
      <c r="L1456" s="304">
        <f t="shared" si="138"/>
        <v>13.657648283038503</v>
      </c>
      <c r="M1456" s="303" t="str" cm="1">
        <f t="array" ref="M1456">LOOKUP(2,1/(L1456&gt;=INDEX(IF(F1456="x",BMI!$G$3:$K$170,BMI!$B$3:$F$170),MATCH(DATEDIF(D1456,DATE(2024,7,11),"m"),BMI!$A$3:$A$170,0),0)),BMI!$G$2:$K$2)</f>
        <v>bt</v>
      </c>
      <c r="N1456" s="299" t="s">
        <v>3381</v>
      </c>
      <c r="O1456" s="299">
        <v>79</v>
      </c>
      <c r="P1456" s="302" t="s">
        <v>3392</v>
      </c>
      <c r="Q1456" s="335" t="s">
        <v>1326</v>
      </c>
      <c r="R1456" s="103" t="s">
        <v>5</v>
      </c>
      <c r="S1456" s="299" t="s">
        <v>5</v>
      </c>
      <c r="T1456" s="103" t="s">
        <v>5</v>
      </c>
      <c r="U1456" s="305" t="str">
        <f t="shared" si="139"/>
        <v>2 mắt giảm thị lực; bt; bt; bt</v>
      </c>
      <c r="V1456" s="112" t="s">
        <v>1326</v>
      </c>
      <c r="W1456" s="307" t="str">
        <f t="shared" si="140"/>
        <v>II</v>
      </c>
      <c r="X1456" s="308"/>
    </row>
    <row r="1457" spans="1:24" x14ac:dyDescent="0.25">
      <c r="A1457" s="103">
        <f t="shared" si="141"/>
        <v>1448</v>
      </c>
      <c r="B1457" s="300" t="s">
        <v>2814</v>
      </c>
      <c r="C1457" s="301" t="s">
        <v>1360</v>
      </c>
      <c r="D1457" s="309">
        <v>42224</v>
      </c>
      <c r="E1457" s="308"/>
      <c r="F1457" s="308" t="s">
        <v>1753</v>
      </c>
      <c r="G1457" s="421" t="s">
        <v>2190</v>
      </c>
      <c r="H1457" s="228">
        <v>45720</v>
      </c>
      <c r="I1457" s="308">
        <v>39</v>
      </c>
      <c r="J1457" s="308">
        <v>136</v>
      </c>
      <c r="K1457" s="303" t="str" cm="1">
        <f t="array" ref="K1457">LOOKUP(2,1/(J1457&gt;=INDEX(IF(F1457="x",CCTT!$F$3:$I$170,CCTT!$B$3:$E$170),MATCH(DATEDIF(D1457,DATE(2024,7,11),"m"),CCTT!$A$3:$A$170,0),0)),CCTT!$F$2:$I$2)</f>
        <v>bt</v>
      </c>
      <c r="L1457" s="304">
        <f t="shared" ref="L1457:L1519" si="142">(I1457/J1457^2)*10^4</f>
        <v>21.085640138408305</v>
      </c>
      <c r="M1457" s="303" t="str" cm="1">
        <f t="array" ref="M1457">LOOKUP(2,1/(L1457&gt;=INDEX(IF(F1457="x",BMI!$G$3:$K$170,BMI!$B$3:$F$170),MATCH(DATEDIF(D1457,DATE(2024,7,11),"m"),BMI!$A$3:$A$170,0),0)),BMI!$G$2:$K$2)</f>
        <v>TC</v>
      </c>
      <c r="N1457" s="299" t="s">
        <v>3384</v>
      </c>
      <c r="O1457" s="299">
        <v>83</v>
      </c>
      <c r="P1457" s="302" t="s">
        <v>3382</v>
      </c>
      <c r="Q1457" s="335" t="s">
        <v>1293</v>
      </c>
      <c r="R1457" s="103" t="s">
        <v>5</v>
      </c>
      <c r="S1457" s="299" t="s">
        <v>1370</v>
      </c>
      <c r="T1457" s="103" t="s">
        <v>5</v>
      </c>
      <c r="U1457" s="305" t="str">
        <f t="shared" ref="U1457:U1519" si="143">Q1457&amp;"; "&amp;R1457&amp;"; "&amp;S1457&amp;"; "&amp;T1457</f>
        <v>Cận loạn thị; bt; Đa sâu răng; bt</v>
      </c>
      <c r="V1457" s="306" t="s">
        <v>3407</v>
      </c>
      <c r="W1457" s="307" t="str">
        <f t="shared" ref="W1457:W1519" si="144">ROMAN(MAX(IF(OR(K1457=$Z$8,M1457=$AD$8,M1457=$AH$8),3,IF(OR(K1457=$AA$8,M1457=$AE$8,M1457=$AG$8),2,1)),IF(V1457="bt",1,2)),0)</f>
        <v>II</v>
      </c>
      <c r="X1457" s="308"/>
    </row>
    <row r="1458" spans="1:24" x14ac:dyDescent="0.25">
      <c r="A1458" s="103">
        <f t="shared" si="141"/>
        <v>1449</v>
      </c>
      <c r="B1458" s="300" t="s">
        <v>2356</v>
      </c>
      <c r="C1458" s="301" t="s">
        <v>1361</v>
      </c>
      <c r="D1458" s="309">
        <v>42236</v>
      </c>
      <c r="E1458" s="308" t="s">
        <v>1753</v>
      </c>
      <c r="F1458" s="308"/>
      <c r="G1458" s="421" t="s">
        <v>2190</v>
      </c>
      <c r="H1458" s="228">
        <v>45720</v>
      </c>
      <c r="I1458" s="308">
        <v>31</v>
      </c>
      <c r="J1458" s="308">
        <v>128</v>
      </c>
      <c r="K1458" s="303" t="str" cm="1">
        <f t="array" ref="K1458">LOOKUP(2,1/(J1458&gt;=INDEX(IF(F1458="x",CCTT!$F$3:$I$170,CCTT!$B$3:$E$170),MATCH(DATEDIF(D1458,DATE(2024,7,11),"m"),CCTT!$A$3:$A$170,0),0)),CCTT!$F$2:$I$2)</f>
        <v>bt</v>
      </c>
      <c r="L1458" s="304">
        <f t="shared" si="142"/>
        <v>18.9208984375</v>
      </c>
      <c r="M1458" s="303" t="str" cm="1">
        <f t="array" ref="M1458">LOOKUP(2,1/(L1458&gt;=INDEX(IF(F1458="x",BMI!$G$3:$K$170,BMI!$B$3:$F$170),MATCH(DATEDIF(D1458,DATE(2024,7,11),"m"),BMI!$A$3:$A$170,0),0)),BMI!$G$2:$K$2)</f>
        <v>TC</v>
      </c>
      <c r="N1458" s="299" t="s">
        <v>3381</v>
      </c>
      <c r="O1458" s="299">
        <v>84</v>
      </c>
      <c r="P1458" s="302" t="s">
        <v>3391</v>
      </c>
      <c r="Q1458" s="335" t="s">
        <v>1326</v>
      </c>
      <c r="R1458" s="103" t="s">
        <v>5</v>
      </c>
      <c r="S1458" s="299" t="s">
        <v>5</v>
      </c>
      <c r="T1458" s="103" t="s">
        <v>5</v>
      </c>
      <c r="U1458" s="305" t="str">
        <f t="shared" si="143"/>
        <v>2 mắt giảm thị lực; bt; bt; bt</v>
      </c>
      <c r="V1458" s="112" t="s">
        <v>1326</v>
      </c>
      <c r="W1458" s="307" t="str">
        <f t="shared" si="144"/>
        <v>II</v>
      </c>
      <c r="X1458" s="308"/>
    </row>
    <row r="1459" spans="1:24" x14ac:dyDescent="0.25">
      <c r="A1459" s="103">
        <f t="shared" si="141"/>
        <v>1450</v>
      </c>
      <c r="B1459" s="300" t="s">
        <v>1481</v>
      </c>
      <c r="C1459" s="301" t="s">
        <v>1283</v>
      </c>
      <c r="D1459" s="309">
        <v>42319</v>
      </c>
      <c r="E1459" s="308" t="s">
        <v>1753</v>
      </c>
      <c r="F1459" s="308"/>
      <c r="G1459" s="421" t="s">
        <v>2190</v>
      </c>
      <c r="H1459" s="228">
        <v>45720</v>
      </c>
      <c r="I1459" s="308">
        <v>38</v>
      </c>
      <c r="J1459" s="308">
        <v>140</v>
      </c>
      <c r="K1459" s="303" t="str" cm="1">
        <f t="array" ref="K1459">LOOKUP(2,1/(J1459&gt;=INDEX(IF(F1459="x",CCTT!$F$3:$I$170,CCTT!$B$3:$E$170),MATCH(DATEDIF(D1459,DATE(2024,7,11),"m"),CCTT!$A$3:$A$170,0),0)),CCTT!$F$2:$I$2)</f>
        <v>bt</v>
      </c>
      <c r="L1459" s="304">
        <f t="shared" si="142"/>
        <v>19.387755102040817</v>
      </c>
      <c r="M1459" s="303" t="str" cm="1">
        <f t="array" ref="M1459">LOOKUP(2,1/(L1459&gt;=INDEX(IF(F1459="x",BMI!$G$3:$K$170,BMI!$B$3:$F$170),MATCH(DATEDIF(D1459,DATE(2024,7,11),"m"),BMI!$A$3:$A$170,0),0)),BMI!$G$2:$K$2)</f>
        <v>TC</v>
      </c>
      <c r="N1459" s="299" t="s">
        <v>3386</v>
      </c>
      <c r="O1459" s="299">
        <v>83</v>
      </c>
      <c r="P1459" s="106" t="s">
        <v>3380</v>
      </c>
      <c r="Q1459" s="103" t="s">
        <v>5</v>
      </c>
      <c r="R1459" s="103" t="s">
        <v>5</v>
      </c>
      <c r="S1459" s="299" t="s">
        <v>5</v>
      </c>
      <c r="T1459" s="103" t="s">
        <v>5</v>
      </c>
      <c r="U1459" s="305" t="str">
        <f t="shared" si="143"/>
        <v>bt; bt; bt; bt</v>
      </c>
      <c r="V1459" s="306" t="s">
        <v>5</v>
      </c>
      <c r="W1459" s="307" t="str">
        <f t="shared" si="144"/>
        <v>II</v>
      </c>
      <c r="X1459" s="308"/>
    </row>
    <row r="1460" spans="1:24" ht="31.5" x14ac:dyDescent="0.25">
      <c r="A1460" s="103">
        <f t="shared" si="141"/>
        <v>1451</v>
      </c>
      <c r="B1460" s="300" t="s">
        <v>3075</v>
      </c>
      <c r="C1460" s="301" t="s">
        <v>2256</v>
      </c>
      <c r="D1460" s="309">
        <v>42220</v>
      </c>
      <c r="E1460" s="308"/>
      <c r="F1460" s="308" t="s">
        <v>1753</v>
      </c>
      <c r="G1460" s="421" t="s">
        <v>2190</v>
      </c>
      <c r="H1460" s="228">
        <v>45720</v>
      </c>
      <c r="I1460" s="308"/>
      <c r="J1460" s="308"/>
      <c r="K1460" s="303" t="str" cm="1">
        <f t="array" ref="K1460">LOOKUP(2,1/(J1460&gt;=INDEX(IF(F1460="x",CCTT!$F$3:$I$170,CCTT!$B$3:$E$170),MATCH(DATEDIF(D1460,DATE(2024,7,11),"m"),CCTT!$A$3:$A$170,0),0)),CCTT!$F$2:$I$2)</f>
        <v>SDDTTC
MĐN</v>
      </c>
      <c r="L1460" s="304" t="e">
        <f t="shared" si="142"/>
        <v>#DIV/0!</v>
      </c>
      <c r="M1460" s="303" t="e" cm="1">
        <f t="array" ref="M1460">LOOKUP(2,1/(L1460&gt;=INDEX(IF(F1460="x",BMI!$G$3:$K$170,BMI!$B$3:$F$170),MATCH(DATEDIF(D1460,DATE(2024,7,11),"m"),BMI!$A$3:$A$170,0),0)),BMI!$G$2:$K$2)</f>
        <v>#N/A</v>
      </c>
      <c r="N1460" s="299" t="s">
        <v>3386</v>
      </c>
      <c r="O1460" s="299">
        <v>79</v>
      </c>
      <c r="P1460" s="106" t="s">
        <v>3380</v>
      </c>
      <c r="Q1460" s="103" t="s">
        <v>5</v>
      </c>
      <c r="R1460" s="103" t="s">
        <v>5</v>
      </c>
      <c r="S1460" s="299" t="s">
        <v>5</v>
      </c>
      <c r="T1460" s="103" t="s">
        <v>5</v>
      </c>
      <c r="U1460" s="305" t="str">
        <f t="shared" si="143"/>
        <v>bt; bt; bt; bt</v>
      </c>
      <c r="V1460" s="306" t="s">
        <v>5</v>
      </c>
      <c r="W1460" s="307" t="e">
        <f t="shared" si="144"/>
        <v>#N/A</v>
      </c>
      <c r="X1460" s="308"/>
    </row>
    <row r="1461" spans="1:24" x14ac:dyDescent="0.25">
      <c r="A1461" s="103">
        <f t="shared" si="141"/>
        <v>1452</v>
      </c>
      <c r="B1461" s="300" t="s">
        <v>3076</v>
      </c>
      <c r="C1461" s="301" t="s">
        <v>1313</v>
      </c>
      <c r="D1461" s="309">
        <v>42074</v>
      </c>
      <c r="E1461" s="308"/>
      <c r="F1461" s="308" t="s">
        <v>1753</v>
      </c>
      <c r="G1461" s="421" t="s">
        <v>2190</v>
      </c>
      <c r="H1461" s="228">
        <v>45720</v>
      </c>
      <c r="I1461" s="308">
        <v>32</v>
      </c>
      <c r="J1461" s="308">
        <v>139</v>
      </c>
      <c r="K1461" s="303" t="str" cm="1">
        <f t="array" ref="K1461">LOOKUP(2,1/(J1461&gt;=INDEX(IF(F1461="x",CCTT!$F$3:$I$170,CCTT!$B$3:$E$170),MATCH(DATEDIF(D1461,DATE(2024,7,11),"m"),CCTT!$A$3:$A$170,0),0)),CCTT!$F$2:$I$2)</f>
        <v>bt</v>
      </c>
      <c r="L1461" s="304">
        <f t="shared" si="142"/>
        <v>16.562289736556078</v>
      </c>
      <c r="M1461" s="303" t="str" cm="1">
        <f t="array" ref="M1461">LOOKUP(2,1/(L1461&gt;=INDEX(IF(F1461="x",BMI!$G$3:$K$170,BMI!$B$3:$F$170),MATCH(DATEDIF(D1461,DATE(2024,7,11),"m"),BMI!$A$3:$A$170,0),0)),BMI!$G$2:$K$2)</f>
        <v>bt</v>
      </c>
      <c r="N1461" s="299" t="s">
        <v>3384</v>
      </c>
      <c r="O1461" s="299">
        <v>79</v>
      </c>
      <c r="P1461" s="302" t="s">
        <v>3382</v>
      </c>
      <c r="Q1461" s="103" t="s">
        <v>1269</v>
      </c>
      <c r="R1461" s="103" t="s">
        <v>5</v>
      </c>
      <c r="S1461" s="299" t="s">
        <v>1370</v>
      </c>
      <c r="T1461" s="103" t="s">
        <v>5</v>
      </c>
      <c r="U1461" s="305" t="str">
        <f t="shared" si="143"/>
        <v>Cận thị; bt; Đa sâu răng; bt</v>
      </c>
      <c r="V1461" s="306" t="s">
        <v>3383</v>
      </c>
      <c r="W1461" s="307" t="str">
        <f t="shared" si="144"/>
        <v>II</v>
      </c>
      <c r="X1461" s="308"/>
    </row>
    <row r="1462" spans="1:24" x14ac:dyDescent="0.25">
      <c r="A1462" s="103">
        <f t="shared" si="141"/>
        <v>1453</v>
      </c>
      <c r="B1462" s="300" t="s">
        <v>1501</v>
      </c>
      <c r="C1462" s="301" t="s">
        <v>1331</v>
      </c>
      <c r="D1462" s="309">
        <v>42237</v>
      </c>
      <c r="E1462" s="308"/>
      <c r="F1462" s="308" t="s">
        <v>1753</v>
      </c>
      <c r="G1462" s="421" t="s">
        <v>2190</v>
      </c>
      <c r="H1462" s="228">
        <v>45720</v>
      </c>
      <c r="I1462" s="308">
        <v>26</v>
      </c>
      <c r="J1462" s="308">
        <v>131</v>
      </c>
      <c r="K1462" s="303" t="str" cm="1">
        <f t="array" ref="K1462">LOOKUP(2,1/(J1462&gt;=INDEX(IF(F1462="x",CCTT!$F$3:$I$170,CCTT!$B$3:$E$170),MATCH(DATEDIF(D1462,DATE(2024,7,11),"m"),CCTT!$A$3:$A$170,0),0)),CCTT!$F$2:$I$2)</f>
        <v>bt</v>
      </c>
      <c r="L1462" s="304">
        <f t="shared" si="142"/>
        <v>15.150632247538022</v>
      </c>
      <c r="M1462" s="303" t="str" cm="1">
        <f t="array" ref="M1462">LOOKUP(2,1/(L1462&gt;=INDEX(IF(F1462="x",BMI!$G$3:$K$170,BMI!$B$3:$F$170),MATCH(DATEDIF(D1462,DATE(2024,7,11),"m"),BMI!$A$3:$A$170,0),0)),BMI!$G$2:$K$2)</f>
        <v>bt</v>
      </c>
      <c r="N1462" s="299" t="s">
        <v>3381</v>
      </c>
      <c r="O1462" s="299">
        <v>83</v>
      </c>
      <c r="P1462" s="106" t="s">
        <v>3380</v>
      </c>
      <c r="Q1462" s="103" t="s">
        <v>5</v>
      </c>
      <c r="R1462" s="103" t="s">
        <v>5</v>
      </c>
      <c r="S1462" s="299" t="s">
        <v>1370</v>
      </c>
      <c r="T1462" s="103" t="s">
        <v>5</v>
      </c>
      <c r="U1462" s="305" t="str">
        <f t="shared" si="143"/>
        <v>bt; bt; Đa sâu răng; bt</v>
      </c>
      <c r="V1462" s="112" t="s">
        <v>1370</v>
      </c>
      <c r="W1462" s="307" t="str">
        <f t="shared" si="144"/>
        <v>II</v>
      </c>
      <c r="X1462" s="308"/>
    </row>
    <row r="1463" spans="1:24" x14ac:dyDescent="0.25">
      <c r="A1463" s="103">
        <f t="shared" si="141"/>
        <v>1454</v>
      </c>
      <c r="B1463" s="300" t="s">
        <v>3077</v>
      </c>
      <c r="C1463" s="301" t="s">
        <v>0</v>
      </c>
      <c r="D1463" s="309">
        <v>42043</v>
      </c>
      <c r="E1463" s="308" t="s">
        <v>1753</v>
      </c>
      <c r="F1463" s="308"/>
      <c r="G1463" s="421" t="s">
        <v>2190</v>
      </c>
      <c r="H1463" s="228">
        <v>45720</v>
      </c>
      <c r="I1463" s="308">
        <v>27</v>
      </c>
      <c r="J1463" s="308">
        <v>135</v>
      </c>
      <c r="K1463" s="303" t="str" cm="1">
        <f t="array" ref="K1463">LOOKUP(2,1/(J1463&gt;=INDEX(IF(F1463="x",CCTT!$F$3:$I$170,CCTT!$B$3:$E$170),MATCH(DATEDIF(D1463,DATE(2024,7,11),"m"),CCTT!$A$3:$A$170,0),0)),CCTT!$F$2:$I$2)</f>
        <v>bt</v>
      </c>
      <c r="L1463" s="304">
        <f t="shared" si="142"/>
        <v>14.814814814814815</v>
      </c>
      <c r="M1463" s="303" t="str" cm="1">
        <f t="array" ref="M1463">LOOKUP(2,1/(L1463&gt;=INDEX(IF(F1463="x",BMI!$G$3:$K$170,BMI!$B$3:$F$170),MATCH(DATEDIF(D1463,DATE(2024,7,11),"m"),BMI!$A$3:$A$170,0),0)),BMI!$G$2:$K$2)</f>
        <v>bt</v>
      </c>
      <c r="N1463" s="299" t="s">
        <v>3384</v>
      </c>
      <c r="O1463" s="299">
        <v>78</v>
      </c>
      <c r="P1463" s="106" t="s">
        <v>3380</v>
      </c>
      <c r="Q1463" s="103" t="s">
        <v>5</v>
      </c>
      <c r="R1463" s="103" t="s">
        <v>5</v>
      </c>
      <c r="S1463" s="299" t="s">
        <v>5</v>
      </c>
      <c r="T1463" s="103" t="s">
        <v>5</v>
      </c>
      <c r="U1463" s="305" t="str">
        <f t="shared" si="143"/>
        <v>bt; bt; bt; bt</v>
      </c>
      <c r="V1463" s="306" t="s">
        <v>5</v>
      </c>
      <c r="W1463" s="307" t="str">
        <f t="shared" si="144"/>
        <v>I</v>
      </c>
      <c r="X1463" s="308"/>
    </row>
    <row r="1464" spans="1:24" x14ac:dyDescent="0.25">
      <c r="A1464" s="103">
        <f t="shared" si="141"/>
        <v>1455</v>
      </c>
      <c r="B1464" s="300" t="s">
        <v>3078</v>
      </c>
      <c r="C1464" s="301" t="s">
        <v>1289</v>
      </c>
      <c r="D1464" s="309">
        <v>42182</v>
      </c>
      <c r="E1464" s="308"/>
      <c r="F1464" s="308" t="s">
        <v>1753</v>
      </c>
      <c r="G1464" s="421" t="s">
        <v>2190</v>
      </c>
      <c r="H1464" s="228">
        <v>45720</v>
      </c>
      <c r="I1464" s="308">
        <v>26</v>
      </c>
      <c r="J1464" s="308">
        <v>133</v>
      </c>
      <c r="K1464" s="303" t="str" cm="1">
        <f t="array" ref="K1464">LOOKUP(2,1/(J1464&gt;=INDEX(IF(F1464="x",CCTT!$F$3:$I$170,CCTT!$B$3:$E$170),MATCH(DATEDIF(D1464,DATE(2024,7,11),"m"),CCTT!$A$3:$A$170,0),0)),CCTT!$F$2:$I$2)</f>
        <v>bt</v>
      </c>
      <c r="L1464" s="304">
        <f t="shared" si="142"/>
        <v>14.69840013567754</v>
      </c>
      <c r="M1464" s="303" t="str" cm="1">
        <f t="array" ref="M1464">LOOKUP(2,1/(L1464&gt;=INDEX(IF(F1464="x",BMI!$G$3:$K$170,BMI!$B$3:$F$170),MATCH(DATEDIF(D1464,DATE(2024,7,11),"m"),BMI!$A$3:$A$170,0),0)),BMI!$G$2:$K$2)</f>
        <v>bt</v>
      </c>
      <c r="N1464" s="299" t="s">
        <v>3381</v>
      </c>
      <c r="O1464" s="299">
        <v>83</v>
      </c>
      <c r="P1464" s="106" t="s">
        <v>3380</v>
      </c>
      <c r="Q1464" s="103" t="s">
        <v>5</v>
      </c>
      <c r="R1464" s="103" t="s">
        <v>5</v>
      </c>
      <c r="S1464" s="299" t="s">
        <v>1370</v>
      </c>
      <c r="T1464" s="103" t="s">
        <v>5</v>
      </c>
      <c r="U1464" s="305" t="str">
        <f t="shared" si="143"/>
        <v>bt; bt; Đa sâu răng; bt</v>
      </c>
      <c r="V1464" s="112" t="s">
        <v>1370</v>
      </c>
      <c r="W1464" s="307" t="str">
        <f t="shared" si="144"/>
        <v>II</v>
      </c>
      <c r="X1464" s="308"/>
    </row>
    <row r="1465" spans="1:24" x14ac:dyDescent="0.25">
      <c r="A1465" s="103">
        <f t="shared" si="141"/>
        <v>1456</v>
      </c>
      <c r="B1465" s="300" t="s">
        <v>3079</v>
      </c>
      <c r="C1465" s="301" t="s">
        <v>1289</v>
      </c>
      <c r="D1465" s="309">
        <v>42358</v>
      </c>
      <c r="E1465" s="308"/>
      <c r="F1465" s="308" t="s">
        <v>1753</v>
      </c>
      <c r="G1465" s="421" t="s">
        <v>2190</v>
      </c>
      <c r="H1465" s="228">
        <v>45720</v>
      </c>
      <c r="I1465" s="308">
        <v>25</v>
      </c>
      <c r="J1465" s="308">
        <v>130</v>
      </c>
      <c r="K1465" s="303" t="str" cm="1">
        <f t="array" ref="K1465">LOOKUP(2,1/(J1465&gt;=INDEX(IF(F1465="x",CCTT!$F$3:$I$170,CCTT!$B$3:$E$170),MATCH(DATEDIF(D1465,DATE(2024,7,11),"m"),CCTT!$A$3:$A$170,0),0)),CCTT!$F$2:$I$2)</f>
        <v>bt</v>
      </c>
      <c r="L1465" s="304">
        <f t="shared" si="142"/>
        <v>14.792899408284024</v>
      </c>
      <c r="M1465" s="303" t="str" cm="1">
        <f t="array" ref="M1465">LOOKUP(2,1/(L1465&gt;=INDEX(IF(F1465="x",BMI!$G$3:$K$170,BMI!$B$3:$F$170),MATCH(DATEDIF(D1465,DATE(2024,7,11),"m"),BMI!$A$3:$A$170,0),0)),BMI!$G$2:$K$2)</f>
        <v>bt</v>
      </c>
      <c r="N1465" s="299" t="s">
        <v>3381</v>
      </c>
      <c r="O1465" s="299">
        <v>82</v>
      </c>
      <c r="P1465" s="106" t="s">
        <v>3380</v>
      </c>
      <c r="Q1465" s="103" t="s">
        <v>5</v>
      </c>
      <c r="R1465" s="103" t="s">
        <v>5</v>
      </c>
      <c r="S1465" s="299" t="s">
        <v>1370</v>
      </c>
      <c r="T1465" s="103" t="s">
        <v>5</v>
      </c>
      <c r="U1465" s="305" t="str">
        <f t="shared" si="143"/>
        <v>bt; bt; Đa sâu răng; bt</v>
      </c>
      <c r="V1465" s="112" t="s">
        <v>1370</v>
      </c>
      <c r="W1465" s="307" t="str">
        <f t="shared" si="144"/>
        <v>II</v>
      </c>
      <c r="X1465" s="308"/>
    </row>
    <row r="1466" spans="1:24" x14ac:dyDescent="0.25">
      <c r="A1466" s="103">
        <f t="shared" si="141"/>
        <v>1457</v>
      </c>
      <c r="B1466" s="300" t="s">
        <v>2723</v>
      </c>
      <c r="C1466" s="301" t="s">
        <v>1291</v>
      </c>
      <c r="D1466" s="309">
        <v>42219</v>
      </c>
      <c r="E1466" s="308"/>
      <c r="F1466" s="308" t="s">
        <v>1753</v>
      </c>
      <c r="G1466" s="421" t="s">
        <v>2190</v>
      </c>
      <c r="H1466" s="228">
        <v>45720</v>
      </c>
      <c r="I1466" s="308">
        <v>35</v>
      </c>
      <c r="J1466" s="308">
        <v>131</v>
      </c>
      <c r="K1466" s="303" t="str" cm="1">
        <f t="array" ref="K1466">LOOKUP(2,1/(J1466&gt;=INDEX(IF(F1466="x",CCTT!$F$3:$I$170,CCTT!$B$3:$E$170),MATCH(DATEDIF(D1466,DATE(2024,7,11),"m"),CCTT!$A$3:$A$170,0),0)),CCTT!$F$2:$I$2)</f>
        <v>bt</v>
      </c>
      <c r="L1466" s="304">
        <f t="shared" si="142"/>
        <v>20.3950818716858</v>
      </c>
      <c r="M1466" s="303" t="str" cm="1">
        <f t="array" ref="M1466">LOOKUP(2,1/(L1466&gt;=INDEX(IF(F1466="x",BMI!$G$3:$K$170,BMI!$B$3:$F$170),MATCH(DATEDIF(D1466,DATE(2024,7,11),"m"),BMI!$A$3:$A$170,0),0)),BMI!$G$2:$K$2)</f>
        <v>TC</v>
      </c>
      <c r="N1466" s="299" t="s">
        <v>3381</v>
      </c>
      <c r="O1466" s="299">
        <v>87</v>
      </c>
      <c r="P1466" s="106" t="s">
        <v>3380</v>
      </c>
      <c r="Q1466" s="103" t="s">
        <v>5</v>
      </c>
      <c r="R1466" s="103" t="s">
        <v>5</v>
      </c>
      <c r="S1466" s="299" t="s">
        <v>1370</v>
      </c>
      <c r="T1466" s="103" t="s">
        <v>5</v>
      </c>
      <c r="U1466" s="305" t="str">
        <f t="shared" si="143"/>
        <v>bt; bt; Đa sâu răng; bt</v>
      </c>
      <c r="V1466" s="112" t="s">
        <v>1370</v>
      </c>
      <c r="W1466" s="307" t="str">
        <f t="shared" si="144"/>
        <v>II</v>
      </c>
      <c r="X1466" s="308"/>
    </row>
    <row r="1467" spans="1:24" x14ac:dyDescent="0.25">
      <c r="A1467" s="103">
        <f t="shared" si="141"/>
        <v>1458</v>
      </c>
      <c r="B1467" s="300" t="s">
        <v>3080</v>
      </c>
      <c r="C1467" s="301" t="s">
        <v>1291</v>
      </c>
      <c r="D1467" s="309">
        <v>42283</v>
      </c>
      <c r="E1467" s="308"/>
      <c r="F1467" s="308" t="s">
        <v>1753</v>
      </c>
      <c r="G1467" s="421" t="s">
        <v>2190</v>
      </c>
      <c r="H1467" s="228">
        <v>45720</v>
      </c>
      <c r="I1467" s="308">
        <v>18</v>
      </c>
      <c r="J1467" s="308">
        <v>120</v>
      </c>
      <c r="K1467" s="303" t="str" cm="1">
        <f t="array" ref="K1467">LOOKUP(2,1/(J1467&gt;=INDEX(IF(F1467="x",CCTT!$F$3:$I$170,CCTT!$B$3:$E$170),MATCH(DATEDIF(D1467,DATE(2024,7,11),"m"),CCTT!$A$3:$A$170,0),0)),CCTT!$F$2:$I$2)</f>
        <v>bt</v>
      </c>
      <c r="L1467" s="304">
        <f t="shared" si="142"/>
        <v>12.5</v>
      </c>
      <c r="M1467" s="303" t="str" cm="1">
        <f t="array" ref="M1467">LOOKUP(2,1/(L1467&gt;=INDEX(IF(F1467="x",BMI!$G$3:$K$170,BMI!$B$3:$F$170),MATCH(DATEDIF(D1467,DATE(2024,7,11),"m"),BMI!$A$3:$A$170,0),0)),BMI!$G$2:$K$2)</f>
        <v>SDDTGC</v>
      </c>
      <c r="N1467" s="299" t="s">
        <v>3381</v>
      </c>
      <c r="O1467" s="299">
        <v>82</v>
      </c>
      <c r="P1467" s="302" t="s">
        <v>3382</v>
      </c>
      <c r="Q1467" s="103" t="s">
        <v>1269</v>
      </c>
      <c r="R1467" s="103" t="s">
        <v>5</v>
      </c>
      <c r="S1467" s="299" t="s">
        <v>1370</v>
      </c>
      <c r="T1467" s="103" t="s">
        <v>5</v>
      </c>
      <c r="U1467" s="305" t="str">
        <f t="shared" si="143"/>
        <v>Cận thị; bt; Đa sâu răng; bt</v>
      </c>
      <c r="V1467" s="306" t="s">
        <v>3383</v>
      </c>
      <c r="W1467" s="307" t="str">
        <f t="shared" si="144"/>
        <v>II</v>
      </c>
      <c r="X1467" s="308"/>
    </row>
    <row r="1468" spans="1:24" x14ac:dyDescent="0.25">
      <c r="A1468" s="103">
        <f t="shared" si="141"/>
        <v>1459</v>
      </c>
      <c r="B1468" s="300" t="s">
        <v>2718</v>
      </c>
      <c r="C1468" s="301" t="s">
        <v>1291</v>
      </c>
      <c r="D1468" s="309">
        <v>42152</v>
      </c>
      <c r="E1468" s="308"/>
      <c r="F1468" s="308" t="s">
        <v>1753</v>
      </c>
      <c r="G1468" s="421" t="s">
        <v>2190</v>
      </c>
      <c r="H1468" s="228">
        <v>45720</v>
      </c>
      <c r="I1468" s="308">
        <v>23</v>
      </c>
      <c r="J1468" s="308">
        <v>125</v>
      </c>
      <c r="K1468" s="303" t="str" cm="1">
        <f t="array" ref="K1468">LOOKUP(2,1/(J1468&gt;=INDEX(IF(F1468="x",CCTT!$F$3:$I$170,CCTT!$B$3:$E$170),MATCH(DATEDIF(D1468,DATE(2024,7,11),"m"),CCTT!$A$3:$A$170,0),0)),CCTT!$F$2:$I$2)</f>
        <v>bt</v>
      </c>
      <c r="L1468" s="304">
        <f t="shared" si="142"/>
        <v>14.72</v>
      </c>
      <c r="M1468" s="303" t="str" cm="1">
        <f t="array" ref="M1468">LOOKUP(2,1/(L1468&gt;=INDEX(IF(F1468="x",BMI!$G$3:$K$170,BMI!$B$3:$F$170),MATCH(DATEDIF(D1468,DATE(2024,7,11),"m"),BMI!$A$3:$A$170,0),0)),BMI!$G$2:$K$2)</f>
        <v>bt</v>
      </c>
      <c r="N1468" s="299" t="s">
        <v>3379</v>
      </c>
      <c r="O1468" s="299">
        <v>81</v>
      </c>
      <c r="P1468" s="106" t="s">
        <v>3380</v>
      </c>
      <c r="Q1468" s="103" t="s">
        <v>5</v>
      </c>
      <c r="R1468" s="103" t="s">
        <v>5</v>
      </c>
      <c r="S1468" s="299" t="s">
        <v>1370</v>
      </c>
      <c r="T1468" s="103" t="s">
        <v>5</v>
      </c>
      <c r="U1468" s="305" t="str">
        <f t="shared" si="143"/>
        <v>bt; bt; Đa sâu răng; bt</v>
      </c>
      <c r="V1468" s="112" t="s">
        <v>1370</v>
      </c>
      <c r="W1468" s="307" t="str">
        <f t="shared" si="144"/>
        <v>II</v>
      </c>
      <c r="X1468" s="308"/>
    </row>
    <row r="1469" spans="1:24" x14ac:dyDescent="0.25">
      <c r="A1469" s="103">
        <f t="shared" si="141"/>
        <v>1460</v>
      </c>
      <c r="B1469" s="300" t="s">
        <v>2921</v>
      </c>
      <c r="C1469" s="301" t="s">
        <v>1343</v>
      </c>
      <c r="D1469" s="309">
        <v>42148</v>
      </c>
      <c r="E1469" s="308" t="s">
        <v>1753</v>
      </c>
      <c r="F1469" s="308"/>
      <c r="G1469" s="421" t="s">
        <v>2190</v>
      </c>
      <c r="H1469" s="228">
        <v>45720</v>
      </c>
      <c r="I1469" s="308">
        <v>52</v>
      </c>
      <c r="J1469" s="308">
        <v>148</v>
      </c>
      <c r="K1469" s="303" t="str" cm="1">
        <f t="array" ref="K1469">LOOKUP(2,1/(J1469&gt;=INDEX(IF(F1469="x",CCTT!$F$3:$I$170,CCTT!$B$3:$E$170),MATCH(DATEDIF(D1469,DATE(2024,7,11),"m"),CCTT!$A$3:$A$170,0),0)),CCTT!$F$2:$I$2)</f>
        <v>CHT</v>
      </c>
      <c r="L1469" s="304">
        <f t="shared" si="142"/>
        <v>23.739956172388606</v>
      </c>
      <c r="M1469" s="303" t="str" cm="1">
        <f t="array" ref="M1469">LOOKUP(2,1/(L1469&gt;=INDEX(IF(F1469="x",BMI!$G$3:$K$170,BMI!$B$3:$F$170),MATCH(DATEDIF(D1469,DATE(2024,7,11),"m"),BMI!$A$3:$A$170,0),0)),BMI!$G$2:$K$2)</f>
        <v>BP</v>
      </c>
      <c r="N1469" s="299" t="s">
        <v>3403</v>
      </c>
      <c r="O1469" s="299">
        <v>83</v>
      </c>
      <c r="P1469" s="106" t="s">
        <v>3380</v>
      </c>
      <c r="Q1469" s="103" t="s">
        <v>5</v>
      </c>
      <c r="R1469" s="103" t="s">
        <v>5</v>
      </c>
      <c r="S1469" s="299" t="s">
        <v>5</v>
      </c>
      <c r="T1469" s="103" t="s">
        <v>5</v>
      </c>
      <c r="U1469" s="305" t="str">
        <f t="shared" si="143"/>
        <v>bt; bt; bt; bt</v>
      </c>
      <c r="V1469" s="306" t="s">
        <v>5</v>
      </c>
      <c r="W1469" s="307" t="str">
        <f t="shared" si="144"/>
        <v>III</v>
      </c>
      <c r="X1469" s="308"/>
    </row>
    <row r="1470" spans="1:24" x14ac:dyDescent="0.25">
      <c r="A1470" s="103">
        <f t="shared" si="141"/>
        <v>1461</v>
      </c>
      <c r="B1470" s="300" t="s">
        <v>3081</v>
      </c>
      <c r="C1470" s="301" t="s">
        <v>1315</v>
      </c>
      <c r="D1470" s="309">
        <v>42140</v>
      </c>
      <c r="E1470" s="308" t="s">
        <v>1753</v>
      </c>
      <c r="F1470" s="308"/>
      <c r="G1470" s="421" t="s">
        <v>2190</v>
      </c>
      <c r="H1470" s="228">
        <v>45720</v>
      </c>
      <c r="I1470" s="308">
        <v>61</v>
      </c>
      <c r="J1470" s="308">
        <v>148</v>
      </c>
      <c r="K1470" s="303" t="str" cm="1">
        <f t="array" ref="K1470">LOOKUP(2,1/(J1470&gt;=INDEX(IF(F1470="x",CCTT!$F$3:$I$170,CCTT!$B$3:$E$170),MATCH(DATEDIF(D1470,DATE(2024,7,11),"m"),CCTT!$A$3:$A$170,0),0)),CCTT!$F$2:$I$2)</f>
        <v>CHT</v>
      </c>
      <c r="L1470" s="304">
        <f t="shared" si="142"/>
        <v>27.848794740686632</v>
      </c>
      <c r="M1470" s="303" t="str" cm="1">
        <f t="array" ref="M1470">LOOKUP(2,1/(L1470&gt;=INDEX(IF(F1470="x",BMI!$G$3:$K$170,BMI!$B$3:$F$170),MATCH(DATEDIF(D1470,DATE(2024,7,11),"m"),BMI!$A$3:$A$170,0),0)),BMI!$G$2:$K$2)</f>
        <v>BP</v>
      </c>
      <c r="N1470" s="299" t="s">
        <v>293</v>
      </c>
      <c r="O1470" s="299">
        <v>82</v>
      </c>
      <c r="P1470" s="106" t="s">
        <v>3380</v>
      </c>
      <c r="Q1470" s="103" t="s">
        <v>5</v>
      </c>
      <c r="R1470" s="103" t="s">
        <v>5</v>
      </c>
      <c r="S1470" s="299" t="s">
        <v>5</v>
      </c>
      <c r="T1470" s="103" t="s">
        <v>5</v>
      </c>
      <c r="U1470" s="305" t="str">
        <f t="shared" si="143"/>
        <v>bt; bt; bt; bt</v>
      </c>
      <c r="V1470" s="306" t="s">
        <v>5</v>
      </c>
      <c r="W1470" s="307" t="str">
        <f t="shared" si="144"/>
        <v>III</v>
      </c>
      <c r="X1470" s="308"/>
    </row>
    <row r="1471" spans="1:24" x14ac:dyDescent="0.25">
      <c r="A1471" s="103">
        <f t="shared" si="141"/>
        <v>1462</v>
      </c>
      <c r="B1471" s="300" t="s">
        <v>1481</v>
      </c>
      <c r="C1471" s="301" t="s">
        <v>3082</v>
      </c>
      <c r="D1471" s="308"/>
      <c r="E1471" s="308" t="s">
        <v>1753</v>
      </c>
      <c r="F1471" s="308"/>
      <c r="G1471" s="421" t="s">
        <v>2190</v>
      </c>
      <c r="H1471" s="228">
        <v>45720</v>
      </c>
      <c r="I1471" s="308">
        <v>35</v>
      </c>
      <c r="J1471" s="308">
        <v>136</v>
      </c>
      <c r="K1471" s="303" t="e" cm="1">
        <f t="array" ref="K1471">LOOKUP(2,1/(J1471&gt;=INDEX(IF(F1471="x",CCTT!$F$3:$I$170,CCTT!$B$3:$E$170),MATCH(DATEDIF(D1471,DATE(2024,7,11),"m"),CCTT!$A$3:$A$170,0),0)),CCTT!$F$2:$I$2)</f>
        <v>#N/A</v>
      </c>
      <c r="L1471" s="304">
        <f t="shared" si="142"/>
        <v>18.923010380622838</v>
      </c>
      <c r="M1471" s="303" t="e" cm="1">
        <f t="array" ref="M1471">LOOKUP(2,1/(L1471&gt;=INDEX(IF(F1471="x",BMI!$G$3:$K$170,BMI!$B$3:$F$170),MATCH(DATEDIF(D1471,DATE(2024,7,11),"m"),BMI!$A$3:$A$170,0),0)),BMI!$G$2:$K$2)</f>
        <v>#N/A</v>
      </c>
      <c r="N1471" s="299" t="s">
        <v>3379</v>
      </c>
      <c r="O1471" s="299">
        <v>83</v>
      </c>
      <c r="P1471" s="106" t="s">
        <v>3380</v>
      </c>
      <c r="Q1471" s="103" t="s">
        <v>5</v>
      </c>
      <c r="R1471" s="103" t="s">
        <v>5</v>
      </c>
      <c r="S1471" s="299" t="s">
        <v>5</v>
      </c>
      <c r="T1471" s="103" t="s">
        <v>5</v>
      </c>
      <c r="U1471" s="305" t="str">
        <f t="shared" si="143"/>
        <v>bt; bt; bt; bt</v>
      </c>
      <c r="V1471" s="306" t="s">
        <v>5</v>
      </c>
      <c r="W1471" s="307" t="e">
        <f t="shared" si="144"/>
        <v>#N/A</v>
      </c>
      <c r="X1471" s="308"/>
    </row>
    <row r="1472" spans="1:24" x14ac:dyDescent="0.25">
      <c r="A1472" s="103">
        <f t="shared" si="141"/>
        <v>1463</v>
      </c>
      <c r="B1472" s="300" t="s">
        <v>3083</v>
      </c>
      <c r="C1472" s="301" t="s">
        <v>2224</v>
      </c>
      <c r="D1472" s="309">
        <v>42257</v>
      </c>
      <c r="E1472" s="308" t="s">
        <v>1753</v>
      </c>
      <c r="F1472" s="308"/>
      <c r="G1472" s="421" t="s">
        <v>2190</v>
      </c>
      <c r="H1472" s="228">
        <v>45720</v>
      </c>
      <c r="I1472" s="308">
        <v>26</v>
      </c>
      <c r="J1472" s="308">
        <v>132</v>
      </c>
      <c r="K1472" s="303" t="str" cm="1">
        <f t="array" ref="K1472">LOOKUP(2,1/(J1472&gt;=INDEX(IF(F1472="x",CCTT!$F$3:$I$170,CCTT!$B$3:$E$170),MATCH(DATEDIF(D1472,DATE(2024,7,11),"m"),CCTT!$A$3:$A$170,0),0)),CCTT!$F$2:$I$2)</f>
        <v>bt</v>
      </c>
      <c r="L1472" s="304">
        <f t="shared" si="142"/>
        <v>14.921946740128558</v>
      </c>
      <c r="M1472" s="303" t="str" cm="1">
        <f t="array" ref="M1472">LOOKUP(2,1/(L1472&gt;=INDEX(IF(F1472="x",BMI!$G$3:$K$170,BMI!$B$3:$F$170),MATCH(DATEDIF(D1472,DATE(2024,7,11),"m"),BMI!$A$3:$A$170,0),0)),BMI!$G$2:$K$2)</f>
        <v>bt</v>
      </c>
      <c r="N1472" s="299" t="s">
        <v>3381</v>
      </c>
      <c r="O1472" s="299">
        <v>83</v>
      </c>
      <c r="P1472" s="106" t="s">
        <v>3380</v>
      </c>
      <c r="Q1472" s="103" t="s">
        <v>5</v>
      </c>
      <c r="R1472" s="103" t="s">
        <v>5</v>
      </c>
      <c r="S1472" s="299" t="s">
        <v>5</v>
      </c>
      <c r="T1472" s="103" t="s">
        <v>5</v>
      </c>
      <c r="U1472" s="305" t="str">
        <f t="shared" si="143"/>
        <v>bt; bt; bt; bt</v>
      </c>
      <c r="V1472" s="306" t="s">
        <v>5</v>
      </c>
      <c r="W1472" s="307" t="str">
        <f t="shared" si="144"/>
        <v>I</v>
      </c>
      <c r="X1472" s="308"/>
    </row>
    <row r="1473" spans="1:24" x14ac:dyDescent="0.25">
      <c r="A1473" s="103">
        <f t="shared" si="141"/>
        <v>1464</v>
      </c>
      <c r="B1473" s="300" t="s">
        <v>1481</v>
      </c>
      <c r="C1473" s="301" t="s">
        <v>1368</v>
      </c>
      <c r="D1473" s="308"/>
      <c r="E1473" s="308"/>
      <c r="F1473" s="308" t="s">
        <v>1753</v>
      </c>
      <c r="G1473" s="421" t="s">
        <v>2190</v>
      </c>
      <c r="H1473" s="228">
        <v>45720</v>
      </c>
      <c r="I1473" s="308"/>
      <c r="J1473" s="308"/>
      <c r="K1473" s="303" t="e" cm="1">
        <f t="array" ref="K1473">LOOKUP(2,1/(J1473&gt;=INDEX(IF(F1473="x",CCTT!$F$3:$I$170,CCTT!$B$3:$E$170),MATCH(DATEDIF(D1473,DATE(2024,7,11),"m"),CCTT!$A$3:$A$170,0),0)),CCTT!$F$2:$I$2)</f>
        <v>#N/A</v>
      </c>
      <c r="L1473" s="304" t="e">
        <f t="shared" si="142"/>
        <v>#DIV/0!</v>
      </c>
      <c r="M1473" s="303" t="e" cm="1">
        <f t="array" ref="M1473">LOOKUP(2,1/(L1473&gt;=INDEX(IF(F1473="x",BMI!$G$3:$K$170,BMI!$B$3:$F$170),MATCH(DATEDIF(D1473,DATE(2024,7,11),"m"),BMI!$A$3:$A$170,0),0)),BMI!$G$2:$K$2)</f>
        <v>#DIV/0!</v>
      </c>
      <c r="N1473" s="299" t="s">
        <v>3381</v>
      </c>
      <c r="O1473" s="299">
        <v>80</v>
      </c>
      <c r="P1473" s="106" t="s">
        <v>3380</v>
      </c>
      <c r="Q1473" s="103" t="s">
        <v>5</v>
      </c>
      <c r="R1473" s="103" t="s">
        <v>5</v>
      </c>
      <c r="S1473" s="299" t="s">
        <v>5</v>
      </c>
      <c r="T1473" s="103" t="s">
        <v>5</v>
      </c>
      <c r="U1473" s="305" t="str">
        <f t="shared" si="143"/>
        <v>bt; bt; bt; bt</v>
      </c>
      <c r="V1473" s="306" t="s">
        <v>5</v>
      </c>
      <c r="W1473" s="307" t="e">
        <f t="shared" si="144"/>
        <v>#N/A</v>
      </c>
      <c r="X1473" s="308"/>
    </row>
    <row r="1474" spans="1:24" x14ac:dyDescent="0.25">
      <c r="A1474" s="103">
        <f t="shared" si="141"/>
        <v>1465</v>
      </c>
      <c r="B1474" s="300" t="s">
        <v>3084</v>
      </c>
      <c r="C1474" s="301" t="s">
        <v>1298</v>
      </c>
      <c r="D1474" s="309">
        <v>42338</v>
      </c>
      <c r="E1474" s="308" t="s">
        <v>1753</v>
      </c>
      <c r="F1474" s="308"/>
      <c r="G1474" s="421" t="s">
        <v>2190</v>
      </c>
      <c r="H1474" s="228">
        <v>45720</v>
      </c>
      <c r="I1474" s="308">
        <v>38</v>
      </c>
      <c r="J1474" s="308">
        <v>137</v>
      </c>
      <c r="K1474" s="303" t="str" cm="1">
        <f t="array" ref="K1474">LOOKUP(2,1/(J1474&gt;=INDEX(IF(F1474="x",CCTT!$F$3:$I$170,CCTT!$B$3:$E$170),MATCH(DATEDIF(D1474,DATE(2024,7,11),"m"),CCTT!$A$3:$A$170,0),0)),CCTT!$F$2:$I$2)</f>
        <v>bt</v>
      </c>
      <c r="L1474" s="304">
        <f t="shared" si="142"/>
        <v>20.246150567425008</v>
      </c>
      <c r="M1474" s="303" t="str" cm="1">
        <f t="array" ref="M1474">LOOKUP(2,1/(L1474&gt;=INDEX(IF(F1474="x",BMI!$G$3:$K$170,BMI!$B$3:$F$170),MATCH(DATEDIF(D1474,DATE(2024,7,11),"m"),BMI!$A$3:$A$170,0),0)),BMI!$G$2:$K$2)</f>
        <v>BP</v>
      </c>
      <c r="N1474" s="299" t="s">
        <v>3386</v>
      </c>
      <c r="O1474" s="299">
        <v>85</v>
      </c>
      <c r="P1474" s="106" t="s">
        <v>3380</v>
      </c>
      <c r="Q1474" s="103" t="s">
        <v>5</v>
      </c>
      <c r="R1474" s="103" t="s">
        <v>5</v>
      </c>
      <c r="S1474" s="299" t="s">
        <v>1370</v>
      </c>
      <c r="T1474" s="103" t="s">
        <v>5</v>
      </c>
      <c r="U1474" s="305" t="str">
        <f t="shared" si="143"/>
        <v>bt; bt; Đa sâu răng; bt</v>
      </c>
      <c r="V1474" s="112" t="s">
        <v>1370</v>
      </c>
      <c r="W1474" s="307" t="str">
        <f t="shared" si="144"/>
        <v>III</v>
      </c>
      <c r="X1474" s="308"/>
    </row>
    <row r="1475" spans="1:24" x14ac:dyDescent="0.25">
      <c r="A1475" s="103">
        <f t="shared" si="141"/>
        <v>1466</v>
      </c>
      <c r="B1475" s="300" t="s">
        <v>3085</v>
      </c>
      <c r="C1475" s="301" t="s">
        <v>1298</v>
      </c>
      <c r="D1475" s="308"/>
      <c r="E1475" s="308" t="s">
        <v>1753</v>
      </c>
      <c r="F1475" s="308"/>
      <c r="G1475" s="421" t="s">
        <v>2190</v>
      </c>
      <c r="H1475" s="228">
        <v>45720</v>
      </c>
      <c r="I1475" s="308">
        <v>38</v>
      </c>
      <c r="J1475" s="308">
        <v>136</v>
      </c>
      <c r="K1475" s="303" t="e" cm="1">
        <f t="array" ref="K1475">LOOKUP(2,1/(J1475&gt;=INDEX(IF(F1475="x",CCTT!$F$3:$I$170,CCTT!$B$3:$E$170),MATCH(DATEDIF(D1475,DATE(2024,7,11),"m"),CCTT!$A$3:$A$170,0),0)),CCTT!$F$2:$I$2)</f>
        <v>#N/A</v>
      </c>
      <c r="L1475" s="304">
        <f t="shared" si="142"/>
        <v>20.544982698961935</v>
      </c>
      <c r="M1475" s="303" t="e" cm="1">
        <f t="array" ref="M1475">LOOKUP(2,1/(L1475&gt;=INDEX(IF(F1475="x",BMI!$G$3:$K$170,BMI!$B$3:$F$170),MATCH(DATEDIF(D1475,DATE(2024,7,11),"m"),BMI!$A$3:$A$170,0),0)),BMI!$G$2:$K$2)</f>
        <v>#N/A</v>
      </c>
      <c r="N1475" s="299" t="s">
        <v>3379</v>
      </c>
      <c r="O1475" s="299">
        <v>83</v>
      </c>
      <c r="P1475" s="106" t="s">
        <v>3380</v>
      </c>
      <c r="Q1475" s="103" t="s">
        <v>5</v>
      </c>
      <c r="R1475" s="103" t="s">
        <v>5</v>
      </c>
      <c r="S1475" s="299" t="s">
        <v>5</v>
      </c>
      <c r="T1475" s="103" t="s">
        <v>5</v>
      </c>
      <c r="U1475" s="305" t="str">
        <f t="shared" si="143"/>
        <v>bt; bt; bt; bt</v>
      </c>
      <c r="V1475" s="306" t="s">
        <v>5</v>
      </c>
      <c r="W1475" s="307" t="e">
        <f t="shared" si="144"/>
        <v>#N/A</v>
      </c>
      <c r="X1475" s="308"/>
    </row>
    <row r="1476" spans="1:24" x14ac:dyDescent="0.25">
      <c r="A1476" s="103">
        <f t="shared" si="141"/>
        <v>1467</v>
      </c>
      <c r="B1476" s="300" t="s">
        <v>3086</v>
      </c>
      <c r="C1476" s="301" t="s">
        <v>1299</v>
      </c>
      <c r="D1476" s="308"/>
      <c r="E1476" s="308" t="s">
        <v>1753</v>
      </c>
      <c r="F1476" s="308"/>
      <c r="G1476" s="421" t="s">
        <v>2190</v>
      </c>
      <c r="H1476" s="228">
        <v>45720</v>
      </c>
      <c r="I1476" s="308">
        <v>24</v>
      </c>
      <c r="J1476" s="308">
        <v>128</v>
      </c>
      <c r="K1476" s="303" t="e" cm="1">
        <f t="array" ref="K1476">LOOKUP(2,1/(J1476&gt;=INDEX(IF(F1476="x",CCTT!$F$3:$I$170,CCTT!$B$3:$E$170),MATCH(DATEDIF(D1476,DATE(2024,7,11),"m"),CCTT!$A$3:$A$170,0),0)),CCTT!$F$2:$I$2)</f>
        <v>#N/A</v>
      </c>
      <c r="L1476" s="304">
        <f t="shared" si="142"/>
        <v>14.6484375</v>
      </c>
      <c r="M1476" s="303" t="e" cm="1">
        <f t="array" ref="M1476">LOOKUP(2,1/(L1476&gt;=INDEX(IF(F1476="x",BMI!$G$3:$K$170,BMI!$B$3:$F$170),MATCH(DATEDIF(D1476,DATE(2024,7,11),"m"),BMI!$A$3:$A$170,0),0)),BMI!$G$2:$K$2)</f>
        <v>#N/A</v>
      </c>
      <c r="N1476" s="299" t="s">
        <v>3384</v>
      </c>
      <c r="O1476" s="299">
        <v>81</v>
      </c>
      <c r="P1476" s="106" t="s">
        <v>3380</v>
      </c>
      <c r="Q1476" s="103" t="s">
        <v>5</v>
      </c>
      <c r="R1476" s="103" t="s">
        <v>5</v>
      </c>
      <c r="S1476" s="299" t="s">
        <v>5</v>
      </c>
      <c r="T1476" s="103" t="s">
        <v>5</v>
      </c>
      <c r="U1476" s="305" t="str">
        <f t="shared" si="143"/>
        <v>bt; bt; bt; bt</v>
      </c>
      <c r="V1476" s="306" t="s">
        <v>5</v>
      </c>
      <c r="W1476" s="307" t="e">
        <f t="shared" si="144"/>
        <v>#N/A</v>
      </c>
      <c r="X1476" s="308"/>
    </row>
    <row r="1477" spans="1:24" x14ac:dyDescent="0.25">
      <c r="A1477" s="103">
        <f t="shared" si="141"/>
        <v>1468</v>
      </c>
      <c r="B1477" s="300" t="s">
        <v>3075</v>
      </c>
      <c r="C1477" s="301" t="s">
        <v>1731</v>
      </c>
      <c r="D1477" s="309">
        <v>42220</v>
      </c>
      <c r="E1477" s="308"/>
      <c r="F1477" s="308" t="s">
        <v>1753</v>
      </c>
      <c r="G1477" s="421" t="s">
        <v>2190</v>
      </c>
      <c r="H1477" s="228">
        <v>45720</v>
      </c>
      <c r="I1477" s="308">
        <v>32</v>
      </c>
      <c r="J1477" s="308">
        <v>136</v>
      </c>
      <c r="K1477" s="303" t="str" cm="1">
        <f t="array" ref="K1477">LOOKUP(2,1/(J1477&gt;=INDEX(IF(F1477="x",CCTT!$F$3:$I$170,CCTT!$B$3:$E$170),MATCH(DATEDIF(D1477,DATE(2024,7,11),"m"),CCTT!$A$3:$A$170,0),0)),CCTT!$F$2:$I$2)</f>
        <v>bt</v>
      </c>
      <c r="L1477" s="304">
        <f t="shared" si="142"/>
        <v>17.301038062283737</v>
      </c>
      <c r="M1477" s="303" t="str" cm="1">
        <f t="array" ref="M1477">LOOKUP(2,1/(L1477&gt;=INDEX(IF(F1477="x",BMI!$G$3:$K$170,BMI!$B$3:$F$170),MATCH(DATEDIF(D1477,DATE(2024,7,11),"m"),BMI!$A$3:$A$170,0),0)),BMI!$G$2:$K$2)</f>
        <v>bt</v>
      </c>
      <c r="N1477" s="299" t="s">
        <v>3379</v>
      </c>
      <c r="O1477" s="299">
        <v>83</v>
      </c>
      <c r="P1477" s="302" t="s">
        <v>3388</v>
      </c>
      <c r="Q1477" s="335" t="s">
        <v>1326</v>
      </c>
      <c r="R1477" s="103" t="s">
        <v>5</v>
      </c>
      <c r="S1477" s="299" t="s">
        <v>5</v>
      </c>
      <c r="T1477" s="103" t="s">
        <v>5</v>
      </c>
      <c r="U1477" s="305" t="str">
        <f t="shared" si="143"/>
        <v>2 mắt giảm thị lực; bt; bt; bt</v>
      </c>
      <c r="V1477" s="112" t="s">
        <v>1326</v>
      </c>
      <c r="W1477" s="307" t="str">
        <f t="shared" si="144"/>
        <v>II</v>
      </c>
      <c r="X1477" s="308"/>
    </row>
    <row r="1478" spans="1:24" x14ac:dyDescent="0.25">
      <c r="A1478" s="103">
        <f t="shared" si="141"/>
        <v>1469</v>
      </c>
      <c r="B1478" s="300" t="s">
        <v>3087</v>
      </c>
      <c r="C1478" s="301" t="s">
        <v>1335</v>
      </c>
      <c r="D1478" s="309">
        <v>42264</v>
      </c>
      <c r="E1478" s="308"/>
      <c r="F1478" s="308" t="s">
        <v>1753</v>
      </c>
      <c r="G1478" s="421" t="s">
        <v>2190</v>
      </c>
      <c r="H1478" s="228">
        <v>45720</v>
      </c>
      <c r="I1478" s="308">
        <v>26</v>
      </c>
      <c r="J1478" s="308">
        <v>135</v>
      </c>
      <c r="K1478" s="303" t="str" cm="1">
        <f t="array" ref="K1478">LOOKUP(2,1/(J1478&gt;=INDEX(IF(F1478="x",CCTT!$F$3:$I$170,CCTT!$B$3:$E$170),MATCH(DATEDIF(D1478,DATE(2024,7,11),"m"),CCTT!$A$3:$A$170,0),0)),CCTT!$F$2:$I$2)</f>
        <v>bt</v>
      </c>
      <c r="L1478" s="304">
        <f t="shared" si="142"/>
        <v>14.266117969821673</v>
      </c>
      <c r="M1478" s="303" t="str" cm="1">
        <f t="array" ref="M1478">LOOKUP(2,1/(L1478&gt;=INDEX(IF(F1478="x",BMI!$G$3:$K$170,BMI!$B$3:$F$170),MATCH(DATEDIF(D1478,DATE(2024,7,11),"m"),BMI!$A$3:$A$170,0),0)),BMI!$G$2:$K$2)</f>
        <v>bt</v>
      </c>
      <c r="N1478" s="299" t="s">
        <v>3381</v>
      </c>
      <c r="O1478" s="299">
        <v>78</v>
      </c>
      <c r="P1478" s="106" t="s">
        <v>3380</v>
      </c>
      <c r="Q1478" s="103" t="s">
        <v>5</v>
      </c>
      <c r="R1478" s="103" t="s">
        <v>5</v>
      </c>
      <c r="S1478" s="299" t="s">
        <v>1370</v>
      </c>
      <c r="T1478" s="103" t="s">
        <v>5</v>
      </c>
      <c r="U1478" s="305" t="str">
        <f t="shared" si="143"/>
        <v>bt; bt; Đa sâu răng; bt</v>
      </c>
      <c r="V1478" s="112" t="s">
        <v>1370</v>
      </c>
      <c r="W1478" s="307" t="str">
        <f t="shared" si="144"/>
        <v>II</v>
      </c>
      <c r="X1478" s="308"/>
    </row>
    <row r="1479" spans="1:24" x14ac:dyDescent="0.25">
      <c r="A1479" s="103">
        <f t="shared" si="141"/>
        <v>1470</v>
      </c>
      <c r="B1479" s="300" t="s">
        <v>3088</v>
      </c>
      <c r="C1479" s="301" t="s">
        <v>1291</v>
      </c>
      <c r="D1479" s="308"/>
      <c r="E1479" s="308"/>
      <c r="F1479" s="308" t="s">
        <v>1753</v>
      </c>
      <c r="G1479" s="421" t="s">
        <v>2190</v>
      </c>
      <c r="H1479" s="228">
        <v>45720</v>
      </c>
      <c r="I1479" s="308">
        <v>44</v>
      </c>
      <c r="J1479" s="308">
        <v>139</v>
      </c>
      <c r="K1479" s="303" t="e" cm="1">
        <f t="array" ref="K1479">LOOKUP(2,1/(J1479&gt;=INDEX(IF(F1479="x",CCTT!$F$3:$I$170,CCTT!$B$3:$E$170),MATCH(DATEDIF(D1479,DATE(2024,7,11),"m"),CCTT!$A$3:$A$170,0),0)),CCTT!$F$2:$I$2)</f>
        <v>#N/A</v>
      </c>
      <c r="L1479" s="304">
        <f t="shared" si="142"/>
        <v>22.773148387764611</v>
      </c>
      <c r="M1479" s="303" t="e" cm="1">
        <f t="array" ref="M1479">LOOKUP(2,1/(L1479&gt;=INDEX(IF(F1479="x",BMI!$G$3:$K$170,BMI!$B$3:$F$170),MATCH(DATEDIF(D1479,DATE(2024,7,11),"m"),BMI!$A$3:$A$170,0),0)),BMI!$G$2:$K$2)</f>
        <v>#N/A</v>
      </c>
      <c r="N1479" s="299" t="s">
        <v>3386</v>
      </c>
      <c r="O1479" s="299">
        <v>80</v>
      </c>
      <c r="P1479" s="106" t="s">
        <v>3380</v>
      </c>
      <c r="Q1479" s="103" t="s">
        <v>5</v>
      </c>
      <c r="R1479" s="103" t="s">
        <v>5</v>
      </c>
      <c r="S1479" s="299" t="s">
        <v>1370</v>
      </c>
      <c r="T1479" s="103" t="s">
        <v>5</v>
      </c>
      <c r="U1479" s="305" t="str">
        <f t="shared" si="143"/>
        <v>bt; bt; Đa sâu răng; bt</v>
      </c>
      <c r="V1479" s="112" t="s">
        <v>1370</v>
      </c>
      <c r="W1479" s="307" t="e">
        <f t="shared" si="144"/>
        <v>#N/A</v>
      </c>
      <c r="X1479" s="308"/>
    </row>
    <row r="1480" spans="1:24" x14ac:dyDescent="0.25">
      <c r="A1480" s="103">
        <f t="shared" si="141"/>
        <v>1471</v>
      </c>
      <c r="B1480" s="300" t="s">
        <v>3089</v>
      </c>
      <c r="C1480" s="301" t="s">
        <v>1291</v>
      </c>
      <c r="D1480" s="308"/>
      <c r="E1480" s="308"/>
      <c r="F1480" s="308" t="s">
        <v>1753</v>
      </c>
      <c r="G1480" s="421" t="s">
        <v>2190</v>
      </c>
      <c r="H1480" s="228">
        <v>45720</v>
      </c>
      <c r="I1480" s="308">
        <v>31</v>
      </c>
      <c r="J1480" s="308">
        <v>141</v>
      </c>
      <c r="K1480" s="303" t="e" cm="1">
        <f t="array" ref="K1480">LOOKUP(2,1/(J1480&gt;=INDEX(IF(F1480="x",CCTT!$F$3:$I$170,CCTT!$B$3:$E$170),MATCH(DATEDIF(D1480,DATE(2024,7,11),"m"),CCTT!$A$3:$A$170,0),0)),CCTT!$F$2:$I$2)</f>
        <v>#N/A</v>
      </c>
      <c r="L1480" s="304">
        <f t="shared" si="142"/>
        <v>15.592777023288567</v>
      </c>
      <c r="M1480" s="303" t="e" cm="1">
        <f t="array" ref="M1480">LOOKUP(2,1/(L1480&gt;=INDEX(IF(F1480="x",BMI!$G$3:$K$170,BMI!$B$3:$F$170),MATCH(DATEDIF(D1480,DATE(2024,7,11),"m"),BMI!$A$3:$A$170,0),0)),BMI!$G$2:$K$2)</f>
        <v>#N/A</v>
      </c>
      <c r="N1480" s="299" t="s">
        <v>3381</v>
      </c>
      <c r="O1480" s="299">
        <v>82</v>
      </c>
      <c r="P1480" s="302" t="s">
        <v>3415</v>
      </c>
      <c r="Q1480" s="335" t="s">
        <v>1326</v>
      </c>
      <c r="R1480" s="103" t="s">
        <v>5</v>
      </c>
      <c r="S1480" s="299" t="s">
        <v>5</v>
      </c>
      <c r="T1480" s="103" t="s">
        <v>5</v>
      </c>
      <c r="U1480" s="305" t="str">
        <f t="shared" si="143"/>
        <v>2 mắt giảm thị lực; bt; bt; bt</v>
      </c>
      <c r="V1480" s="112" t="s">
        <v>1326</v>
      </c>
      <c r="W1480" s="307" t="e">
        <f t="shared" si="144"/>
        <v>#N/A</v>
      </c>
      <c r="X1480" s="308"/>
    </row>
    <row r="1481" spans="1:24" x14ac:dyDescent="0.25">
      <c r="A1481" s="103">
        <f t="shared" si="141"/>
        <v>1472</v>
      </c>
      <c r="B1481" s="300" t="s">
        <v>3090</v>
      </c>
      <c r="C1481" s="301" t="s">
        <v>1261</v>
      </c>
      <c r="D1481" s="309">
        <v>42219</v>
      </c>
      <c r="E1481" s="308" t="s">
        <v>1753</v>
      </c>
      <c r="F1481" s="308"/>
      <c r="G1481" s="421" t="s">
        <v>2191</v>
      </c>
      <c r="H1481" s="228">
        <v>45720</v>
      </c>
      <c r="I1481" s="308">
        <v>39</v>
      </c>
      <c r="J1481" s="308">
        <v>138</v>
      </c>
      <c r="K1481" s="303" t="str" cm="1">
        <f t="array" ref="K1481">LOOKUP(2,1/(J1481&gt;=INDEX(IF(F1481="x",CCTT!$F$3:$I$170,CCTT!$B$3:$E$170),MATCH(DATEDIF(D1481,DATE(2024,7,11),"m"),CCTT!$A$3:$A$170,0),0)),CCTT!$F$2:$I$2)</f>
        <v>bt</v>
      </c>
      <c r="L1481" s="304">
        <f t="shared" si="142"/>
        <v>20.478890989287965</v>
      </c>
      <c r="M1481" s="303" t="str" cm="1">
        <f t="array" ref="M1481">LOOKUP(2,1/(L1481&gt;=INDEX(IF(F1481="x",BMI!$G$3:$K$170,BMI!$B$3:$F$170),MATCH(DATEDIF(D1481,DATE(2024,7,11),"m"),BMI!$A$3:$A$170,0),0)),BMI!$G$2:$K$2)</f>
        <v>BP</v>
      </c>
      <c r="N1481" s="299" t="s">
        <v>3384</v>
      </c>
      <c r="O1481" s="299">
        <v>82</v>
      </c>
      <c r="P1481" s="106" t="s">
        <v>3380</v>
      </c>
      <c r="Q1481" s="103" t="s">
        <v>5</v>
      </c>
      <c r="R1481" s="103" t="s">
        <v>5</v>
      </c>
      <c r="S1481" s="299" t="s">
        <v>1370</v>
      </c>
      <c r="T1481" s="103" t="s">
        <v>5</v>
      </c>
      <c r="U1481" s="305" t="str">
        <f t="shared" si="143"/>
        <v>bt; bt; Đa sâu răng; bt</v>
      </c>
      <c r="V1481" s="112" t="s">
        <v>1370</v>
      </c>
      <c r="W1481" s="307" t="str">
        <f t="shared" si="144"/>
        <v>III</v>
      </c>
      <c r="X1481" s="308"/>
    </row>
    <row r="1482" spans="1:24" x14ac:dyDescent="0.25">
      <c r="A1482" s="103">
        <f t="shared" si="141"/>
        <v>1473</v>
      </c>
      <c r="B1482" s="300" t="s">
        <v>3091</v>
      </c>
      <c r="C1482" s="301" t="s">
        <v>1261</v>
      </c>
      <c r="D1482" s="309">
        <v>42152</v>
      </c>
      <c r="E1482" s="308"/>
      <c r="F1482" s="308" t="s">
        <v>1753</v>
      </c>
      <c r="G1482" s="421" t="s">
        <v>2191</v>
      </c>
      <c r="H1482" s="228">
        <v>45720</v>
      </c>
      <c r="I1482" s="308">
        <v>36</v>
      </c>
      <c r="J1482" s="308">
        <v>135</v>
      </c>
      <c r="K1482" s="303" t="str" cm="1">
        <f t="array" ref="K1482">LOOKUP(2,1/(J1482&gt;=INDEX(IF(F1482="x",CCTT!$F$3:$I$170,CCTT!$B$3:$E$170),MATCH(DATEDIF(D1482,DATE(2024,7,11),"m"),CCTT!$A$3:$A$170,0),0)),CCTT!$F$2:$I$2)</f>
        <v>bt</v>
      </c>
      <c r="L1482" s="304">
        <f t="shared" si="142"/>
        <v>19.753086419753085</v>
      </c>
      <c r="M1482" s="303" t="str" cm="1">
        <f t="array" ref="M1482">LOOKUP(2,1/(L1482&gt;=INDEX(IF(F1482="x",BMI!$G$3:$K$170,BMI!$B$3:$F$170),MATCH(DATEDIF(D1482,DATE(2024,7,11),"m"),BMI!$A$3:$A$170,0),0)),BMI!$G$2:$K$2)</f>
        <v>TC</v>
      </c>
      <c r="N1482" s="299" t="s">
        <v>3379</v>
      </c>
      <c r="O1482" s="299">
        <v>83</v>
      </c>
      <c r="P1482" s="106" t="s">
        <v>3380</v>
      </c>
      <c r="Q1482" s="103" t="s">
        <v>5</v>
      </c>
      <c r="R1482" s="103" t="s">
        <v>5</v>
      </c>
      <c r="S1482" s="299" t="s">
        <v>5</v>
      </c>
      <c r="T1482" s="103" t="s">
        <v>5</v>
      </c>
      <c r="U1482" s="305" t="str">
        <f t="shared" si="143"/>
        <v>bt; bt; bt; bt</v>
      </c>
      <c r="V1482" s="306" t="s">
        <v>5</v>
      </c>
      <c r="W1482" s="307" t="str">
        <f t="shared" si="144"/>
        <v>II</v>
      </c>
      <c r="X1482" s="308"/>
    </row>
    <row r="1483" spans="1:24" x14ac:dyDescent="0.25">
      <c r="A1483" s="103">
        <f t="shared" si="141"/>
        <v>1474</v>
      </c>
      <c r="B1483" s="300" t="s">
        <v>3092</v>
      </c>
      <c r="C1483" s="301" t="s">
        <v>1262</v>
      </c>
      <c r="D1483" s="309">
        <v>42031</v>
      </c>
      <c r="E1483" s="308"/>
      <c r="F1483" s="308" t="s">
        <v>1753</v>
      </c>
      <c r="G1483" s="421" t="s">
        <v>2191</v>
      </c>
      <c r="H1483" s="228">
        <v>45720</v>
      </c>
      <c r="I1483" s="308">
        <v>50</v>
      </c>
      <c r="J1483" s="308">
        <v>135</v>
      </c>
      <c r="K1483" s="303" t="str" cm="1">
        <f t="array" ref="K1483">LOOKUP(2,1/(J1483&gt;=INDEX(IF(F1483="x",CCTT!$F$3:$I$170,CCTT!$B$3:$E$170),MATCH(DATEDIF(D1483,DATE(2024,7,11),"m"),CCTT!$A$3:$A$170,0),0)),CCTT!$F$2:$I$2)</f>
        <v>bt</v>
      </c>
      <c r="L1483" s="304">
        <f t="shared" si="142"/>
        <v>27.434842249657063</v>
      </c>
      <c r="M1483" s="303" t="str" cm="1">
        <f t="array" ref="M1483">LOOKUP(2,1/(L1483&gt;=INDEX(IF(F1483="x",BMI!$G$3:$K$170,BMI!$B$3:$F$170),MATCH(DATEDIF(D1483,DATE(2024,7,11),"m"),BMI!$A$3:$A$170,0),0)),BMI!$G$2:$K$2)</f>
        <v>BP</v>
      </c>
      <c r="N1483" s="299" t="s">
        <v>3386</v>
      </c>
      <c r="O1483" s="299">
        <v>86</v>
      </c>
      <c r="P1483" s="302" t="s">
        <v>3382</v>
      </c>
      <c r="Q1483" s="103" t="s">
        <v>1269</v>
      </c>
      <c r="R1483" s="103" t="s">
        <v>5</v>
      </c>
      <c r="S1483" s="299" t="s">
        <v>5</v>
      </c>
      <c r="T1483" s="103" t="s">
        <v>5</v>
      </c>
      <c r="U1483" s="305" t="str">
        <f t="shared" si="143"/>
        <v>Cận thị; bt; bt; bt</v>
      </c>
      <c r="V1483" s="306" t="s">
        <v>3452</v>
      </c>
      <c r="W1483" s="307" t="str">
        <f t="shared" si="144"/>
        <v>III</v>
      </c>
      <c r="X1483" s="308"/>
    </row>
    <row r="1484" spans="1:24" x14ac:dyDescent="0.25">
      <c r="A1484" s="103">
        <f t="shared" ref="A1484:A1547" si="145">A1483+1</f>
        <v>1475</v>
      </c>
      <c r="B1484" s="300" t="s">
        <v>3093</v>
      </c>
      <c r="C1484" s="301" t="s">
        <v>1262</v>
      </c>
      <c r="D1484" s="309">
        <v>42075</v>
      </c>
      <c r="E1484" s="308"/>
      <c r="F1484" s="308" t="s">
        <v>1753</v>
      </c>
      <c r="G1484" s="421" t="s">
        <v>2191</v>
      </c>
      <c r="H1484" s="228">
        <v>45720</v>
      </c>
      <c r="I1484" s="308">
        <v>53</v>
      </c>
      <c r="J1484" s="308">
        <v>142</v>
      </c>
      <c r="K1484" s="303" t="str" cm="1">
        <f t="array" ref="K1484">LOOKUP(2,1/(J1484&gt;=INDEX(IF(F1484="x",CCTT!$F$3:$I$170,CCTT!$B$3:$E$170),MATCH(DATEDIF(D1484,DATE(2024,7,11),"m"),CCTT!$A$3:$A$170,0),0)),CCTT!$F$2:$I$2)</f>
        <v>bt</v>
      </c>
      <c r="L1484" s="304">
        <f t="shared" si="142"/>
        <v>26.284467367585794</v>
      </c>
      <c r="M1484" s="303" t="str" cm="1">
        <f t="array" ref="M1484">LOOKUP(2,1/(L1484&gt;=INDEX(IF(F1484="x",BMI!$G$3:$K$170,BMI!$B$3:$F$170),MATCH(DATEDIF(D1484,DATE(2024,7,11),"m"),BMI!$A$3:$A$170,0),0)),BMI!$G$2:$K$2)</f>
        <v>BP</v>
      </c>
      <c r="N1484" s="299" t="s">
        <v>3390</v>
      </c>
      <c r="O1484" s="299">
        <v>88</v>
      </c>
      <c r="P1484" s="106" t="s">
        <v>3380</v>
      </c>
      <c r="Q1484" s="103" t="s">
        <v>5</v>
      </c>
      <c r="R1484" s="103" t="s">
        <v>5</v>
      </c>
      <c r="S1484" s="299" t="s">
        <v>5</v>
      </c>
      <c r="T1484" s="103" t="s">
        <v>5</v>
      </c>
      <c r="U1484" s="305" t="str">
        <f t="shared" si="143"/>
        <v>bt; bt; bt; bt</v>
      </c>
      <c r="V1484" s="306" t="s">
        <v>5</v>
      </c>
      <c r="W1484" s="307" t="str">
        <f t="shared" si="144"/>
        <v>III</v>
      </c>
      <c r="X1484" s="308"/>
    </row>
    <row r="1485" spans="1:24" x14ac:dyDescent="0.25">
      <c r="A1485" s="103">
        <f t="shared" si="145"/>
        <v>1476</v>
      </c>
      <c r="B1485" s="300" t="s">
        <v>2377</v>
      </c>
      <c r="C1485" s="301" t="s">
        <v>3094</v>
      </c>
      <c r="D1485" s="309">
        <v>42203</v>
      </c>
      <c r="E1485" s="308"/>
      <c r="F1485" s="308" t="s">
        <v>1753</v>
      </c>
      <c r="G1485" s="421" t="s">
        <v>2191</v>
      </c>
      <c r="H1485" s="228">
        <v>45720</v>
      </c>
      <c r="I1485" s="308">
        <v>26</v>
      </c>
      <c r="J1485" s="308">
        <v>126</v>
      </c>
      <c r="K1485" s="303" t="str" cm="1">
        <f t="array" ref="K1485">LOOKUP(2,1/(J1485&gt;=INDEX(IF(F1485="x",CCTT!$F$3:$I$170,CCTT!$B$3:$E$170),MATCH(DATEDIF(D1485,DATE(2024,7,11),"m"),CCTT!$A$3:$A$170,0),0)),CCTT!$F$2:$I$2)</f>
        <v>bt</v>
      </c>
      <c r="L1485" s="304">
        <f t="shared" si="142"/>
        <v>16.3769211388259</v>
      </c>
      <c r="M1485" s="303" t="str" cm="1">
        <f t="array" ref="M1485">LOOKUP(2,1/(L1485&gt;=INDEX(IF(F1485="x",BMI!$G$3:$K$170,BMI!$B$3:$F$170),MATCH(DATEDIF(D1485,DATE(2024,7,11),"m"),BMI!$A$3:$A$170,0),0)),BMI!$G$2:$K$2)</f>
        <v>bt</v>
      </c>
      <c r="N1485" s="299" t="s">
        <v>3381</v>
      </c>
      <c r="O1485" s="299">
        <v>83</v>
      </c>
      <c r="P1485" s="302" t="s">
        <v>3436</v>
      </c>
      <c r="Q1485" s="335" t="s">
        <v>1326</v>
      </c>
      <c r="R1485" s="103" t="s">
        <v>5</v>
      </c>
      <c r="S1485" s="299" t="s">
        <v>5</v>
      </c>
      <c r="T1485" s="103" t="s">
        <v>5</v>
      </c>
      <c r="U1485" s="305" t="str">
        <f t="shared" si="143"/>
        <v>2 mắt giảm thị lực; bt; bt; bt</v>
      </c>
      <c r="V1485" s="112" t="s">
        <v>1326</v>
      </c>
      <c r="W1485" s="307" t="str">
        <f t="shared" si="144"/>
        <v>II</v>
      </c>
      <c r="X1485" s="308"/>
    </row>
    <row r="1486" spans="1:24" x14ac:dyDescent="0.25">
      <c r="A1486" s="103">
        <f t="shared" si="145"/>
        <v>1477</v>
      </c>
      <c r="B1486" s="300" t="s">
        <v>3095</v>
      </c>
      <c r="C1486" s="301" t="s">
        <v>3096</v>
      </c>
      <c r="D1486" s="309">
        <v>42238</v>
      </c>
      <c r="E1486" s="308"/>
      <c r="F1486" s="308" t="s">
        <v>1753</v>
      </c>
      <c r="G1486" s="421" t="s">
        <v>2191</v>
      </c>
      <c r="H1486" s="228">
        <v>45720</v>
      </c>
      <c r="I1486" s="308">
        <v>41</v>
      </c>
      <c r="J1486" s="308">
        <v>136</v>
      </c>
      <c r="K1486" s="303" t="str" cm="1">
        <f t="array" ref="K1486">LOOKUP(2,1/(J1486&gt;=INDEX(IF(F1486="x",CCTT!$F$3:$I$170,CCTT!$B$3:$E$170),MATCH(DATEDIF(D1486,DATE(2024,7,11),"m"),CCTT!$A$3:$A$170,0),0)),CCTT!$F$2:$I$2)</f>
        <v>bt</v>
      </c>
      <c r="L1486" s="304">
        <f t="shared" si="142"/>
        <v>22.166955017301039</v>
      </c>
      <c r="M1486" s="303" t="str" cm="1">
        <f t="array" ref="M1486">LOOKUP(2,1/(L1486&gt;=INDEX(IF(F1486="x",BMI!$G$3:$K$170,BMI!$B$3:$F$170),MATCH(DATEDIF(D1486,DATE(2024,7,11),"m"),BMI!$A$3:$A$170,0),0)),BMI!$G$2:$K$2)</f>
        <v>BP</v>
      </c>
      <c r="N1486" s="299" t="s">
        <v>3386</v>
      </c>
      <c r="O1486" s="299">
        <v>83</v>
      </c>
      <c r="P1486" s="106" t="s">
        <v>3380</v>
      </c>
      <c r="Q1486" s="103" t="s">
        <v>5</v>
      </c>
      <c r="R1486" s="103" t="s">
        <v>5</v>
      </c>
      <c r="S1486" s="299" t="s">
        <v>5</v>
      </c>
      <c r="T1486" s="103" t="s">
        <v>5</v>
      </c>
      <c r="U1486" s="305" t="str">
        <f t="shared" si="143"/>
        <v>bt; bt; bt; bt</v>
      </c>
      <c r="V1486" s="306" t="s">
        <v>5</v>
      </c>
      <c r="W1486" s="307" t="str">
        <f t="shared" si="144"/>
        <v>III</v>
      </c>
      <c r="X1486" s="308"/>
    </row>
    <row r="1487" spans="1:24" x14ac:dyDescent="0.25">
      <c r="A1487" s="103">
        <f t="shared" si="145"/>
        <v>1478</v>
      </c>
      <c r="B1487" s="300" t="s">
        <v>3097</v>
      </c>
      <c r="C1487" s="301" t="s">
        <v>1325</v>
      </c>
      <c r="D1487" s="309">
        <v>42007</v>
      </c>
      <c r="E1487" s="308"/>
      <c r="F1487" s="308" t="s">
        <v>1753</v>
      </c>
      <c r="G1487" s="421" t="s">
        <v>2191</v>
      </c>
      <c r="H1487" s="228">
        <v>45720</v>
      </c>
      <c r="I1487" s="308">
        <v>33</v>
      </c>
      <c r="J1487" s="308">
        <v>138</v>
      </c>
      <c r="K1487" s="303" t="str" cm="1">
        <f t="array" ref="K1487">LOOKUP(2,1/(J1487&gt;=INDEX(IF(F1487="x",CCTT!$F$3:$I$170,CCTT!$B$3:$E$170),MATCH(DATEDIF(D1487,DATE(2024,7,11),"m"),CCTT!$A$3:$A$170,0),0)),CCTT!$F$2:$I$2)</f>
        <v>bt</v>
      </c>
      <c r="L1487" s="304">
        <f t="shared" si="142"/>
        <v>17.328292375551353</v>
      </c>
      <c r="M1487" s="303" t="str" cm="1">
        <f t="array" ref="M1487">LOOKUP(2,1/(L1487&gt;=INDEX(IF(F1487="x",BMI!$G$3:$K$170,BMI!$B$3:$F$170),MATCH(DATEDIF(D1487,DATE(2024,7,11),"m"),BMI!$A$3:$A$170,0),0)),BMI!$G$2:$K$2)</f>
        <v>bt</v>
      </c>
      <c r="N1487" s="299" t="s">
        <v>3379</v>
      </c>
      <c r="O1487" s="299">
        <v>82</v>
      </c>
      <c r="P1487" s="302" t="s">
        <v>3388</v>
      </c>
      <c r="Q1487" s="335" t="s">
        <v>1326</v>
      </c>
      <c r="R1487" s="103" t="s">
        <v>5</v>
      </c>
      <c r="S1487" s="299" t="s">
        <v>5</v>
      </c>
      <c r="T1487" s="103" t="s">
        <v>5</v>
      </c>
      <c r="U1487" s="305" t="str">
        <f t="shared" si="143"/>
        <v>2 mắt giảm thị lực; bt; bt; bt</v>
      </c>
      <c r="V1487" s="112" t="s">
        <v>1326</v>
      </c>
      <c r="W1487" s="307" t="str">
        <f t="shared" si="144"/>
        <v>II</v>
      </c>
      <c r="X1487" s="308"/>
    </row>
    <row r="1488" spans="1:24" x14ac:dyDescent="0.25">
      <c r="A1488" s="103">
        <f t="shared" si="145"/>
        <v>1479</v>
      </c>
      <c r="B1488" s="300" t="s">
        <v>1661</v>
      </c>
      <c r="C1488" s="301" t="s">
        <v>1511</v>
      </c>
      <c r="D1488" s="308"/>
      <c r="E1488" s="308" t="s">
        <v>1753</v>
      </c>
      <c r="F1488" s="308"/>
      <c r="G1488" s="421" t="s">
        <v>2191</v>
      </c>
      <c r="H1488" s="228">
        <v>45720</v>
      </c>
      <c r="I1488" s="308">
        <v>30</v>
      </c>
      <c r="J1488" s="308">
        <v>135</v>
      </c>
      <c r="K1488" s="303" t="e" cm="1">
        <f t="array" ref="K1488">LOOKUP(2,1/(J1488&gt;=INDEX(IF(F1488="x",CCTT!$F$3:$I$170,CCTT!$B$3:$E$170),MATCH(DATEDIF(D1488,DATE(2024,7,11),"m"),CCTT!$A$3:$A$170,0),0)),CCTT!$F$2:$I$2)</f>
        <v>#N/A</v>
      </c>
      <c r="L1488" s="304">
        <f t="shared" si="142"/>
        <v>16.460905349794238</v>
      </c>
      <c r="M1488" s="303" t="e" cm="1">
        <f t="array" ref="M1488">LOOKUP(2,1/(L1488&gt;=INDEX(IF(F1488="x",BMI!$G$3:$K$170,BMI!$B$3:$F$170),MATCH(DATEDIF(D1488,DATE(2024,7,11),"m"),BMI!$A$3:$A$170,0),0)),BMI!$G$2:$K$2)</f>
        <v>#N/A</v>
      </c>
      <c r="N1488" s="299" t="s">
        <v>3381</v>
      </c>
      <c r="O1488" s="299">
        <v>83</v>
      </c>
      <c r="P1488" s="106" t="s">
        <v>3380</v>
      </c>
      <c r="Q1488" s="103" t="s">
        <v>5</v>
      </c>
      <c r="R1488" s="103" t="s">
        <v>5</v>
      </c>
      <c r="S1488" s="299" t="s">
        <v>5</v>
      </c>
      <c r="T1488" s="103" t="s">
        <v>5</v>
      </c>
      <c r="U1488" s="305" t="str">
        <f t="shared" si="143"/>
        <v>bt; bt; bt; bt</v>
      </c>
      <c r="V1488" s="306" t="s">
        <v>5</v>
      </c>
      <c r="W1488" s="307" t="e">
        <f t="shared" si="144"/>
        <v>#N/A</v>
      </c>
      <c r="X1488" s="308"/>
    </row>
    <row r="1489" spans="1:24" x14ac:dyDescent="0.25">
      <c r="A1489" s="103">
        <f t="shared" si="145"/>
        <v>1480</v>
      </c>
      <c r="B1489" s="300" t="s">
        <v>3098</v>
      </c>
      <c r="C1489" s="301" t="s">
        <v>3099</v>
      </c>
      <c r="D1489" s="309">
        <v>42020</v>
      </c>
      <c r="E1489" s="308"/>
      <c r="F1489" s="308" t="s">
        <v>1753</v>
      </c>
      <c r="G1489" s="421" t="s">
        <v>2191</v>
      </c>
      <c r="H1489" s="228">
        <v>45720</v>
      </c>
      <c r="I1489" s="308">
        <v>34</v>
      </c>
      <c r="J1489" s="308">
        <v>144</v>
      </c>
      <c r="K1489" s="303" t="str" cm="1">
        <f t="array" ref="K1489">LOOKUP(2,1/(J1489&gt;=INDEX(IF(F1489="x",CCTT!$F$3:$I$170,CCTT!$B$3:$E$170),MATCH(DATEDIF(D1489,DATE(2024,7,11),"m"),CCTT!$A$3:$A$170,0),0)),CCTT!$F$2:$I$2)</f>
        <v>bt</v>
      </c>
      <c r="L1489" s="304">
        <f t="shared" si="142"/>
        <v>16.396604938271604</v>
      </c>
      <c r="M1489" s="303" t="str" cm="1">
        <f t="array" ref="M1489">LOOKUP(2,1/(L1489&gt;=INDEX(IF(F1489="x",BMI!$G$3:$K$170,BMI!$B$3:$F$170),MATCH(DATEDIF(D1489,DATE(2024,7,11),"m"),BMI!$A$3:$A$170,0),0)),BMI!$G$2:$K$2)</f>
        <v>bt</v>
      </c>
      <c r="N1489" s="299" t="s">
        <v>3381</v>
      </c>
      <c r="O1489" s="299">
        <v>83</v>
      </c>
      <c r="P1489" s="302" t="s">
        <v>3391</v>
      </c>
      <c r="Q1489" s="335" t="s">
        <v>1326</v>
      </c>
      <c r="R1489" s="103" t="s">
        <v>5</v>
      </c>
      <c r="S1489" s="299" t="s">
        <v>5</v>
      </c>
      <c r="T1489" s="103" t="s">
        <v>5</v>
      </c>
      <c r="U1489" s="305" t="str">
        <f t="shared" si="143"/>
        <v>2 mắt giảm thị lực; bt; bt; bt</v>
      </c>
      <c r="V1489" s="112" t="s">
        <v>1326</v>
      </c>
      <c r="W1489" s="307" t="str">
        <f t="shared" si="144"/>
        <v>II</v>
      </c>
      <c r="X1489" s="308"/>
    </row>
    <row r="1490" spans="1:24" x14ac:dyDescent="0.25">
      <c r="A1490" s="103">
        <f t="shared" si="145"/>
        <v>1481</v>
      </c>
      <c r="B1490" s="300" t="s">
        <v>3100</v>
      </c>
      <c r="C1490" s="301" t="s">
        <v>1655</v>
      </c>
      <c r="D1490" s="309">
        <v>42105</v>
      </c>
      <c r="E1490" s="308"/>
      <c r="F1490" s="308" t="s">
        <v>1753</v>
      </c>
      <c r="G1490" s="421" t="s">
        <v>2191</v>
      </c>
      <c r="H1490" s="228">
        <v>45720</v>
      </c>
      <c r="I1490" s="308">
        <v>32</v>
      </c>
      <c r="J1490" s="308">
        <v>135</v>
      </c>
      <c r="K1490" s="303" t="str" cm="1">
        <f t="array" ref="K1490">LOOKUP(2,1/(J1490&gt;=INDEX(IF(F1490="x",CCTT!$F$3:$I$170,CCTT!$B$3:$E$170),MATCH(DATEDIF(D1490,DATE(2024,7,11),"m"),CCTT!$A$3:$A$170,0),0)),CCTT!$F$2:$I$2)</f>
        <v>bt</v>
      </c>
      <c r="L1490" s="304">
        <f t="shared" si="142"/>
        <v>17.558299039780522</v>
      </c>
      <c r="M1490" s="303" t="str" cm="1">
        <f t="array" ref="M1490">LOOKUP(2,1/(L1490&gt;=INDEX(IF(F1490="x",BMI!$G$3:$K$170,BMI!$B$3:$F$170),MATCH(DATEDIF(D1490,DATE(2024,7,11),"m"),BMI!$A$3:$A$170,0),0)),BMI!$G$2:$K$2)</f>
        <v>bt</v>
      </c>
      <c r="N1490" s="299" t="s">
        <v>3379</v>
      </c>
      <c r="O1490" s="299">
        <v>83</v>
      </c>
      <c r="P1490" s="106" t="s">
        <v>3380</v>
      </c>
      <c r="Q1490" s="103" t="s">
        <v>5</v>
      </c>
      <c r="R1490" s="103" t="s">
        <v>5</v>
      </c>
      <c r="S1490" s="299" t="s">
        <v>5</v>
      </c>
      <c r="T1490" s="103" t="s">
        <v>5</v>
      </c>
      <c r="U1490" s="305" t="str">
        <f t="shared" si="143"/>
        <v>bt; bt; bt; bt</v>
      </c>
      <c r="V1490" s="306" t="s">
        <v>5</v>
      </c>
      <c r="W1490" s="307" t="str">
        <f t="shared" si="144"/>
        <v>I</v>
      </c>
      <c r="X1490" s="308"/>
    </row>
    <row r="1491" spans="1:24" x14ac:dyDescent="0.25">
      <c r="A1491" s="103">
        <f t="shared" si="145"/>
        <v>1482</v>
      </c>
      <c r="B1491" s="300" t="s">
        <v>3101</v>
      </c>
      <c r="C1491" s="301" t="s">
        <v>1279</v>
      </c>
      <c r="D1491" s="309">
        <v>42005</v>
      </c>
      <c r="E1491" s="308" t="s">
        <v>1753</v>
      </c>
      <c r="F1491" s="308"/>
      <c r="G1491" s="421" t="s">
        <v>2191</v>
      </c>
      <c r="H1491" s="228">
        <v>45720</v>
      </c>
      <c r="I1491" s="308">
        <v>29</v>
      </c>
      <c r="J1491" s="308">
        <v>127</v>
      </c>
      <c r="K1491" s="303" t="str" cm="1">
        <f t="array" ref="K1491">LOOKUP(2,1/(J1491&gt;=INDEX(IF(F1491="x",CCTT!$F$3:$I$170,CCTT!$B$3:$E$170),MATCH(DATEDIF(D1491,DATE(2024,7,11),"m"),CCTT!$A$3:$A$170,0),0)),CCTT!$F$2:$I$2)</f>
        <v>bt</v>
      </c>
      <c r="L1491" s="304">
        <f t="shared" si="142"/>
        <v>17.98003596007192</v>
      </c>
      <c r="M1491" s="303" t="str" cm="1">
        <f t="array" ref="M1491">LOOKUP(2,1/(L1491&gt;=INDEX(IF(F1491="x",BMI!$G$3:$K$170,BMI!$B$3:$F$170),MATCH(DATEDIF(D1491,DATE(2024,7,11),"m"),BMI!$A$3:$A$170,0),0)),BMI!$G$2:$K$2)</f>
        <v>bt</v>
      </c>
      <c r="N1491" s="299" t="s">
        <v>3381</v>
      </c>
      <c r="O1491" s="299">
        <v>83</v>
      </c>
      <c r="P1491" s="302" t="s">
        <v>3391</v>
      </c>
      <c r="Q1491" s="335" t="s">
        <v>1326</v>
      </c>
      <c r="R1491" s="103" t="s">
        <v>5</v>
      </c>
      <c r="S1491" s="299" t="s">
        <v>5</v>
      </c>
      <c r="T1491" s="103" t="s">
        <v>5</v>
      </c>
      <c r="U1491" s="305" t="str">
        <f t="shared" si="143"/>
        <v>2 mắt giảm thị lực; bt; bt; bt</v>
      </c>
      <c r="V1491" s="112" t="s">
        <v>1326</v>
      </c>
      <c r="W1491" s="307" t="str">
        <f t="shared" si="144"/>
        <v>II</v>
      </c>
      <c r="X1491" s="308"/>
    </row>
    <row r="1492" spans="1:24" x14ac:dyDescent="0.25">
      <c r="A1492" s="103">
        <f t="shared" si="145"/>
        <v>1483</v>
      </c>
      <c r="B1492" s="300" t="s">
        <v>3102</v>
      </c>
      <c r="C1492" s="301" t="s">
        <v>1360</v>
      </c>
      <c r="D1492" s="309">
        <v>42058</v>
      </c>
      <c r="E1492" s="308"/>
      <c r="F1492" s="308" t="s">
        <v>1753</v>
      </c>
      <c r="G1492" s="421" t="s">
        <v>2191</v>
      </c>
      <c r="H1492" s="228">
        <v>45720</v>
      </c>
      <c r="I1492" s="308">
        <v>24</v>
      </c>
      <c r="J1492" s="308">
        <v>120</v>
      </c>
      <c r="K1492" s="303" t="str" cm="1">
        <f t="array" ref="K1492">LOOKUP(2,1/(J1492&gt;=INDEX(IF(F1492="x",CCTT!$F$3:$I$170,CCTT!$B$3:$E$170),MATCH(DATEDIF(D1492,DATE(2024,7,11),"m"),CCTT!$A$3:$A$170,0),0)),CCTT!$F$2:$I$2)</f>
        <v>SDDTTC</v>
      </c>
      <c r="L1492" s="304">
        <f t="shared" si="142"/>
        <v>16.666666666666668</v>
      </c>
      <c r="M1492" s="303" t="str" cm="1">
        <f t="array" ref="M1492">LOOKUP(2,1/(L1492&gt;=INDEX(IF(F1492="x",BMI!$G$3:$K$170,BMI!$B$3:$F$170),MATCH(DATEDIF(D1492,DATE(2024,7,11),"m"),BMI!$A$3:$A$170,0),0)),BMI!$G$2:$K$2)</f>
        <v>bt</v>
      </c>
      <c r="N1492" s="299" t="s">
        <v>3381</v>
      </c>
      <c r="O1492" s="299">
        <v>83</v>
      </c>
      <c r="P1492" s="302" t="s">
        <v>3382</v>
      </c>
      <c r="Q1492" s="335" t="s">
        <v>1267</v>
      </c>
      <c r="R1492" s="103" t="s">
        <v>5</v>
      </c>
      <c r="S1492" s="299" t="s">
        <v>5</v>
      </c>
      <c r="T1492" s="103" t="s">
        <v>5</v>
      </c>
      <c r="U1492" s="305" t="str">
        <f t="shared" si="143"/>
        <v>Loạn thị; bt; bt; bt</v>
      </c>
      <c r="V1492" s="306" t="s">
        <v>3455</v>
      </c>
      <c r="W1492" s="307" t="str">
        <f t="shared" si="144"/>
        <v>II</v>
      </c>
      <c r="X1492" s="308"/>
    </row>
    <row r="1493" spans="1:24" x14ac:dyDescent="0.25">
      <c r="A1493" s="103">
        <f t="shared" si="145"/>
        <v>1484</v>
      </c>
      <c r="B1493" s="300" t="s">
        <v>3103</v>
      </c>
      <c r="C1493" s="301" t="s">
        <v>1361</v>
      </c>
      <c r="D1493" s="309">
        <v>42249</v>
      </c>
      <c r="E1493" s="308"/>
      <c r="F1493" s="308" t="s">
        <v>1753</v>
      </c>
      <c r="G1493" s="421" t="s">
        <v>2191</v>
      </c>
      <c r="H1493" s="228">
        <v>45720</v>
      </c>
      <c r="I1493" s="308">
        <v>27</v>
      </c>
      <c r="J1493" s="308">
        <v>133</v>
      </c>
      <c r="K1493" s="303" t="str" cm="1">
        <f t="array" ref="K1493">LOOKUP(2,1/(J1493&gt;=INDEX(IF(F1493="x",CCTT!$F$3:$I$170,CCTT!$B$3:$E$170),MATCH(DATEDIF(D1493,DATE(2024,7,11),"m"),CCTT!$A$3:$A$170,0),0)),CCTT!$F$2:$I$2)</f>
        <v>bt</v>
      </c>
      <c r="L1493" s="304">
        <f t="shared" si="142"/>
        <v>15.263723217818985</v>
      </c>
      <c r="M1493" s="303" t="str" cm="1">
        <f t="array" ref="M1493">LOOKUP(2,1/(L1493&gt;=INDEX(IF(F1493="x",BMI!$G$3:$K$170,BMI!$B$3:$F$170),MATCH(DATEDIF(D1493,DATE(2024,7,11),"m"),BMI!$A$3:$A$170,0),0)),BMI!$G$2:$K$2)</f>
        <v>bt</v>
      </c>
      <c r="N1493" s="299" t="s">
        <v>3379</v>
      </c>
      <c r="O1493" s="299">
        <v>83</v>
      </c>
      <c r="P1493" s="106" t="s">
        <v>3380</v>
      </c>
      <c r="Q1493" s="103" t="s">
        <v>5</v>
      </c>
      <c r="R1493" s="103" t="s">
        <v>5</v>
      </c>
      <c r="S1493" s="299" t="s">
        <v>1370</v>
      </c>
      <c r="T1493" s="103" t="s">
        <v>5</v>
      </c>
      <c r="U1493" s="305" t="str">
        <f t="shared" si="143"/>
        <v>bt; bt; Đa sâu răng; bt</v>
      </c>
      <c r="V1493" s="112" t="s">
        <v>1370</v>
      </c>
      <c r="W1493" s="307" t="str">
        <f t="shared" si="144"/>
        <v>II</v>
      </c>
      <c r="X1493" s="308"/>
    </row>
    <row r="1494" spans="1:24" x14ac:dyDescent="0.25">
      <c r="A1494" s="103">
        <f t="shared" si="145"/>
        <v>1485</v>
      </c>
      <c r="B1494" s="300" t="s">
        <v>3104</v>
      </c>
      <c r="C1494" s="301" t="s">
        <v>1329</v>
      </c>
      <c r="D1494" s="308"/>
      <c r="E1494" s="308" t="s">
        <v>1753</v>
      </c>
      <c r="F1494" s="308"/>
      <c r="G1494" s="421" t="s">
        <v>2191</v>
      </c>
      <c r="H1494" s="228">
        <v>45720</v>
      </c>
      <c r="I1494" s="308">
        <v>49</v>
      </c>
      <c r="J1494" s="308">
        <v>138</v>
      </c>
      <c r="K1494" s="303" t="e" cm="1">
        <f t="array" ref="K1494">LOOKUP(2,1/(J1494&gt;=INDEX(IF(F1494="x",CCTT!$F$3:$I$170,CCTT!$B$3:$E$170),MATCH(DATEDIF(D1494,DATE(2024,7,11),"m"),CCTT!$A$3:$A$170,0),0)),CCTT!$F$2:$I$2)</f>
        <v>#N/A</v>
      </c>
      <c r="L1494" s="304">
        <f t="shared" si="142"/>
        <v>25.72988867884898</v>
      </c>
      <c r="M1494" s="303" t="e" cm="1">
        <f t="array" ref="M1494">LOOKUP(2,1/(L1494&gt;=INDEX(IF(F1494="x",BMI!$G$3:$K$170,BMI!$B$3:$F$170),MATCH(DATEDIF(D1494,DATE(2024,7,11),"m"),BMI!$A$3:$A$170,0),0)),BMI!$G$2:$K$2)</f>
        <v>#N/A</v>
      </c>
      <c r="N1494" s="299" t="s">
        <v>3390</v>
      </c>
      <c r="O1494" s="299">
        <v>83</v>
      </c>
      <c r="P1494" s="106" t="s">
        <v>3380</v>
      </c>
      <c r="Q1494" s="103" t="s">
        <v>5</v>
      </c>
      <c r="R1494" s="103" t="s">
        <v>5</v>
      </c>
      <c r="S1494" s="299" t="s">
        <v>5</v>
      </c>
      <c r="T1494" s="103" t="s">
        <v>5</v>
      </c>
      <c r="U1494" s="305" t="str">
        <f t="shared" si="143"/>
        <v>bt; bt; bt; bt</v>
      </c>
      <c r="V1494" s="306" t="s">
        <v>5</v>
      </c>
      <c r="W1494" s="307" t="e">
        <f t="shared" si="144"/>
        <v>#N/A</v>
      </c>
      <c r="X1494" s="308"/>
    </row>
    <row r="1495" spans="1:24" x14ac:dyDescent="0.25">
      <c r="A1495" s="103">
        <f t="shared" si="145"/>
        <v>1486</v>
      </c>
      <c r="B1495" s="300" t="s">
        <v>1720</v>
      </c>
      <c r="C1495" s="301" t="s">
        <v>1284</v>
      </c>
      <c r="D1495" s="309">
        <v>41992</v>
      </c>
      <c r="E1495" s="308" t="s">
        <v>1753</v>
      </c>
      <c r="F1495" s="308"/>
      <c r="G1495" s="421" t="s">
        <v>2191</v>
      </c>
      <c r="H1495" s="228">
        <v>45720</v>
      </c>
      <c r="I1495" s="308">
        <v>50</v>
      </c>
      <c r="J1495" s="308">
        <v>133</v>
      </c>
      <c r="K1495" s="303" t="str" cm="1">
        <f t="array" ref="K1495">LOOKUP(2,1/(J1495&gt;=INDEX(IF(F1495="x",CCTT!$F$3:$I$170,CCTT!$B$3:$E$170),MATCH(DATEDIF(D1495,DATE(2024,7,11),"m"),CCTT!$A$3:$A$170,0),0)),CCTT!$F$2:$I$2)</f>
        <v>bt</v>
      </c>
      <c r="L1495" s="304">
        <f t="shared" si="142"/>
        <v>28.266154107072193</v>
      </c>
      <c r="M1495" s="303" t="str" cm="1">
        <f t="array" ref="M1495">LOOKUP(2,1/(L1495&gt;=INDEX(IF(F1495="x",BMI!$G$3:$K$170,BMI!$B$3:$F$170),MATCH(DATEDIF(D1495,DATE(2024,7,11),"m"),BMI!$A$3:$A$170,0),0)),BMI!$G$2:$K$2)</f>
        <v>BP</v>
      </c>
      <c r="N1495" s="299" t="s">
        <v>66</v>
      </c>
      <c r="O1495" s="299">
        <v>78</v>
      </c>
      <c r="P1495" s="302" t="s">
        <v>3382</v>
      </c>
      <c r="Q1495" s="335" t="s">
        <v>1293</v>
      </c>
      <c r="R1495" s="103" t="s">
        <v>5</v>
      </c>
      <c r="S1495" s="299" t="s">
        <v>1370</v>
      </c>
      <c r="T1495" s="103" t="s">
        <v>5</v>
      </c>
      <c r="U1495" s="305" t="str">
        <f>Q1495&amp;"; "&amp;R1495&amp;"; "&amp;S1495&amp;"; "&amp;T1495</f>
        <v>Cận loạn thị; bt; Đa sâu răng; bt</v>
      </c>
      <c r="V1495" s="306" t="s">
        <v>3407</v>
      </c>
      <c r="W1495" s="307" t="str">
        <f t="shared" si="144"/>
        <v>III</v>
      </c>
      <c r="X1495" s="308"/>
    </row>
    <row r="1496" spans="1:24" x14ac:dyDescent="0.25">
      <c r="A1496" s="103">
        <f t="shared" si="145"/>
        <v>1487</v>
      </c>
      <c r="B1496" s="300" t="s">
        <v>2649</v>
      </c>
      <c r="C1496" s="301" t="s">
        <v>1330</v>
      </c>
      <c r="D1496" s="308"/>
      <c r="E1496" s="308" t="s">
        <v>1753</v>
      </c>
      <c r="F1496" s="308"/>
      <c r="G1496" s="421" t="s">
        <v>2191</v>
      </c>
      <c r="H1496" s="228">
        <v>45720</v>
      </c>
      <c r="I1496" s="308">
        <v>55</v>
      </c>
      <c r="J1496" s="308">
        <v>140</v>
      </c>
      <c r="K1496" s="303" t="e" cm="1">
        <f t="array" ref="K1496">LOOKUP(2,1/(J1496&gt;=INDEX(IF(F1496="x",CCTT!$F$3:$I$170,CCTT!$B$3:$E$170),MATCH(DATEDIF(D1496,DATE(2024,7,11),"m"),CCTT!$A$3:$A$170,0),0)),CCTT!$F$2:$I$2)</f>
        <v>#N/A</v>
      </c>
      <c r="L1496" s="304">
        <f t="shared" si="142"/>
        <v>28.061224489795915</v>
      </c>
      <c r="M1496" s="303" t="e" cm="1">
        <f t="array" ref="M1496">LOOKUP(2,1/(L1496&gt;=INDEX(IF(F1496="x",BMI!$G$3:$K$170,BMI!$B$3:$F$170),MATCH(DATEDIF(D1496,DATE(2024,7,11),"m"),BMI!$A$3:$A$170,0),0)),BMI!$G$2:$K$2)</f>
        <v>#N/A</v>
      </c>
      <c r="N1496" s="299" t="s">
        <v>3390</v>
      </c>
      <c r="O1496" s="299">
        <v>83</v>
      </c>
      <c r="P1496" s="302" t="s">
        <v>3387</v>
      </c>
      <c r="Q1496" s="103" t="s">
        <v>5</v>
      </c>
      <c r="R1496" s="103" t="s">
        <v>5</v>
      </c>
      <c r="S1496" s="299" t="s">
        <v>5</v>
      </c>
      <c r="T1496" s="103" t="s">
        <v>5</v>
      </c>
      <c r="U1496" s="305" t="str">
        <f t="shared" si="143"/>
        <v>bt; bt; bt; bt</v>
      </c>
      <c r="V1496" s="306" t="s">
        <v>5</v>
      </c>
      <c r="W1496" s="307" t="e">
        <f t="shared" si="144"/>
        <v>#N/A</v>
      </c>
      <c r="X1496" s="308"/>
    </row>
    <row r="1497" spans="1:24" x14ac:dyDescent="0.25">
      <c r="A1497" s="103">
        <f t="shared" si="145"/>
        <v>1488</v>
      </c>
      <c r="B1497" s="300" t="s">
        <v>1590</v>
      </c>
      <c r="C1497" s="301" t="s">
        <v>1330</v>
      </c>
      <c r="D1497" s="309">
        <v>42039</v>
      </c>
      <c r="E1497" s="308" t="s">
        <v>1753</v>
      </c>
      <c r="F1497" s="308"/>
      <c r="G1497" s="421" t="s">
        <v>2191</v>
      </c>
      <c r="H1497" s="228">
        <v>45720</v>
      </c>
      <c r="I1497" s="308">
        <v>34</v>
      </c>
      <c r="J1497" s="308">
        <v>133</v>
      </c>
      <c r="K1497" s="303" t="str" cm="1">
        <f t="array" ref="K1497">LOOKUP(2,1/(J1497&gt;=INDEX(IF(F1497="x",CCTT!$F$3:$I$170,CCTT!$B$3:$E$170),MATCH(DATEDIF(D1497,DATE(2024,7,11),"m"),CCTT!$A$3:$A$170,0),0)),CCTT!$F$2:$I$2)</f>
        <v>bt</v>
      </c>
      <c r="L1497" s="304">
        <f t="shared" si="142"/>
        <v>19.220984792809091</v>
      </c>
      <c r="M1497" s="303" t="str" cm="1">
        <f t="array" ref="M1497">LOOKUP(2,1/(L1497&gt;=INDEX(IF(F1497="x",BMI!$G$3:$K$170,BMI!$B$3:$F$170),MATCH(DATEDIF(D1497,DATE(2024,7,11),"m"),BMI!$A$3:$A$170,0),0)),BMI!$G$2:$K$2)</f>
        <v>TC</v>
      </c>
      <c r="N1497" s="299" t="s">
        <v>3379</v>
      </c>
      <c r="O1497" s="299">
        <v>83</v>
      </c>
      <c r="P1497" s="106" t="s">
        <v>3380</v>
      </c>
      <c r="Q1497" s="103" t="s">
        <v>5</v>
      </c>
      <c r="R1497" s="103" t="s">
        <v>5</v>
      </c>
      <c r="S1497" s="299" t="s">
        <v>5</v>
      </c>
      <c r="T1497" s="103" t="s">
        <v>5</v>
      </c>
      <c r="U1497" s="305" t="str">
        <f t="shared" si="143"/>
        <v>bt; bt; bt; bt</v>
      </c>
      <c r="V1497" s="306" t="s">
        <v>5</v>
      </c>
      <c r="W1497" s="307" t="str">
        <f t="shared" si="144"/>
        <v>II</v>
      </c>
      <c r="X1497" s="308"/>
    </row>
    <row r="1498" spans="1:24" x14ac:dyDescent="0.25">
      <c r="A1498" s="103">
        <f t="shared" si="145"/>
        <v>1489</v>
      </c>
      <c r="B1498" s="300" t="s">
        <v>3105</v>
      </c>
      <c r="C1498" s="301" t="s">
        <v>1354</v>
      </c>
      <c r="D1498" s="309">
        <v>42309</v>
      </c>
      <c r="E1498" s="308"/>
      <c r="F1498" s="308" t="s">
        <v>1753</v>
      </c>
      <c r="G1498" s="421" t="s">
        <v>2191</v>
      </c>
      <c r="H1498" s="228">
        <v>45720</v>
      </c>
      <c r="I1498" s="308">
        <v>29</v>
      </c>
      <c r="J1498" s="308">
        <v>143</v>
      </c>
      <c r="K1498" s="303" t="str" cm="1">
        <f t="array" ref="K1498">LOOKUP(2,1/(J1498&gt;=INDEX(IF(F1498="x",CCTT!$F$3:$I$170,CCTT!$B$3:$E$170),MATCH(DATEDIF(D1498,DATE(2024,7,11),"m"),CCTT!$A$3:$A$170,0),0)),CCTT!$F$2:$I$2)</f>
        <v>CHT</v>
      </c>
      <c r="L1498" s="304">
        <f t="shared" si="142"/>
        <v>14.181622573230966</v>
      </c>
      <c r="M1498" s="303" t="str" cm="1">
        <f t="array" ref="M1498">LOOKUP(2,1/(L1498&gt;=INDEX(IF(F1498="x",BMI!$G$3:$K$170,BMI!$B$3:$F$170),MATCH(DATEDIF(D1498,DATE(2024,7,11),"m"),BMI!$A$3:$A$170,0),0)),BMI!$G$2:$K$2)</f>
        <v>bt</v>
      </c>
      <c r="N1498" s="299" t="s">
        <v>3384</v>
      </c>
      <c r="O1498" s="299">
        <v>85</v>
      </c>
      <c r="P1498" s="302" t="s">
        <v>3382</v>
      </c>
      <c r="Q1498" s="103" t="s">
        <v>1269</v>
      </c>
      <c r="R1498" s="103" t="s">
        <v>5</v>
      </c>
      <c r="S1498" s="299" t="s">
        <v>1370</v>
      </c>
      <c r="T1498" s="103" t="s">
        <v>5</v>
      </c>
      <c r="U1498" s="305" t="str">
        <f t="shared" si="143"/>
        <v>Cận thị; bt; Đa sâu răng; bt</v>
      </c>
      <c r="V1498" s="306" t="s">
        <v>3383</v>
      </c>
      <c r="W1498" s="307" t="str">
        <f t="shared" si="144"/>
        <v>II</v>
      </c>
      <c r="X1498" s="308"/>
    </row>
    <row r="1499" spans="1:24" x14ac:dyDescent="0.25">
      <c r="A1499" s="103">
        <f t="shared" si="145"/>
        <v>1490</v>
      </c>
      <c r="B1499" s="300" t="s">
        <v>3106</v>
      </c>
      <c r="C1499" s="301" t="s">
        <v>1354</v>
      </c>
      <c r="D1499" s="309">
        <v>42160</v>
      </c>
      <c r="E1499" s="308"/>
      <c r="F1499" s="308" t="s">
        <v>1753</v>
      </c>
      <c r="G1499" s="421" t="s">
        <v>2191</v>
      </c>
      <c r="H1499" s="228">
        <v>45720</v>
      </c>
      <c r="I1499" s="308">
        <v>40</v>
      </c>
      <c r="J1499" s="308">
        <v>140</v>
      </c>
      <c r="K1499" s="303" t="str" cm="1">
        <f t="array" ref="K1499">LOOKUP(2,1/(J1499&gt;=INDEX(IF(F1499="x",CCTT!$F$3:$I$170,CCTT!$B$3:$E$170),MATCH(DATEDIF(D1499,DATE(2024,7,11),"m"),CCTT!$A$3:$A$170,0),0)),CCTT!$F$2:$I$2)</f>
        <v>bt</v>
      </c>
      <c r="L1499" s="304">
        <f t="shared" si="142"/>
        <v>20.408163265306126</v>
      </c>
      <c r="M1499" s="303" t="str" cm="1">
        <f t="array" ref="M1499">LOOKUP(2,1/(L1499&gt;=INDEX(IF(F1499="x",BMI!$G$3:$K$170,BMI!$B$3:$F$170),MATCH(DATEDIF(D1499,DATE(2024,7,11),"m"),BMI!$A$3:$A$170,0),0)),BMI!$G$2:$K$2)</f>
        <v>TC</v>
      </c>
      <c r="N1499" s="299" t="s">
        <v>3379</v>
      </c>
      <c r="O1499" s="299">
        <v>83</v>
      </c>
      <c r="P1499" s="106" t="s">
        <v>3380</v>
      </c>
      <c r="Q1499" s="103" t="s">
        <v>5</v>
      </c>
      <c r="R1499" s="103" t="s">
        <v>5</v>
      </c>
      <c r="S1499" s="299" t="s">
        <v>5</v>
      </c>
      <c r="T1499" s="103" t="s">
        <v>5</v>
      </c>
      <c r="U1499" s="305" t="str">
        <f t="shared" si="143"/>
        <v>bt; bt; bt; bt</v>
      </c>
      <c r="V1499" s="306" t="s">
        <v>5</v>
      </c>
      <c r="W1499" s="307" t="str">
        <f t="shared" si="144"/>
        <v>II</v>
      </c>
      <c r="X1499" s="308"/>
    </row>
    <row r="1500" spans="1:24" x14ac:dyDescent="0.25">
      <c r="A1500" s="103">
        <f t="shared" si="145"/>
        <v>1491</v>
      </c>
      <c r="B1500" s="300" t="s">
        <v>1730</v>
      </c>
      <c r="C1500" s="301" t="s">
        <v>1354</v>
      </c>
      <c r="D1500" s="309">
        <v>42078</v>
      </c>
      <c r="E1500" s="308"/>
      <c r="F1500" s="308" t="s">
        <v>1753</v>
      </c>
      <c r="G1500" s="421" t="s">
        <v>2191</v>
      </c>
      <c r="H1500" s="228">
        <v>45720</v>
      </c>
      <c r="I1500" s="308">
        <v>27</v>
      </c>
      <c r="J1500" s="308">
        <v>134</v>
      </c>
      <c r="K1500" s="303" t="str" cm="1">
        <f t="array" ref="K1500">LOOKUP(2,1/(J1500&gt;=INDEX(IF(F1500="x",CCTT!$F$3:$I$170,CCTT!$B$3:$E$170),MATCH(DATEDIF(D1500,DATE(2024,7,11),"m"),CCTT!$A$3:$A$170,0),0)),CCTT!$F$2:$I$2)</f>
        <v>bt</v>
      </c>
      <c r="L1500" s="304">
        <f t="shared" si="142"/>
        <v>15.036756515927824</v>
      </c>
      <c r="M1500" s="303" t="str" cm="1">
        <f t="array" ref="M1500">LOOKUP(2,1/(L1500&gt;=INDEX(IF(F1500="x",BMI!$G$3:$K$170,BMI!$B$3:$F$170),MATCH(DATEDIF(D1500,DATE(2024,7,11),"m"),BMI!$A$3:$A$170,0),0)),BMI!$G$2:$K$2)</f>
        <v>bt</v>
      </c>
      <c r="N1500" s="299" t="s">
        <v>3381</v>
      </c>
      <c r="O1500" s="299">
        <v>81</v>
      </c>
      <c r="P1500" s="106" t="s">
        <v>3380</v>
      </c>
      <c r="Q1500" s="103" t="s">
        <v>5</v>
      </c>
      <c r="R1500" s="103" t="s">
        <v>5</v>
      </c>
      <c r="S1500" s="299" t="s">
        <v>5</v>
      </c>
      <c r="T1500" s="103" t="s">
        <v>5</v>
      </c>
      <c r="U1500" s="305" t="str">
        <f t="shared" si="143"/>
        <v>bt; bt; bt; bt</v>
      </c>
      <c r="V1500" s="306" t="s">
        <v>5</v>
      </c>
      <c r="W1500" s="307" t="str">
        <f t="shared" si="144"/>
        <v>I</v>
      </c>
      <c r="X1500" s="308"/>
    </row>
    <row r="1501" spans="1:24" x14ac:dyDescent="0.25">
      <c r="A1501" s="103">
        <f t="shared" si="145"/>
        <v>1492</v>
      </c>
      <c r="B1501" s="300" t="s">
        <v>3107</v>
      </c>
      <c r="C1501" s="301" t="s">
        <v>0</v>
      </c>
      <c r="D1501" s="309">
        <v>42183</v>
      </c>
      <c r="E1501" s="308" t="s">
        <v>1753</v>
      </c>
      <c r="F1501" s="308"/>
      <c r="G1501" s="421" t="s">
        <v>2191</v>
      </c>
      <c r="H1501" s="228">
        <v>45720</v>
      </c>
      <c r="I1501" s="308">
        <v>31</v>
      </c>
      <c r="J1501" s="308">
        <v>135</v>
      </c>
      <c r="K1501" s="303" t="str" cm="1">
        <f t="array" ref="K1501">LOOKUP(2,1/(J1501&gt;=INDEX(IF(F1501="x",CCTT!$F$3:$I$170,CCTT!$B$3:$E$170),MATCH(DATEDIF(D1501,DATE(2024,7,11),"m"),CCTT!$A$3:$A$170,0),0)),CCTT!$F$2:$I$2)</f>
        <v>bt</v>
      </c>
      <c r="L1501" s="304">
        <f t="shared" si="142"/>
        <v>17.00960219478738</v>
      </c>
      <c r="M1501" s="303" t="str" cm="1">
        <f t="array" ref="M1501">LOOKUP(2,1/(L1501&gt;=INDEX(IF(F1501="x",BMI!$G$3:$K$170,BMI!$B$3:$F$170),MATCH(DATEDIF(D1501,DATE(2024,7,11),"m"),BMI!$A$3:$A$170,0),0)),BMI!$G$2:$K$2)</f>
        <v>bt</v>
      </c>
      <c r="N1501" s="299" t="s">
        <v>3384</v>
      </c>
      <c r="O1501" s="299">
        <v>83</v>
      </c>
      <c r="P1501" s="106" t="s">
        <v>3380</v>
      </c>
      <c r="Q1501" s="103" t="s">
        <v>5</v>
      </c>
      <c r="R1501" s="103" t="s">
        <v>5</v>
      </c>
      <c r="S1501" s="299" t="s">
        <v>1370</v>
      </c>
      <c r="T1501" s="103" t="s">
        <v>5</v>
      </c>
      <c r="U1501" s="305" t="str">
        <f t="shared" si="143"/>
        <v>bt; bt; Đa sâu răng; bt</v>
      </c>
      <c r="V1501" s="112" t="s">
        <v>1370</v>
      </c>
      <c r="W1501" s="307" t="str">
        <f t="shared" si="144"/>
        <v>II</v>
      </c>
      <c r="X1501" s="308"/>
    </row>
    <row r="1502" spans="1:24" x14ac:dyDescent="0.25">
      <c r="A1502" s="103">
        <f t="shared" si="145"/>
        <v>1493</v>
      </c>
      <c r="B1502" s="300" t="s">
        <v>3108</v>
      </c>
      <c r="C1502" s="301" t="s">
        <v>1342</v>
      </c>
      <c r="D1502" s="309">
        <v>42304</v>
      </c>
      <c r="E1502" s="308" t="s">
        <v>1753</v>
      </c>
      <c r="F1502" s="308"/>
      <c r="G1502" s="421" t="s">
        <v>2191</v>
      </c>
      <c r="H1502" s="228">
        <v>45720</v>
      </c>
      <c r="I1502" s="308">
        <v>26</v>
      </c>
      <c r="J1502" s="308">
        <v>130</v>
      </c>
      <c r="K1502" s="303" t="str" cm="1">
        <f t="array" ref="K1502">LOOKUP(2,1/(J1502&gt;=INDEX(IF(F1502="x",CCTT!$F$3:$I$170,CCTT!$B$3:$E$170),MATCH(DATEDIF(D1502,DATE(2024,7,11),"m"),CCTT!$A$3:$A$170,0),0)),CCTT!$F$2:$I$2)</f>
        <v>bt</v>
      </c>
      <c r="L1502" s="304">
        <f t="shared" si="142"/>
        <v>15.384615384615385</v>
      </c>
      <c r="M1502" s="303" t="str" cm="1">
        <f t="array" ref="M1502">LOOKUP(2,1/(L1502&gt;=INDEX(IF(F1502="x",BMI!$G$3:$K$170,BMI!$B$3:$F$170),MATCH(DATEDIF(D1502,DATE(2024,7,11),"m"),BMI!$A$3:$A$170,0),0)),BMI!$G$2:$K$2)</f>
        <v>bt</v>
      </c>
      <c r="N1502" s="299" t="s">
        <v>3381</v>
      </c>
      <c r="O1502" s="299">
        <v>83</v>
      </c>
      <c r="P1502" s="106" t="s">
        <v>3380</v>
      </c>
      <c r="Q1502" s="103" t="s">
        <v>5</v>
      </c>
      <c r="R1502" s="103" t="s">
        <v>5</v>
      </c>
      <c r="S1502" s="299" t="s">
        <v>5</v>
      </c>
      <c r="T1502" s="103" t="s">
        <v>5</v>
      </c>
      <c r="U1502" s="305" t="str">
        <f t="shared" si="143"/>
        <v>bt; bt; bt; bt</v>
      </c>
      <c r="V1502" s="306" t="s">
        <v>5</v>
      </c>
      <c r="W1502" s="307" t="str">
        <f t="shared" si="144"/>
        <v>I</v>
      </c>
      <c r="X1502" s="308"/>
    </row>
    <row r="1503" spans="1:24" x14ac:dyDescent="0.25">
      <c r="A1503" s="103">
        <f t="shared" si="145"/>
        <v>1494</v>
      </c>
      <c r="B1503" s="300" t="s">
        <v>3109</v>
      </c>
      <c r="C1503" s="301" t="s">
        <v>1291</v>
      </c>
      <c r="D1503" s="309">
        <v>42202</v>
      </c>
      <c r="E1503" s="308"/>
      <c r="F1503" s="308" t="s">
        <v>1753</v>
      </c>
      <c r="G1503" s="421" t="s">
        <v>2191</v>
      </c>
      <c r="H1503" s="228">
        <v>45720</v>
      </c>
      <c r="I1503" s="308">
        <v>24</v>
      </c>
      <c r="J1503" s="308">
        <v>133</v>
      </c>
      <c r="K1503" s="303" t="str" cm="1">
        <f t="array" ref="K1503">LOOKUP(2,1/(J1503&gt;=INDEX(IF(F1503="x",CCTT!$F$3:$I$170,CCTT!$B$3:$E$170),MATCH(DATEDIF(D1503,DATE(2024,7,11),"m"),CCTT!$A$3:$A$170,0),0)),CCTT!$F$2:$I$2)</f>
        <v>bt</v>
      </c>
      <c r="L1503" s="304">
        <f t="shared" si="142"/>
        <v>13.567753971394652</v>
      </c>
      <c r="M1503" s="303" t="str" cm="1">
        <f t="array" ref="M1503">LOOKUP(2,1/(L1503&gt;=INDEX(IF(F1503="x",BMI!$G$3:$K$170,BMI!$B$3:$F$170),MATCH(DATEDIF(D1503,DATE(2024,7,11),"m"),BMI!$A$3:$A$170,0),0)),BMI!$G$2:$K$2)</f>
        <v>bt</v>
      </c>
      <c r="N1503" s="299" t="s">
        <v>3381</v>
      </c>
      <c r="O1503" s="299">
        <v>81</v>
      </c>
      <c r="P1503" s="302" t="s">
        <v>3388</v>
      </c>
      <c r="Q1503" s="335" t="s">
        <v>1326</v>
      </c>
      <c r="R1503" s="103" t="s">
        <v>5</v>
      </c>
      <c r="S1503" s="299" t="s">
        <v>5</v>
      </c>
      <c r="T1503" s="103" t="s">
        <v>5</v>
      </c>
      <c r="U1503" s="305" t="str">
        <f t="shared" si="143"/>
        <v>2 mắt giảm thị lực; bt; bt; bt</v>
      </c>
      <c r="V1503" s="112" t="s">
        <v>1326</v>
      </c>
      <c r="W1503" s="307" t="str">
        <f t="shared" si="144"/>
        <v>II</v>
      </c>
      <c r="X1503" s="308"/>
    </row>
    <row r="1504" spans="1:24" x14ac:dyDescent="0.25">
      <c r="A1504" s="103">
        <f t="shared" si="145"/>
        <v>1495</v>
      </c>
      <c r="B1504" s="300" t="s">
        <v>3110</v>
      </c>
      <c r="C1504" s="301" t="s">
        <v>1316</v>
      </c>
      <c r="D1504" s="309">
        <v>42303</v>
      </c>
      <c r="E1504" s="308"/>
      <c r="F1504" s="308" t="s">
        <v>1753</v>
      </c>
      <c r="G1504" s="421" t="s">
        <v>2191</v>
      </c>
      <c r="H1504" s="228">
        <v>45720</v>
      </c>
      <c r="I1504" s="308">
        <v>28</v>
      </c>
      <c r="J1504" s="308">
        <v>139</v>
      </c>
      <c r="K1504" s="303" t="str" cm="1">
        <f t="array" ref="K1504">LOOKUP(2,1/(J1504&gt;=INDEX(IF(F1504="x",CCTT!$F$3:$I$170,CCTT!$B$3:$E$170),MATCH(DATEDIF(D1504,DATE(2024,7,11),"m"),CCTT!$A$3:$A$170,0),0)),CCTT!$F$2:$I$2)</f>
        <v>bt</v>
      </c>
      <c r="L1504" s="304">
        <f t="shared" si="142"/>
        <v>14.49200351948657</v>
      </c>
      <c r="M1504" s="303" t="str" cm="1">
        <f t="array" ref="M1504">LOOKUP(2,1/(L1504&gt;=INDEX(IF(F1504="x",BMI!$G$3:$K$170,BMI!$B$3:$F$170),MATCH(DATEDIF(D1504,DATE(2024,7,11),"m"),BMI!$A$3:$A$170,0),0)),BMI!$G$2:$K$2)</f>
        <v>bt</v>
      </c>
      <c r="N1504" s="299" t="s">
        <v>3381</v>
      </c>
      <c r="O1504" s="299">
        <v>83</v>
      </c>
      <c r="P1504" s="106" t="s">
        <v>3380</v>
      </c>
      <c r="Q1504" s="103" t="s">
        <v>5</v>
      </c>
      <c r="R1504" s="103" t="s">
        <v>5</v>
      </c>
      <c r="S1504" s="299" t="s">
        <v>5</v>
      </c>
      <c r="T1504" s="103" t="s">
        <v>5</v>
      </c>
      <c r="U1504" s="305" t="str">
        <f t="shared" si="143"/>
        <v>bt; bt; bt; bt</v>
      </c>
      <c r="V1504" s="306" t="s">
        <v>5</v>
      </c>
      <c r="W1504" s="307" t="str">
        <f t="shared" si="144"/>
        <v>I</v>
      </c>
      <c r="X1504" s="308"/>
    </row>
    <row r="1505" spans="1:24" x14ac:dyDescent="0.25">
      <c r="A1505" s="103">
        <f t="shared" si="145"/>
        <v>1496</v>
      </c>
      <c r="B1505" s="300" t="s">
        <v>3111</v>
      </c>
      <c r="C1505" s="301" t="s">
        <v>3112</v>
      </c>
      <c r="D1505" s="309">
        <v>42368</v>
      </c>
      <c r="E1505" s="308"/>
      <c r="F1505" s="308" t="s">
        <v>1753</v>
      </c>
      <c r="G1505" s="421" t="s">
        <v>2191</v>
      </c>
      <c r="H1505" s="228">
        <v>45720</v>
      </c>
      <c r="I1505" s="308">
        <v>23</v>
      </c>
      <c r="J1505" s="308">
        <v>125</v>
      </c>
      <c r="K1505" s="303" t="str" cm="1">
        <f t="array" ref="K1505">LOOKUP(2,1/(J1505&gt;=INDEX(IF(F1505="x",CCTT!$F$3:$I$170,CCTT!$B$3:$E$170),MATCH(DATEDIF(D1505,DATE(2024,7,11),"m"),CCTT!$A$3:$A$170,0),0)),CCTT!$F$2:$I$2)</f>
        <v>bt</v>
      </c>
      <c r="L1505" s="304">
        <f t="shared" si="142"/>
        <v>14.72</v>
      </c>
      <c r="M1505" s="303" t="str" cm="1">
        <f t="array" ref="M1505">LOOKUP(2,1/(L1505&gt;=INDEX(IF(F1505="x",BMI!$G$3:$K$170,BMI!$B$3:$F$170),MATCH(DATEDIF(D1505,DATE(2024,7,11),"m"),BMI!$A$3:$A$170,0),0)),BMI!$G$2:$K$2)</f>
        <v>bt</v>
      </c>
      <c r="N1505" s="299" t="s">
        <v>3384</v>
      </c>
      <c r="O1505" s="299">
        <v>83</v>
      </c>
      <c r="P1505" s="302" t="s">
        <v>3382</v>
      </c>
      <c r="Q1505" s="103" t="s">
        <v>1269</v>
      </c>
      <c r="R1505" s="103" t="s">
        <v>5</v>
      </c>
      <c r="S1505" s="299" t="s">
        <v>5</v>
      </c>
      <c r="T1505" s="103" t="s">
        <v>5</v>
      </c>
      <c r="U1505" s="305" t="str">
        <f t="shared" si="143"/>
        <v>Cận thị; bt; bt; bt</v>
      </c>
      <c r="V1505" s="306" t="s">
        <v>3452</v>
      </c>
      <c r="W1505" s="307" t="str">
        <f t="shared" si="144"/>
        <v>II</v>
      </c>
      <c r="X1505" s="308"/>
    </row>
    <row r="1506" spans="1:24" x14ac:dyDescent="0.25">
      <c r="A1506" s="103">
        <f t="shared" si="145"/>
        <v>1497</v>
      </c>
      <c r="B1506" s="300" t="s">
        <v>3113</v>
      </c>
      <c r="C1506" s="301" t="s">
        <v>1659</v>
      </c>
      <c r="D1506" s="309">
        <v>42103</v>
      </c>
      <c r="E1506" s="308" t="s">
        <v>1753</v>
      </c>
      <c r="F1506" s="308"/>
      <c r="G1506" s="421" t="s">
        <v>2191</v>
      </c>
      <c r="H1506" s="228">
        <v>45720</v>
      </c>
      <c r="I1506" s="308">
        <v>36</v>
      </c>
      <c r="J1506" s="308">
        <v>127</v>
      </c>
      <c r="K1506" s="303" t="str" cm="1">
        <f t="array" ref="K1506">LOOKUP(2,1/(J1506&gt;=INDEX(IF(F1506="x",CCTT!$F$3:$I$170,CCTT!$B$3:$E$170),MATCH(DATEDIF(D1506,DATE(2024,7,11),"m"),CCTT!$A$3:$A$170,0),0)),CCTT!$F$2:$I$2)</f>
        <v>bt</v>
      </c>
      <c r="L1506" s="304">
        <f t="shared" si="142"/>
        <v>22.320044640089282</v>
      </c>
      <c r="M1506" s="303" t="str" cm="1">
        <f t="array" ref="M1506">LOOKUP(2,1/(L1506&gt;=INDEX(IF(F1506="x",BMI!$G$3:$K$170,BMI!$B$3:$F$170),MATCH(DATEDIF(D1506,DATE(2024,7,11),"m"),BMI!$A$3:$A$170,0),0)),BMI!$G$2:$K$2)</f>
        <v>BP</v>
      </c>
      <c r="N1506" s="299" t="s">
        <v>3381</v>
      </c>
      <c r="O1506" s="299">
        <v>83</v>
      </c>
      <c r="P1506" s="106" t="s">
        <v>3380</v>
      </c>
      <c r="Q1506" s="103" t="s">
        <v>5</v>
      </c>
      <c r="R1506" s="103" t="s">
        <v>5</v>
      </c>
      <c r="S1506" s="299" t="s">
        <v>5</v>
      </c>
      <c r="T1506" s="103" t="s">
        <v>5</v>
      </c>
      <c r="U1506" s="305" t="str">
        <f t="shared" si="143"/>
        <v>bt; bt; bt; bt</v>
      </c>
      <c r="V1506" s="306" t="s">
        <v>5</v>
      </c>
      <c r="W1506" s="307" t="str">
        <f t="shared" si="144"/>
        <v>III</v>
      </c>
      <c r="X1506" s="308"/>
    </row>
    <row r="1507" spans="1:24" x14ac:dyDescent="0.25">
      <c r="A1507" s="103">
        <f t="shared" si="145"/>
        <v>1498</v>
      </c>
      <c r="B1507" s="300" t="s">
        <v>3114</v>
      </c>
      <c r="C1507" s="301" t="s">
        <v>1729</v>
      </c>
      <c r="D1507" s="309">
        <v>42314</v>
      </c>
      <c r="E1507" s="308" t="s">
        <v>1753</v>
      </c>
      <c r="F1507" s="308"/>
      <c r="G1507" s="421" t="s">
        <v>2191</v>
      </c>
      <c r="H1507" s="228">
        <v>45720</v>
      </c>
      <c r="I1507" s="308">
        <v>22</v>
      </c>
      <c r="J1507" s="308">
        <v>130</v>
      </c>
      <c r="K1507" s="303" t="str" cm="1">
        <f t="array" ref="K1507">LOOKUP(2,1/(J1507&gt;=INDEX(IF(F1507="x",CCTT!$F$3:$I$170,CCTT!$B$3:$E$170),MATCH(DATEDIF(D1507,DATE(2024,7,11),"m"),CCTT!$A$3:$A$170,0),0)),CCTT!$F$2:$I$2)</f>
        <v>bt</v>
      </c>
      <c r="L1507" s="304">
        <f t="shared" si="142"/>
        <v>13.017751479289942</v>
      </c>
      <c r="M1507" s="303" t="str" cm="1">
        <f t="array" ref="M1507">LOOKUP(2,1/(L1507&gt;=INDEX(IF(F1507="x",BMI!$G$3:$K$170,BMI!$B$3:$F$170),MATCH(DATEDIF(D1507,DATE(2024,7,11),"m"),BMI!$A$3:$A$170,0),0)),BMI!$G$2:$K$2)</f>
        <v>SDDTGC</v>
      </c>
      <c r="N1507" s="299" t="s">
        <v>3381</v>
      </c>
      <c r="O1507" s="299">
        <v>84</v>
      </c>
      <c r="P1507" s="106" t="s">
        <v>3380</v>
      </c>
      <c r="Q1507" s="103" t="s">
        <v>5</v>
      </c>
      <c r="R1507" s="103" t="s">
        <v>5</v>
      </c>
      <c r="S1507" s="299" t="s">
        <v>1370</v>
      </c>
      <c r="T1507" s="103" t="s">
        <v>5</v>
      </c>
      <c r="U1507" s="305" t="str">
        <f t="shared" si="143"/>
        <v>bt; bt; Đa sâu răng; bt</v>
      </c>
      <c r="V1507" s="112" t="s">
        <v>1370</v>
      </c>
      <c r="W1507" s="307" t="str">
        <f t="shared" si="144"/>
        <v>II</v>
      </c>
      <c r="X1507" s="308"/>
    </row>
    <row r="1508" spans="1:24" x14ac:dyDescent="0.25">
      <c r="A1508" s="103">
        <f t="shared" si="145"/>
        <v>1499</v>
      </c>
      <c r="B1508" s="300" t="s">
        <v>3115</v>
      </c>
      <c r="C1508" s="301" t="s">
        <v>1317</v>
      </c>
      <c r="D1508" s="309">
        <v>42196</v>
      </c>
      <c r="E1508" s="308" t="s">
        <v>1753</v>
      </c>
      <c r="F1508" s="308"/>
      <c r="G1508" s="421" t="s">
        <v>2191</v>
      </c>
      <c r="H1508" s="228">
        <v>45720</v>
      </c>
      <c r="I1508" s="308">
        <v>49</v>
      </c>
      <c r="J1508" s="308">
        <v>142</v>
      </c>
      <c r="K1508" s="303" t="str" cm="1">
        <f t="array" ref="K1508">LOOKUP(2,1/(J1508&gt;=INDEX(IF(F1508="x",CCTT!$F$3:$I$170,CCTT!$B$3:$E$170),MATCH(DATEDIF(D1508,DATE(2024,7,11),"m"),CCTT!$A$3:$A$170,0),0)),CCTT!$F$2:$I$2)</f>
        <v>bt</v>
      </c>
      <c r="L1508" s="304">
        <f t="shared" si="142"/>
        <v>24.300733981352906</v>
      </c>
      <c r="M1508" s="303" t="str" cm="1">
        <f t="array" ref="M1508">LOOKUP(2,1/(L1508&gt;=INDEX(IF(F1508="x",BMI!$G$3:$K$170,BMI!$B$3:$F$170),MATCH(DATEDIF(D1508,DATE(2024,7,11),"m"),BMI!$A$3:$A$170,0),0)),BMI!$G$2:$K$2)</f>
        <v>BP</v>
      </c>
      <c r="N1508" s="299" t="s">
        <v>66</v>
      </c>
      <c r="O1508" s="299">
        <v>83</v>
      </c>
      <c r="P1508" s="106" t="s">
        <v>3380</v>
      </c>
      <c r="Q1508" s="103" t="s">
        <v>5</v>
      </c>
      <c r="R1508" s="103" t="s">
        <v>5</v>
      </c>
      <c r="S1508" s="299" t="s">
        <v>5</v>
      </c>
      <c r="T1508" s="103" t="s">
        <v>5</v>
      </c>
      <c r="U1508" s="305" t="str">
        <f t="shared" si="143"/>
        <v>bt; bt; bt; bt</v>
      </c>
      <c r="V1508" s="306" t="s">
        <v>5</v>
      </c>
      <c r="W1508" s="307" t="str">
        <f t="shared" si="144"/>
        <v>III</v>
      </c>
      <c r="X1508" s="308"/>
    </row>
    <row r="1509" spans="1:24" x14ac:dyDescent="0.25">
      <c r="A1509" s="103">
        <f t="shared" si="145"/>
        <v>1500</v>
      </c>
      <c r="B1509" s="300" t="s">
        <v>3116</v>
      </c>
      <c r="C1509" s="301" t="s">
        <v>1391</v>
      </c>
      <c r="D1509" s="309">
        <v>41887</v>
      </c>
      <c r="E1509" s="308" t="s">
        <v>1753</v>
      </c>
      <c r="F1509" s="308"/>
      <c r="G1509" s="421" t="s">
        <v>2191</v>
      </c>
      <c r="H1509" s="228">
        <v>45720</v>
      </c>
      <c r="I1509" s="308">
        <v>48</v>
      </c>
      <c r="J1509" s="308">
        <v>144</v>
      </c>
      <c r="K1509" s="303" t="str" cm="1">
        <f t="array" ref="K1509">LOOKUP(2,1/(J1509&gt;=INDEX(IF(F1509="x",CCTT!$F$3:$I$170,CCTT!$B$3:$E$170),MATCH(DATEDIF(D1509,DATE(2024,7,11),"m"),CCTT!$A$3:$A$170,0),0)),CCTT!$F$2:$I$2)</f>
        <v>bt</v>
      </c>
      <c r="L1509" s="304">
        <f t="shared" si="142"/>
        <v>23.148148148148145</v>
      </c>
      <c r="M1509" s="303" t="str" cm="1">
        <f t="array" ref="M1509">LOOKUP(2,1/(L1509&gt;=INDEX(IF(F1509="x",BMI!$G$3:$K$170,BMI!$B$3:$F$170),MATCH(DATEDIF(D1509,DATE(2024,7,11),"m"),BMI!$A$3:$A$170,0),0)),BMI!$G$2:$K$2)</f>
        <v>BP</v>
      </c>
      <c r="N1509" s="299" t="s">
        <v>3386</v>
      </c>
      <c r="O1509" s="299">
        <v>82</v>
      </c>
      <c r="P1509" s="106" t="s">
        <v>3380</v>
      </c>
      <c r="Q1509" s="103" t="s">
        <v>5</v>
      </c>
      <c r="R1509" s="103" t="s">
        <v>5</v>
      </c>
      <c r="S1509" s="299" t="s">
        <v>5</v>
      </c>
      <c r="T1509" s="103" t="s">
        <v>5</v>
      </c>
      <c r="U1509" s="305" t="str">
        <f t="shared" si="143"/>
        <v>bt; bt; bt; bt</v>
      </c>
      <c r="V1509" s="306" t="s">
        <v>5</v>
      </c>
      <c r="W1509" s="307" t="str">
        <f t="shared" si="144"/>
        <v>III</v>
      </c>
      <c r="X1509" s="308"/>
    </row>
    <row r="1510" spans="1:24" x14ac:dyDescent="0.25">
      <c r="A1510" s="103">
        <f t="shared" si="145"/>
        <v>1501</v>
      </c>
      <c r="B1510" s="300" t="s">
        <v>3117</v>
      </c>
      <c r="C1510" s="301" t="s">
        <v>3118</v>
      </c>
      <c r="D1510" s="309">
        <v>42276</v>
      </c>
      <c r="E1510" s="308"/>
      <c r="F1510" s="308" t="s">
        <v>1753</v>
      </c>
      <c r="G1510" s="421" t="s">
        <v>2191</v>
      </c>
      <c r="H1510" s="228">
        <v>45720</v>
      </c>
      <c r="I1510" s="308">
        <v>30</v>
      </c>
      <c r="J1510" s="308">
        <v>135</v>
      </c>
      <c r="K1510" s="303" t="str" cm="1">
        <f t="array" ref="K1510">LOOKUP(2,1/(J1510&gt;=INDEX(IF(F1510="x",CCTT!$F$3:$I$170,CCTT!$B$3:$E$170),MATCH(DATEDIF(D1510,DATE(2024,7,11),"m"),CCTT!$A$3:$A$170,0),0)),CCTT!$F$2:$I$2)</f>
        <v>bt</v>
      </c>
      <c r="L1510" s="304">
        <f t="shared" si="142"/>
        <v>16.460905349794238</v>
      </c>
      <c r="M1510" s="303" t="str" cm="1">
        <f t="array" ref="M1510">LOOKUP(2,1/(L1510&gt;=INDEX(IF(F1510="x",BMI!$G$3:$K$170,BMI!$B$3:$F$170),MATCH(DATEDIF(D1510,DATE(2024,7,11),"m"),BMI!$A$3:$A$170,0),0)),BMI!$G$2:$K$2)</f>
        <v>bt</v>
      </c>
      <c r="N1510" s="299" t="s">
        <v>3381</v>
      </c>
      <c r="O1510" s="299">
        <v>82</v>
      </c>
      <c r="P1510" s="302" t="s">
        <v>3382</v>
      </c>
      <c r="Q1510" s="103" t="s">
        <v>1269</v>
      </c>
      <c r="R1510" s="103" t="s">
        <v>5</v>
      </c>
      <c r="S1510" s="299" t="s">
        <v>1370</v>
      </c>
      <c r="T1510" s="103" t="s">
        <v>5</v>
      </c>
      <c r="U1510" s="305" t="str">
        <f t="shared" si="143"/>
        <v>Cận thị; bt; Đa sâu răng; bt</v>
      </c>
      <c r="V1510" s="306" t="s">
        <v>3383</v>
      </c>
      <c r="W1510" s="307" t="str">
        <f t="shared" si="144"/>
        <v>II</v>
      </c>
      <c r="X1510" s="308"/>
    </row>
    <row r="1511" spans="1:24" x14ac:dyDescent="0.25">
      <c r="A1511" s="103">
        <f t="shared" si="145"/>
        <v>1502</v>
      </c>
      <c r="B1511" s="300" t="s">
        <v>3119</v>
      </c>
      <c r="C1511" s="301" t="s">
        <v>1347</v>
      </c>
      <c r="D1511" s="309">
        <v>42026</v>
      </c>
      <c r="E1511" s="308" t="s">
        <v>1753</v>
      </c>
      <c r="F1511" s="308"/>
      <c r="G1511" s="421" t="s">
        <v>2191</v>
      </c>
      <c r="H1511" s="228">
        <v>45720</v>
      </c>
      <c r="I1511" s="308">
        <v>46</v>
      </c>
      <c r="J1511" s="308">
        <v>147</v>
      </c>
      <c r="K1511" s="303" t="str" cm="1">
        <f t="array" ref="K1511">LOOKUP(2,1/(J1511&gt;=INDEX(IF(F1511="x",CCTT!$F$3:$I$170,CCTT!$B$3:$E$170),MATCH(DATEDIF(D1511,DATE(2024,7,11),"m"),CCTT!$A$3:$A$170,0),0)),CCTT!$F$2:$I$2)</f>
        <v>bt</v>
      </c>
      <c r="L1511" s="304">
        <f t="shared" si="142"/>
        <v>21.287426535239948</v>
      </c>
      <c r="M1511" s="303" t="str" cm="1">
        <f t="array" ref="M1511">LOOKUP(2,1/(L1511&gt;=INDEX(IF(F1511="x",BMI!$G$3:$K$170,BMI!$B$3:$F$170),MATCH(DATEDIF(D1511,DATE(2024,7,11),"m"),BMI!$A$3:$A$170,0),0)),BMI!$G$2:$K$2)</f>
        <v>BP</v>
      </c>
      <c r="N1511" s="299" t="s">
        <v>3403</v>
      </c>
      <c r="O1511" s="299">
        <v>84</v>
      </c>
      <c r="P1511" s="106" t="s">
        <v>3380</v>
      </c>
      <c r="Q1511" s="103" t="s">
        <v>5</v>
      </c>
      <c r="R1511" s="103" t="s">
        <v>5</v>
      </c>
      <c r="S1511" s="299" t="s">
        <v>5</v>
      </c>
      <c r="T1511" s="103" t="s">
        <v>5</v>
      </c>
      <c r="U1511" s="305" t="str">
        <f t="shared" si="143"/>
        <v>bt; bt; bt; bt</v>
      </c>
      <c r="V1511" s="306" t="s">
        <v>5</v>
      </c>
      <c r="W1511" s="307" t="str">
        <f t="shared" si="144"/>
        <v>III</v>
      </c>
      <c r="X1511" s="308"/>
    </row>
    <row r="1512" spans="1:24" x14ac:dyDescent="0.25">
      <c r="A1512" s="103">
        <f t="shared" si="145"/>
        <v>1503</v>
      </c>
      <c r="B1512" s="300" t="s">
        <v>3120</v>
      </c>
      <c r="C1512" s="301" t="s">
        <v>1356</v>
      </c>
      <c r="D1512" s="309">
        <v>42022</v>
      </c>
      <c r="E1512" s="308"/>
      <c r="F1512" s="308" t="s">
        <v>1753</v>
      </c>
      <c r="G1512" s="421" t="s">
        <v>2191</v>
      </c>
      <c r="H1512" s="228">
        <v>45720</v>
      </c>
      <c r="I1512" s="308">
        <v>21</v>
      </c>
      <c r="J1512" s="308">
        <v>128</v>
      </c>
      <c r="K1512" s="303" t="str" cm="1">
        <f t="array" ref="K1512">LOOKUP(2,1/(J1512&gt;=INDEX(IF(F1512="x",CCTT!$F$3:$I$170,CCTT!$B$3:$E$170),MATCH(DATEDIF(D1512,DATE(2024,7,11),"m"),CCTT!$A$3:$A$170,0),0)),CCTT!$F$2:$I$2)</f>
        <v>bt</v>
      </c>
      <c r="L1512" s="304">
        <f t="shared" si="142"/>
        <v>12.8173828125</v>
      </c>
      <c r="M1512" s="303" t="str" cm="1">
        <f t="array" ref="M1512">LOOKUP(2,1/(L1512&gt;=INDEX(IF(F1512="x",BMI!$G$3:$K$170,BMI!$B$3:$F$170),MATCH(DATEDIF(D1512,DATE(2024,7,11),"m"),BMI!$A$3:$A$170,0),0)),BMI!$G$2:$K$2)</f>
        <v>SDDTGC</v>
      </c>
      <c r="N1512" s="299" t="s">
        <v>3381</v>
      </c>
      <c r="O1512" s="299">
        <v>83</v>
      </c>
      <c r="P1512" s="106" t="s">
        <v>3380</v>
      </c>
      <c r="Q1512" s="103" t="s">
        <v>5</v>
      </c>
      <c r="R1512" s="103" t="s">
        <v>5</v>
      </c>
      <c r="S1512" s="299" t="s">
        <v>5</v>
      </c>
      <c r="T1512" s="103" t="s">
        <v>5</v>
      </c>
      <c r="U1512" s="305" t="str">
        <f t="shared" si="143"/>
        <v>bt; bt; bt; bt</v>
      </c>
      <c r="V1512" s="306" t="s">
        <v>5</v>
      </c>
      <c r="W1512" s="307" t="str">
        <f t="shared" si="144"/>
        <v>II</v>
      </c>
      <c r="X1512" s="308"/>
    </row>
    <row r="1513" spans="1:24" x14ac:dyDescent="0.25">
      <c r="A1513" s="103">
        <f t="shared" si="145"/>
        <v>1504</v>
      </c>
      <c r="B1513" s="300" t="s">
        <v>3121</v>
      </c>
      <c r="C1513" s="301" t="s">
        <v>1362</v>
      </c>
      <c r="D1513" s="309">
        <v>42089</v>
      </c>
      <c r="E1513" s="308" t="s">
        <v>1753</v>
      </c>
      <c r="F1513" s="308"/>
      <c r="G1513" s="421" t="s">
        <v>2191</v>
      </c>
      <c r="H1513" s="228">
        <v>45720</v>
      </c>
      <c r="I1513" s="308">
        <v>40</v>
      </c>
      <c r="J1513" s="308">
        <v>138</v>
      </c>
      <c r="K1513" s="303" t="str" cm="1">
        <f t="array" ref="K1513">LOOKUP(2,1/(J1513&gt;=INDEX(IF(F1513="x",CCTT!$F$3:$I$170,CCTT!$B$3:$E$170),MATCH(DATEDIF(D1513,DATE(2024,7,11),"m"),CCTT!$A$3:$A$170,0),0)),CCTT!$F$2:$I$2)</f>
        <v>bt</v>
      </c>
      <c r="L1513" s="304">
        <f t="shared" si="142"/>
        <v>21.003990758244068</v>
      </c>
      <c r="M1513" s="303" t="str" cm="1">
        <f t="array" ref="M1513">LOOKUP(2,1/(L1513&gt;=INDEX(IF(F1513="x",BMI!$G$3:$K$170,BMI!$B$3:$F$170),MATCH(DATEDIF(D1513,DATE(2024,7,11),"m"),BMI!$A$3:$A$170,0),0)),BMI!$G$2:$K$2)</f>
        <v>BP</v>
      </c>
      <c r="N1513" s="299" t="s">
        <v>3390</v>
      </c>
      <c r="O1513" s="299">
        <v>82</v>
      </c>
      <c r="P1513" s="302" t="s">
        <v>3388</v>
      </c>
      <c r="Q1513" s="335" t="s">
        <v>1326</v>
      </c>
      <c r="R1513" s="103" t="s">
        <v>5</v>
      </c>
      <c r="S1513" s="299" t="s">
        <v>5</v>
      </c>
      <c r="T1513" s="103" t="s">
        <v>5</v>
      </c>
      <c r="U1513" s="305" t="str">
        <f t="shared" si="143"/>
        <v>2 mắt giảm thị lực; bt; bt; bt</v>
      </c>
      <c r="V1513" s="112" t="s">
        <v>1326</v>
      </c>
      <c r="W1513" s="307" t="str">
        <f t="shared" si="144"/>
        <v>III</v>
      </c>
      <c r="X1513" s="308"/>
    </row>
    <row r="1514" spans="1:24" x14ac:dyDescent="0.25">
      <c r="A1514" s="103">
        <f t="shared" si="145"/>
        <v>1505</v>
      </c>
      <c r="B1514" s="300" t="s">
        <v>2042</v>
      </c>
      <c r="C1514" s="301" t="s">
        <v>1383</v>
      </c>
      <c r="D1514" s="309">
        <v>42288</v>
      </c>
      <c r="E1514" s="308"/>
      <c r="F1514" s="308" t="s">
        <v>1753</v>
      </c>
      <c r="G1514" s="421" t="s">
        <v>2191</v>
      </c>
      <c r="H1514" s="228">
        <v>45720</v>
      </c>
      <c r="I1514" s="308">
        <v>46</v>
      </c>
      <c r="J1514" s="308">
        <v>145</v>
      </c>
      <c r="K1514" s="303" t="str" cm="1">
        <f t="array" ref="K1514">LOOKUP(2,1/(J1514&gt;=INDEX(IF(F1514="x",CCTT!$F$3:$I$170,CCTT!$B$3:$E$170),MATCH(DATEDIF(D1514,DATE(2024,7,11),"m"),CCTT!$A$3:$A$170,0),0)),CCTT!$F$2:$I$2)</f>
        <v>CHT</v>
      </c>
      <c r="L1514" s="304">
        <f t="shared" si="142"/>
        <v>21.878715814506538</v>
      </c>
      <c r="M1514" s="303" t="str" cm="1">
        <f t="array" ref="M1514">LOOKUP(2,1/(L1514&gt;=INDEX(IF(F1514="x",BMI!$G$3:$K$170,BMI!$B$3:$F$170),MATCH(DATEDIF(D1514,DATE(2024,7,11),"m"),BMI!$A$3:$A$170,0),0)),BMI!$G$2:$K$2)</f>
        <v>BP</v>
      </c>
      <c r="N1514" s="299" t="s">
        <v>3386</v>
      </c>
      <c r="O1514" s="299">
        <v>82</v>
      </c>
      <c r="P1514" s="106" t="s">
        <v>3380</v>
      </c>
      <c r="Q1514" s="103" t="s">
        <v>5</v>
      </c>
      <c r="R1514" s="103" t="s">
        <v>5</v>
      </c>
      <c r="S1514" s="299" t="s">
        <v>5</v>
      </c>
      <c r="T1514" s="103" t="s">
        <v>5</v>
      </c>
      <c r="U1514" s="305" t="str">
        <f t="shared" si="143"/>
        <v>bt; bt; bt; bt</v>
      </c>
      <c r="V1514" s="306" t="s">
        <v>5</v>
      </c>
      <c r="W1514" s="307" t="str">
        <f t="shared" si="144"/>
        <v>III</v>
      </c>
      <c r="X1514" s="308"/>
    </row>
    <row r="1515" spans="1:24" x14ac:dyDescent="0.25">
      <c r="A1515" s="103">
        <f t="shared" si="145"/>
        <v>1506</v>
      </c>
      <c r="B1515" s="300" t="s">
        <v>3122</v>
      </c>
      <c r="C1515" s="301" t="s">
        <v>1463</v>
      </c>
      <c r="D1515" s="309">
        <v>42296</v>
      </c>
      <c r="E1515" s="308" t="s">
        <v>1753</v>
      </c>
      <c r="F1515" s="308"/>
      <c r="G1515" s="421" t="s">
        <v>2191</v>
      </c>
      <c r="H1515" s="228">
        <v>45720</v>
      </c>
      <c r="I1515" s="308">
        <v>49</v>
      </c>
      <c r="J1515" s="308">
        <v>135</v>
      </c>
      <c r="K1515" s="303" t="str" cm="1">
        <f t="array" ref="K1515">LOOKUP(2,1/(J1515&gt;=INDEX(IF(F1515="x",CCTT!$F$3:$I$170,CCTT!$B$3:$E$170),MATCH(DATEDIF(D1515,DATE(2024,7,11),"m"),CCTT!$A$3:$A$170,0),0)),CCTT!$F$2:$I$2)</f>
        <v>bt</v>
      </c>
      <c r="L1515" s="304">
        <f t="shared" si="142"/>
        <v>26.886145404663925</v>
      </c>
      <c r="M1515" s="303" t="str" cm="1">
        <f t="array" ref="M1515">LOOKUP(2,1/(L1515&gt;=INDEX(IF(F1515="x",BMI!$G$3:$K$170,BMI!$B$3:$F$170),MATCH(DATEDIF(D1515,DATE(2024,7,11),"m"),BMI!$A$3:$A$170,0),0)),BMI!$G$2:$K$2)</f>
        <v>BP</v>
      </c>
      <c r="N1515" s="299" t="s">
        <v>3403</v>
      </c>
      <c r="O1515" s="299">
        <v>83</v>
      </c>
      <c r="P1515" s="106" t="s">
        <v>3380</v>
      </c>
      <c r="Q1515" s="103" t="s">
        <v>5</v>
      </c>
      <c r="R1515" s="103" t="s">
        <v>5</v>
      </c>
      <c r="S1515" s="299" t="s">
        <v>5</v>
      </c>
      <c r="T1515" s="103" t="s">
        <v>5</v>
      </c>
      <c r="U1515" s="305" t="str">
        <f t="shared" si="143"/>
        <v>bt; bt; bt; bt</v>
      </c>
      <c r="V1515" s="306" t="s">
        <v>5</v>
      </c>
      <c r="W1515" s="307" t="str">
        <f t="shared" si="144"/>
        <v>III</v>
      </c>
      <c r="X1515" s="308"/>
    </row>
    <row r="1516" spans="1:24" x14ac:dyDescent="0.25">
      <c r="A1516" s="103">
        <f t="shared" si="145"/>
        <v>1507</v>
      </c>
      <c r="B1516" s="300" t="s">
        <v>3123</v>
      </c>
      <c r="C1516" s="301" t="s">
        <v>1715</v>
      </c>
      <c r="D1516" s="309">
        <v>42294</v>
      </c>
      <c r="E1516" s="308"/>
      <c r="F1516" s="308" t="s">
        <v>1753</v>
      </c>
      <c r="G1516" s="421" t="s">
        <v>2191</v>
      </c>
      <c r="H1516" s="228">
        <v>45720</v>
      </c>
      <c r="I1516" s="308">
        <v>30</v>
      </c>
      <c r="J1516" s="308">
        <v>130</v>
      </c>
      <c r="K1516" s="303" t="str" cm="1">
        <f t="array" ref="K1516">LOOKUP(2,1/(J1516&gt;=INDEX(IF(F1516="x",CCTT!$F$3:$I$170,CCTT!$B$3:$E$170),MATCH(DATEDIF(D1516,DATE(2024,7,11),"m"),CCTT!$A$3:$A$170,0),0)),CCTT!$F$2:$I$2)</f>
        <v>bt</v>
      </c>
      <c r="L1516" s="304">
        <f t="shared" si="142"/>
        <v>17.751479289940828</v>
      </c>
      <c r="M1516" s="303" t="str" cm="1">
        <f t="array" ref="M1516">LOOKUP(2,1/(L1516&gt;=INDEX(IF(F1516="x",BMI!$G$3:$K$170,BMI!$B$3:$F$170),MATCH(DATEDIF(D1516,DATE(2024,7,11),"m"),BMI!$A$3:$A$170,0),0)),BMI!$G$2:$K$2)</f>
        <v>bt</v>
      </c>
      <c r="N1516" s="299" t="s">
        <v>3381</v>
      </c>
      <c r="O1516" s="299">
        <v>81</v>
      </c>
      <c r="P1516" s="106" t="s">
        <v>3380</v>
      </c>
      <c r="Q1516" s="103" t="s">
        <v>5</v>
      </c>
      <c r="R1516" s="103" t="s">
        <v>5</v>
      </c>
      <c r="S1516" s="299" t="s">
        <v>5</v>
      </c>
      <c r="T1516" s="103" t="s">
        <v>5</v>
      </c>
      <c r="U1516" s="305" t="str">
        <f t="shared" si="143"/>
        <v>bt; bt; bt; bt</v>
      </c>
      <c r="V1516" s="306" t="s">
        <v>5</v>
      </c>
      <c r="W1516" s="307" t="str">
        <f t="shared" si="144"/>
        <v>I</v>
      </c>
      <c r="X1516" s="308"/>
    </row>
    <row r="1517" spans="1:24" x14ac:dyDescent="0.25">
      <c r="A1517" s="103">
        <f t="shared" si="145"/>
        <v>1508</v>
      </c>
      <c r="B1517" s="300" t="s">
        <v>2114</v>
      </c>
      <c r="C1517" s="301" t="s">
        <v>1307</v>
      </c>
      <c r="D1517" s="309">
        <v>42005</v>
      </c>
      <c r="E1517" s="308"/>
      <c r="F1517" s="308" t="s">
        <v>1753</v>
      </c>
      <c r="G1517" s="421" t="s">
        <v>2191</v>
      </c>
      <c r="H1517" s="228">
        <v>45720</v>
      </c>
      <c r="I1517" s="308">
        <v>41</v>
      </c>
      <c r="J1517" s="308">
        <v>144</v>
      </c>
      <c r="K1517" s="303" t="str" cm="1">
        <f t="array" ref="K1517">LOOKUP(2,1/(J1517&gt;=INDEX(IF(F1517="x",CCTT!$F$3:$I$170,CCTT!$B$3:$E$170),MATCH(DATEDIF(D1517,DATE(2024,7,11),"m"),CCTT!$A$3:$A$170,0),0)),CCTT!$F$2:$I$2)</f>
        <v>bt</v>
      </c>
      <c r="L1517" s="304">
        <f t="shared" si="142"/>
        <v>19.772376543209877</v>
      </c>
      <c r="M1517" s="303" t="str" cm="1">
        <f t="array" ref="M1517">LOOKUP(2,1/(L1517&gt;=INDEX(IF(F1517="x",BMI!$G$3:$K$170,BMI!$B$3:$F$170),MATCH(DATEDIF(D1517,DATE(2024,7,11),"m"),BMI!$A$3:$A$170,0),0)),BMI!$G$2:$K$2)</f>
        <v>TC</v>
      </c>
      <c r="N1517" s="299" t="s">
        <v>3386</v>
      </c>
      <c r="O1517" s="299">
        <v>83</v>
      </c>
      <c r="P1517" s="106" t="s">
        <v>3380</v>
      </c>
      <c r="Q1517" s="103" t="s">
        <v>5</v>
      </c>
      <c r="R1517" s="103" t="s">
        <v>5</v>
      </c>
      <c r="S1517" s="299" t="s">
        <v>5</v>
      </c>
      <c r="T1517" s="103" t="s">
        <v>5</v>
      </c>
      <c r="U1517" s="305" t="str">
        <f t="shared" si="143"/>
        <v>bt; bt; bt; bt</v>
      </c>
      <c r="V1517" s="306" t="s">
        <v>5</v>
      </c>
      <c r="W1517" s="307" t="str">
        <f t="shared" si="144"/>
        <v>II</v>
      </c>
      <c r="X1517" s="308"/>
    </row>
    <row r="1518" spans="1:24" x14ac:dyDescent="0.25">
      <c r="A1518" s="103">
        <f t="shared" si="145"/>
        <v>1509</v>
      </c>
      <c r="B1518" s="300" t="s">
        <v>3124</v>
      </c>
      <c r="C1518" s="301" t="s">
        <v>1307</v>
      </c>
      <c r="D1518" s="309">
        <v>42062</v>
      </c>
      <c r="E1518" s="308"/>
      <c r="F1518" s="308" t="s">
        <v>1753</v>
      </c>
      <c r="G1518" s="421" t="s">
        <v>2191</v>
      </c>
      <c r="H1518" s="228">
        <v>45720</v>
      </c>
      <c r="I1518" s="308">
        <v>23</v>
      </c>
      <c r="J1518" s="308">
        <v>127</v>
      </c>
      <c r="K1518" s="303" t="str" cm="1">
        <f t="array" ref="K1518">LOOKUP(2,1/(J1518&gt;=INDEX(IF(F1518="x",CCTT!$F$3:$I$170,CCTT!$B$3:$E$170),MATCH(DATEDIF(D1518,DATE(2024,7,11),"m"),CCTT!$A$3:$A$170,0),0)),CCTT!$F$2:$I$2)</f>
        <v>bt</v>
      </c>
      <c r="L1518" s="304">
        <f t="shared" si="142"/>
        <v>14.260028520057041</v>
      </c>
      <c r="M1518" s="303" t="str" cm="1">
        <f t="array" ref="M1518">LOOKUP(2,1/(L1518&gt;=INDEX(IF(F1518="x",BMI!$G$3:$K$170,BMI!$B$3:$F$170),MATCH(DATEDIF(D1518,DATE(2024,7,11),"m"),BMI!$A$3:$A$170,0),0)),BMI!$G$2:$K$2)</f>
        <v>bt</v>
      </c>
      <c r="N1518" s="299" t="s">
        <v>3381</v>
      </c>
      <c r="O1518" s="299">
        <v>82</v>
      </c>
      <c r="P1518" s="106" t="s">
        <v>3380</v>
      </c>
      <c r="Q1518" s="103" t="s">
        <v>5</v>
      </c>
      <c r="R1518" s="103" t="s">
        <v>5</v>
      </c>
      <c r="S1518" s="299" t="s">
        <v>1370</v>
      </c>
      <c r="T1518" s="103" t="s">
        <v>5</v>
      </c>
      <c r="U1518" s="305" t="str">
        <f t="shared" si="143"/>
        <v>bt; bt; Đa sâu răng; bt</v>
      </c>
      <c r="V1518" s="112" t="s">
        <v>1370</v>
      </c>
      <c r="W1518" s="307" t="str">
        <f t="shared" si="144"/>
        <v>II</v>
      </c>
      <c r="X1518" s="308"/>
    </row>
    <row r="1519" spans="1:24" x14ac:dyDescent="0.25">
      <c r="A1519" s="103">
        <f t="shared" si="145"/>
        <v>1510</v>
      </c>
      <c r="B1519" s="300" t="s">
        <v>3125</v>
      </c>
      <c r="C1519" s="301" t="s">
        <v>1364</v>
      </c>
      <c r="D1519" s="309">
        <v>42326</v>
      </c>
      <c r="E1519" s="308"/>
      <c r="F1519" s="308" t="s">
        <v>1753</v>
      </c>
      <c r="G1519" s="421" t="s">
        <v>2191</v>
      </c>
      <c r="H1519" s="228">
        <v>45720</v>
      </c>
      <c r="I1519" s="308">
        <v>32</v>
      </c>
      <c r="J1519" s="308">
        <v>128</v>
      </c>
      <c r="K1519" s="303" t="str" cm="1">
        <f t="array" ref="K1519">LOOKUP(2,1/(J1519&gt;=INDEX(IF(F1519="x",CCTT!$F$3:$I$170,CCTT!$B$3:$E$170),MATCH(DATEDIF(D1519,DATE(2024,7,11),"m"),CCTT!$A$3:$A$170,0),0)),CCTT!$F$2:$I$2)</f>
        <v>bt</v>
      </c>
      <c r="L1519" s="304">
        <f t="shared" si="142"/>
        <v>19.53125</v>
      </c>
      <c r="M1519" s="303" t="str" cm="1">
        <f t="array" ref="M1519">LOOKUP(2,1/(L1519&gt;=INDEX(IF(F1519="x",BMI!$G$3:$K$170,BMI!$B$3:$F$170),MATCH(DATEDIF(D1519,DATE(2024,7,11),"m"),BMI!$A$3:$A$170,0),0)),BMI!$G$2:$K$2)</f>
        <v>TC</v>
      </c>
      <c r="N1519" s="299" t="s">
        <v>3381</v>
      </c>
      <c r="O1519" s="299">
        <v>83</v>
      </c>
      <c r="P1519" s="106" t="s">
        <v>3380</v>
      </c>
      <c r="Q1519" s="103" t="s">
        <v>5</v>
      </c>
      <c r="R1519" s="103" t="s">
        <v>5</v>
      </c>
      <c r="S1519" s="299" t="s">
        <v>5</v>
      </c>
      <c r="T1519" s="103" t="s">
        <v>5</v>
      </c>
      <c r="U1519" s="305" t="str">
        <f t="shared" si="143"/>
        <v>bt; bt; bt; bt</v>
      </c>
      <c r="V1519" s="306" t="s">
        <v>5</v>
      </c>
      <c r="W1519" s="307" t="str">
        <f t="shared" si="144"/>
        <v>II</v>
      </c>
      <c r="X1519" s="308"/>
    </row>
    <row r="1520" spans="1:24" x14ac:dyDescent="0.25">
      <c r="A1520" s="103">
        <f t="shared" si="145"/>
        <v>1511</v>
      </c>
      <c r="B1520" s="300" t="s">
        <v>3126</v>
      </c>
      <c r="C1520" s="301" t="s">
        <v>1364</v>
      </c>
      <c r="D1520" s="309">
        <v>41929</v>
      </c>
      <c r="E1520" s="308"/>
      <c r="F1520" s="308" t="s">
        <v>1753</v>
      </c>
      <c r="G1520" s="421" t="s">
        <v>2191</v>
      </c>
      <c r="H1520" s="228">
        <v>45720</v>
      </c>
      <c r="I1520" s="308">
        <v>26</v>
      </c>
      <c r="J1520" s="308">
        <v>141</v>
      </c>
      <c r="K1520" s="303" t="str" cm="1">
        <f t="array" ref="K1520">LOOKUP(2,1/(J1520&gt;=INDEX(IF(F1520="x",CCTT!$F$3:$I$170,CCTT!$B$3:$E$170),MATCH(DATEDIF(D1520,DATE(2024,7,11),"m"),CCTT!$A$3:$A$170,0),0)),CCTT!$F$2:$I$2)</f>
        <v>bt</v>
      </c>
      <c r="L1520" s="304">
        <f t="shared" ref="L1520:L1582" si="146">(I1520/J1520^2)*10^4</f>
        <v>13.077812987274283</v>
      </c>
      <c r="M1520" s="303" t="str" cm="1">
        <f t="array" ref="M1520">LOOKUP(2,1/(L1520&gt;=INDEX(IF(F1520="x",BMI!$G$3:$K$170,BMI!$B$3:$F$170),MATCH(DATEDIF(D1520,DATE(2024,7,11),"m"),BMI!$A$3:$A$170,0),0)),BMI!$G$2:$K$2)</f>
        <v>SDDTGC</v>
      </c>
      <c r="N1520" s="299" t="s">
        <v>3381</v>
      </c>
      <c r="O1520" s="299">
        <v>83</v>
      </c>
      <c r="P1520" s="106" t="s">
        <v>3380</v>
      </c>
      <c r="Q1520" s="103" t="s">
        <v>5</v>
      </c>
      <c r="R1520" s="103" t="s">
        <v>5</v>
      </c>
      <c r="S1520" s="299" t="s">
        <v>1370</v>
      </c>
      <c r="T1520" s="103" t="s">
        <v>5</v>
      </c>
      <c r="U1520" s="305" t="str">
        <f t="shared" ref="U1520:U1582" si="147">Q1520&amp;"; "&amp;R1520&amp;"; "&amp;S1520&amp;"; "&amp;T1520</f>
        <v>bt; bt; Đa sâu răng; bt</v>
      </c>
      <c r="V1520" s="112" t="s">
        <v>1370</v>
      </c>
      <c r="W1520" s="307" t="str">
        <f t="shared" ref="W1520:W1582" si="148">ROMAN(MAX(IF(OR(K1520=$Z$8,M1520=$AD$8,M1520=$AH$8),3,IF(OR(K1520=$AA$8,M1520=$AE$8,M1520=$AG$8),2,1)),IF(V1520="bt",1,2)),0)</f>
        <v>II</v>
      </c>
      <c r="X1520" s="308"/>
    </row>
    <row r="1521" spans="1:24" x14ac:dyDescent="0.25">
      <c r="A1521" s="103">
        <f t="shared" si="145"/>
        <v>1512</v>
      </c>
      <c r="B1521" s="300" t="s">
        <v>2976</v>
      </c>
      <c r="C1521" s="301" t="s">
        <v>3127</v>
      </c>
      <c r="D1521" s="309">
        <v>42152</v>
      </c>
      <c r="E1521" s="308"/>
      <c r="F1521" s="308" t="s">
        <v>1753</v>
      </c>
      <c r="G1521" s="421" t="s">
        <v>2191</v>
      </c>
      <c r="H1521" s="228">
        <v>45720</v>
      </c>
      <c r="I1521" s="308">
        <v>36</v>
      </c>
      <c r="J1521" s="308">
        <v>133</v>
      </c>
      <c r="K1521" s="303" t="str" cm="1">
        <f t="array" ref="K1521">LOOKUP(2,1/(J1521&gt;=INDEX(IF(F1521="x",CCTT!$F$3:$I$170,CCTT!$B$3:$E$170),MATCH(DATEDIF(D1521,DATE(2024,7,11),"m"),CCTT!$A$3:$A$170,0),0)),CCTT!$F$2:$I$2)</f>
        <v>bt</v>
      </c>
      <c r="L1521" s="304">
        <f t="shared" si="146"/>
        <v>20.351630957091981</v>
      </c>
      <c r="M1521" s="303" t="str" cm="1">
        <f t="array" ref="M1521">LOOKUP(2,1/(L1521&gt;=INDEX(IF(F1521="x",BMI!$G$3:$K$170,BMI!$B$3:$F$170),MATCH(DATEDIF(D1521,DATE(2024,7,11),"m"),BMI!$A$3:$A$170,0),0)),BMI!$G$2:$K$2)</f>
        <v>TC</v>
      </c>
      <c r="N1521" s="299" t="s">
        <v>3379</v>
      </c>
      <c r="O1521" s="299">
        <v>84</v>
      </c>
      <c r="P1521" s="106" t="s">
        <v>3380</v>
      </c>
      <c r="Q1521" s="103" t="s">
        <v>5</v>
      </c>
      <c r="R1521" s="103" t="s">
        <v>5</v>
      </c>
      <c r="S1521" s="299" t="s">
        <v>5</v>
      </c>
      <c r="T1521" s="103" t="s">
        <v>5</v>
      </c>
      <c r="U1521" s="305" t="str">
        <f t="shared" si="147"/>
        <v>bt; bt; bt; bt</v>
      </c>
      <c r="V1521" s="306" t="s">
        <v>5</v>
      </c>
      <c r="W1521" s="307" t="str">
        <f t="shared" si="148"/>
        <v>II</v>
      </c>
      <c r="X1521" s="308"/>
    </row>
    <row r="1522" spans="1:24" x14ac:dyDescent="0.25">
      <c r="A1522" s="103">
        <f t="shared" si="145"/>
        <v>1513</v>
      </c>
      <c r="B1522" s="300" t="s">
        <v>3128</v>
      </c>
      <c r="C1522" s="301" t="s">
        <v>1619</v>
      </c>
      <c r="D1522" s="309">
        <v>42255</v>
      </c>
      <c r="E1522" s="308"/>
      <c r="F1522" s="308" t="s">
        <v>1753</v>
      </c>
      <c r="G1522" s="421" t="s">
        <v>2191</v>
      </c>
      <c r="H1522" s="228">
        <v>45720</v>
      </c>
      <c r="I1522" s="308">
        <v>21</v>
      </c>
      <c r="J1522" s="308">
        <v>124</v>
      </c>
      <c r="K1522" s="303" t="str" cm="1">
        <f t="array" ref="K1522">LOOKUP(2,1/(J1522&gt;=INDEX(IF(F1522="x",CCTT!$F$3:$I$170,CCTT!$B$3:$E$170),MATCH(DATEDIF(D1522,DATE(2024,7,11),"m"),CCTT!$A$3:$A$170,0),0)),CCTT!$F$2:$I$2)</f>
        <v>bt</v>
      </c>
      <c r="L1522" s="304">
        <f t="shared" si="146"/>
        <v>13.657648283038503</v>
      </c>
      <c r="M1522" s="303" t="str" cm="1">
        <f t="array" ref="M1522">LOOKUP(2,1/(L1522&gt;=INDEX(IF(F1522="x",BMI!$G$3:$K$170,BMI!$B$3:$F$170),MATCH(DATEDIF(D1522,DATE(2024,7,11),"m"),BMI!$A$3:$A$170,0),0)),BMI!$G$2:$K$2)</f>
        <v>bt</v>
      </c>
      <c r="N1522" s="299" t="s">
        <v>3381</v>
      </c>
      <c r="O1522" s="299">
        <v>84</v>
      </c>
      <c r="P1522" s="106" t="s">
        <v>3380</v>
      </c>
      <c r="Q1522" s="103" t="s">
        <v>5</v>
      </c>
      <c r="R1522" s="103" t="s">
        <v>5</v>
      </c>
      <c r="S1522" s="299" t="s">
        <v>5</v>
      </c>
      <c r="T1522" s="103" t="s">
        <v>5</v>
      </c>
      <c r="U1522" s="305" t="str">
        <f t="shared" si="147"/>
        <v>bt; bt; bt; bt</v>
      </c>
      <c r="V1522" s="306" t="s">
        <v>5</v>
      </c>
      <c r="W1522" s="307" t="str">
        <f t="shared" si="148"/>
        <v>I</v>
      </c>
      <c r="X1522" s="308"/>
    </row>
    <row r="1523" spans="1:24" x14ac:dyDescent="0.25">
      <c r="A1523" s="103">
        <f t="shared" si="145"/>
        <v>1514</v>
      </c>
      <c r="B1523" s="300" t="s">
        <v>3129</v>
      </c>
      <c r="C1523" s="301" t="s">
        <v>3130</v>
      </c>
      <c r="D1523" s="309">
        <v>42005</v>
      </c>
      <c r="E1523" s="308" t="s">
        <v>1753</v>
      </c>
      <c r="F1523" s="308"/>
      <c r="G1523" s="421" t="s">
        <v>2191</v>
      </c>
      <c r="H1523" s="228">
        <v>45720</v>
      </c>
      <c r="I1523" s="308">
        <v>30</v>
      </c>
      <c r="J1523" s="308">
        <v>133</v>
      </c>
      <c r="K1523" s="303" t="str" cm="1">
        <f t="array" ref="K1523">LOOKUP(2,1/(J1523&gt;=INDEX(IF(F1523="x",CCTT!$F$3:$I$170,CCTT!$B$3:$E$170),MATCH(DATEDIF(D1523,DATE(2024,7,11),"m"),CCTT!$A$3:$A$170,0),0)),CCTT!$F$2:$I$2)</f>
        <v>bt</v>
      </c>
      <c r="L1523" s="304">
        <f t="shared" si="146"/>
        <v>16.959692464243314</v>
      </c>
      <c r="M1523" s="303" t="str" cm="1">
        <f t="array" ref="M1523">LOOKUP(2,1/(L1523&gt;=INDEX(IF(F1523="x",BMI!$G$3:$K$170,BMI!$B$3:$F$170),MATCH(DATEDIF(D1523,DATE(2024,7,11),"m"),BMI!$A$3:$A$170,0),0)),BMI!$G$2:$K$2)</f>
        <v>bt</v>
      </c>
      <c r="N1523" s="299" t="s">
        <v>3381</v>
      </c>
      <c r="O1523" s="299">
        <v>83</v>
      </c>
      <c r="P1523" s="106" t="s">
        <v>3380</v>
      </c>
      <c r="Q1523" s="103" t="s">
        <v>5</v>
      </c>
      <c r="R1523" s="103" t="s">
        <v>5</v>
      </c>
      <c r="S1523" s="299" t="s">
        <v>5</v>
      </c>
      <c r="T1523" s="103" t="s">
        <v>5</v>
      </c>
      <c r="U1523" s="305" t="str">
        <f t="shared" si="147"/>
        <v>bt; bt; bt; bt</v>
      </c>
      <c r="V1523" s="306" t="s">
        <v>5</v>
      </c>
      <c r="W1523" s="307" t="str">
        <f t="shared" si="148"/>
        <v>I</v>
      </c>
      <c r="X1523" s="308"/>
    </row>
    <row r="1524" spans="1:24" x14ac:dyDescent="0.25">
      <c r="A1524" s="103">
        <f t="shared" si="145"/>
        <v>1515</v>
      </c>
      <c r="B1524" s="300" t="s">
        <v>3131</v>
      </c>
      <c r="C1524" s="301" t="s">
        <v>1316</v>
      </c>
      <c r="D1524" s="309">
        <v>42352</v>
      </c>
      <c r="E1524" s="308"/>
      <c r="F1524" s="308" t="s">
        <v>1753</v>
      </c>
      <c r="G1524" s="421" t="s">
        <v>2191</v>
      </c>
      <c r="H1524" s="228">
        <v>45720</v>
      </c>
      <c r="I1524" s="308">
        <v>22</v>
      </c>
      <c r="J1524" s="308">
        <v>131</v>
      </c>
      <c r="K1524" s="303" t="str" cm="1">
        <f t="array" ref="K1524">LOOKUP(2,1/(J1524&gt;=INDEX(IF(F1524="x",CCTT!$F$3:$I$170,CCTT!$B$3:$E$170),MATCH(DATEDIF(D1524,DATE(2024,7,11),"m"),CCTT!$A$3:$A$170,0),0)),CCTT!$F$2:$I$2)</f>
        <v>bt</v>
      </c>
      <c r="L1524" s="304">
        <f t="shared" si="146"/>
        <v>12.819765747916788</v>
      </c>
      <c r="M1524" s="303" t="str" cm="1">
        <f t="array" ref="M1524">LOOKUP(2,1/(L1524&gt;=INDEX(IF(F1524="x",BMI!$G$3:$K$170,BMI!$B$3:$F$170),MATCH(DATEDIF(D1524,DATE(2024,7,11),"m"),BMI!$A$3:$A$170,0),0)),BMI!$G$2:$K$2)</f>
        <v>SDDTGC</v>
      </c>
      <c r="N1524" s="299" t="s">
        <v>3381</v>
      </c>
      <c r="O1524" s="299">
        <v>82</v>
      </c>
      <c r="P1524" s="106" t="s">
        <v>3380</v>
      </c>
      <c r="Q1524" s="103" t="s">
        <v>5</v>
      </c>
      <c r="R1524" s="103" t="s">
        <v>5</v>
      </c>
      <c r="S1524" s="299" t="s">
        <v>1370</v>
      </c>
      <c r="T1524" s="103" t="s">
        <v>5</v>
      </c>
      <c r="U1524" s="305" t="str">
        <f t="shared" si="147"/>
        <v>bt; bt; Đa sâu răng; bt</v>
      </c>
      <c r="V1524" s="112" t="s">
        <v>1370</v>
      </c>
      <c r="W1524" s="307" t="str">
        <f t="shared" si="148"/>
        <v>II</v>
      </c>
      <c r="X1524" s="308"/>
    </row>
    <row r="1525" spans="1:24" x14ac:dyDescent="0.25">
      <c r="A1525" s="103">
        <f t="shared" si="145"/>
        <v>1516</v>
      </c>
      <c r="B1525" s="300" t="s">
        <v>2702</v>
      </c>
      <c r="C1525" s="301" t="s">
        <v>1461</v>
      </c>
      <c r="D1525" s="309">
        <v>42255</v>
      </c>
      <c r="E1525" s="308"/>
      <c r="F1525" s="308" t="s">
        <v>1753</v>
      </c>
      <c r="G1525" s="421" t="s">
        <v>2191</v>
      </c>
      <c r="H1525" s="228">
        <v>45720</v>
      </c>
      <c r="I1525" s="308">
        <v>59</v>
      </c>
      <c r="J1525" s="308">
        <v>147</v>
      </c>
      <c r="K1525" s="303" t="str" cm="1">
        <f t="array" ref="K1525">LOOKUP(2,1/(J1525&gt;=INDEX(IF(F1525="x",CCTT!$F$3:$I$170,CCTT!$B$3:$E$170),MATCH(DATEDIF(D1525,DATE(2024,7,11),"m"),CCTT!$A$3:$A$170,0),0)),CCTT!$F$2:$I$2)</f>
        <v>CHT</v>
      </c>
      <c r="L1525" s="304">
        <f t="shared" si="146"/>
        <v>27.303438382155583</v>
      </c>
      <c r="M1525" s="303" t="str" cm="1">
        <f t="array" ref="M1525">LOOKUP(2,1/(L1525&gt;=INDEX(IF(F1525="x",BMI!$G$3:$K$170,BMI!$B$3:$F$170),MATCH(DATEDIF(D1525,DATE(2024,7,11),"m"),BMI!$A$3:$A$170,0),0)),BMI!$G$2:$K$2)</f>
        <v>BP</v>
      </c>
      <c r="N1525" s="299" t="s">
        <v>66</v>
      </c>
      <c r="O1525" s="299">
        <v>85</v>
      </c>
      <c r="P1525" s="302" t="s">
        <v>3382</v>
      </c>
      <c r="Q1525" s="103" t="s">
        <v>1269</v>
      </c>
      <c r="R1525" s="103" t="s">
        <v>5</v>
      </c>
      <c r="S1525" s="299" t="s">
        <v>5</v>
      </c>
      <c r="T1525" s="103" t="s">
        <v>5</v>
      </c>
      <c r="U1525" s="305" t="str">
        <f t="shared" si="147"/>
        <v>Cận thị; bt; bt; bt</v>
      </c>
      <c r="V1525" s="306" t="s">
        <v>3452</v>
      </c>
      <c r="W1525" s="307" t="str">
        <f t="shared" si="148"/>
        <v>III</v>
      </c>
      <c r="X1525" s="308"/>
    </row>
    <row r="1526" spans="1:24" x14ac:dyDescent="0.25">
      <c r="A1526" s="103">
        <f t="shared" si="145"/>
        <v>1517</v>
      </c>
      <c r="B1526" s="300" t="s">
        <v>1686</v>
      </c>
      <c r="C1526" s="301" t="s">
        <v>1356</v>
      </c>
      <c r="D1526" s="309">
        <v>42574</v>
      </c>
      <c r="E1526" s="308" t="s">
        <v>1753</v>
      </c>
      <c r="F1526" s="308"/>
      <c r="G1526" s="421" t="s">
        <v>2191</v>
      </c>
      <c r="H1526" s="228">
        <v>45720</v>
      </c>
      <c r="I1526" s="308">
        <v>25</v>
      </c>
      <c r="J1526" s="308">
        <v>129</v>
      </c>
      <c r="K1526" s="303" t="str" cm="1">
        <f t="array" ref="K1526">LOOKUP(2,1/(J1526&gt;=INDEX(IF(F1526="x",CCTT!$F$3:$I$170,CCTT!$B$3:$E$170),MATCH(DATEDIF(D1526,DATE(2024,7,11),"m"),CCTT!$A$3:$A$170,0),0)),CCTT!$F$2:$I$2)</f>
        <v>bt</v>
      </c>
      <c r="L1526" s="304">
        <f t="shared" si="146"/>
        <v>15.023135628868458</v>
      </c>
      <c r="M1526" s="303" t="str" cm="1">
        <f t="array" ref="M1526">LOOKUP(2,1/(L1526&gt;=INDEX(IF(F1526="x",BMI!$G$3:$K$170,BMI!$B$3:$F$170),MATCH(DATEDIF(D1526,DATE(2024,7,11),"m"),BMI!$A$3:$A$170,0),0)),BMI!$G$2:$K$2)</f>
        <v>bt</v>
      </c>
      <c r="N1526" s="299" t="s">
        <v>3381</v>
      </c>
      <c r="O1526" s="299">
        <v>82</v>
      </c>
      <c r="P1526" s="106" t="s">
        <v>3380</v>
      </c>
      <c r="Q1526" s="103" t="s">
        <v>5</v>
      </c>
      <c r="R1526" s="103" t="s">
        <v>5</v>
      </c>
      <c r="S1526" s="299" t="s">
        <v>1370</v>
      </c>
      <c r="T1526" s="103" t="s">
        <v>5</v>
      </c>
      <c r="U1526" s="305" t="str">
        <f t="shared" si="147"/>
        <v>bt; bt; Đa sâu răng; bt</v>
      </c>
      <c r="V1526" s="112" t="s">
        <v>1370</v>
      </c>
      <c r="W1526" s="307" t="str">
        <f t="shared" si="148"/>
        <v>II</v>
      </c>
      <c r="X1526" s="308"/>
    </row>
    <row r="1527" spans="1:24" x14ac:dyDescent="0.25">
      <c r="A1527" s="103">
        <f t="shared" si="145"/>
        <v>1518</v>
      </c>
      <c r="B1527" s="300" t="s">
        <v>1737</v>
      </c>
      <c r="C1527" s="301" t="s">
        <v>1368</v>
      </c>
      <c r="D1527" s="309">
        <v>42306</v>
      </c>
      <c r="E1527" s="308"/>
      <c r="F1527" s="308" t="s">
        <v>1753</v>
      </c>
      <c r="G1527" s="421" t="s">
        <v>2191</v>
      </c>
      <c r="H1527" s="228">
        <v>45720</v>
      </c>
      <c r="I1527" s="308">
        <v>28</v>
      </c>
      <c r="J1527" s="308">
        <v>132</v>
      </c>
      <c r="K1527" s="303" t="str" cm="1">
        <f t="array" ref="K1527">LOOKUP(2,1/(J1527&gt;=INDEX(IF(F1527="x",CCTT!$F$3:$I$170,CCTT!$B$3:$E$170),MATCH(DATEDIF(D1527,DATE(2024,7,11),"m"),CCTT!$A$3:$A$170,0),0)),CCTT!$F$2:$I$2)</f>
        <v>bt</v>
      </c>
      <c r="L1527" s="304">
        <f t="shared" si="146"/>
        <v>16.069788797061523</v>
      </c>
      <c r="M1527" s="303" t="str" cm="1">
        <f t="array" ref="M1527">LOOKUP(2,1/(L1527&gt;=INDEX(IF(F1527="x",BMI!$G$3:$K$170,BMI!$B$3:$F$170),MATCH(DATEDIF(D1527,DATE(2024,7,11),"m"),BMI!$A$3:$A$170,0),0)),BMI!$G$2:$K$2)</f>
        <v>bt</v>
      </c>
      <c r="N1527" s="299" t="s">
        <v>3381</v>
      </c>
      <c r="O1527" s="299">
        <v>78</v>
      </c>
      <c r="P1527" s="106" t="s">
        <v>3380</v>
      </c>
      <c r="Q1527" s="103" t="s">
        <v>5</v>
      </c>
      <c r="R1527" s="103" t="s">
        <v>5</v>
      </c>
      <c r="S1527" s="299" t="s">
        <v>5</v>
      </c>
      <c r="T1527" s="103" t="s">
        <v>5</v>
      </c>
      <c r="U1527" s="305" t="str">
        <f t="shared" si="147"/>
        <v>bt; bt; bt; bt</v>
      </c>
      <c r="V1527" s="306" t="s">
        <v>5</v>
      </c>
      <c r="W1527" s="307" t="str">
        <f t="shared" si="148"/>
        <v>I</v>
      </c>
      <c r="X1527" s="308"/>
    </row>
    <row r="1528" spans="1:24" x14ac:dyDescent="0.25">
      <c r="A1528" s="103">
        <f t="shared" si="145"/>
        <v>1519</v>
      </c>
      <c r="B1528" s="300" t="s">
        <v>3132</v>
      </c>
      <c r="C1528" s="301" t="s">
        <v>1310</v>
      </c>
      <c r="D1528" s="309">
        <v>42257</v>
      </c>
      <c r="E1528" s="308"/>
      <c r="F1528" s="308" t="s">
        <v>1753</v>
      </c>
      <c r="G1528" s="421" t="s">
        <v>2191</v>
      </c>
      <c r="H1528" s="228">
        <v>45720</v>
      </c>
      <c r="I1528" s="308">
        <v>20</v>
      </c>
      <c r="J1528" s="308">
        <v>125</v>
      </c>
      <c r="K1528" s="303" t="str" cm="1">
        <f t="array" ref="K1528">LOOKUP(2,1/(J1528&gt;=INDEX(IF(F1528="x",CCTT!$F$3:$I$170,CCTT!$B$3:$E$170),MATCH(DATEDIF(D1528,DATE(2024,7,11),"m"),CCTT!$A$3:$A$170,0),0)),CCTT!$F$2:$I$2)</f>
        <v>bt</v>
      </c>
      <c r="L1528" s="304">
        <f t="shared" si="146"/>
        <v>12.8</v>
      </c>
      <c r="M1528" s="303" t="str" cm="1">
        <f t="array" ref="M1528">LOOKUP(2,1/(L1528&gt;=INDEX(IF(F1528="x",BMI!$G$3:$K$170,BMI!$B$3:$F$170),MATCH(DATEDIF(D1528,DATE(2024,7,11),"m"),BMI!$A$3:$A$170,0),0)),BMI!$G$2:$K$2)</f>
        <v>SDDTGC</v>
      </c>
      <c r="N1528" s="299" t="s">
        <v>3381</v>
      </c>
      <c r="O1528" s="299">
        <v>80</v>
      </c>
      <c r="P1528" s="106" t="s">
        <v>3380</v>
      </c>
      <c r="Q1528" s="103" t="s">
        <v>5</v>
      </c>
      <c r="R1528" s="103" t="s">
        <v>5</v>
      </c>
      <c r="S1528" s="299" t="s">
        <v>1370</v>
      </c>
      <c r="T1528" s="103" t="s">
        <v>5</v>
      </c>
      <c r="U1528" s="305" t="str">
        <f t="shared" si="147"/>
        <v>bt; bt; Đa sâu răng; bt</v>
      </c>
      <c r="V1528" s="112" t="s">
        <v>1370</v>
      </c>
      <c r="W1528" s="307" t="str">
        <f t="shared" si="148"/>
        <v>II</v>
      </c>
      <c r="X1528" s="308"/>
    </row>
    <row r="1529" spans="1:24" x14ac:dyDescent="0.25">
      <c r="A1529" s="103">
        <f t="shared" si="145"/>
        <v>1520</v>
      </c>
      <c r="B1529" s="300" t="s">
        <v>3133</v>
      </c>
      <c r="C1529" s="301" t="s">
        <v>1331</v>
      </c>
      <c r="D1529" s="309">
        <v>42291</v>
      </c>
      <c r="E1529" s="308"/>
      <c r="F1529" s="308" t="s">
        <v>1753</v>
      </c>
      <c r="G1529" s="421" t="s">
        <v>2191</v>
      </c>
      <c r="H1529" s="228">
        <v>45720</v>
      </c>
      <c r="I1529" s="308">
        <v>27</v>
      </c>
      <c r="J1529" s="308">
        <v>125</v>
      </c>
      <c r="K1529" s="303" t="str" cm="1">
        <f t="array" ref="K1529">LOOKUP(2,1/(J1529&gt;=INDEX(IF(F1529="x",CCTT!$F$3:$I$170,CCTT!$B$3:$E$170),MATCH(DATEDIF(D1529,DATE(2024,7,11),"m"),CCTT!$A$3:$A$170,0),0)),CCTT!$F$2:$I$2)</f>
        <v>bt</v>
      </c>
      <c r="L1529" s="304">
        <f t="shared" si="146"/>
        <v>17.279999999999998</v>
      </c>
      <c r="M1529" s="303" t="str" cm="1">
        <f t="array" ref="M1529">LOOKUP(2,1/(L1529&gt;=INDEX(IF(F1529="x",BMI!$G$3:$K$170,BMI!$B$3:$F$170),MATCH(DATEDIF(D1529,DATE(2024,7,11),"m"),BMI!$A$3:$A$170,0),0)),BMI!$G$2:$K$2)</f>
        <v>bt</v>
      </c>
      <c r="N1529" s="299" t="s">
        <v>3381</v>
      </c>
      <c r="O1529" s="299">
        <v>81</v>
      </c>
      <c r="P1529" s="106" t="s">
        <v>3380</v>
      </c>
      <c r="Q1529" s="103" t="s">
        <v>5</v>
      </c>
      <c r="R1529" s="103" t="s">
        <v>5</v>
      </c>
      <c r="S1529" s="299" t="s">
        <v>5</v>
      </c>
      <c r="T1529" s="103" t="s">
        <v>5</v>
      </c>
      <c r="U1529" s="305" t="str">
        <f t="shared" si="147"/>
        <v>bt; bt; bt; bt</v>
      </c>
      <c r="V1529" s="306" t="s">
        <v>5</v>
      </c>
      <c r="W1529" s="307" t="str">
        <f t="shared" si="148"/>
        <v>I</v>
      </c>
      <c r="X1529" s="308"/>
    </row>
    <row r="1530" spans="1:24" x14ac:dyDescent="0.25">
      <c r="A1530" s="103">
        <f t="shared" si="145"/>
        <v>1521</v>
      </c>
      <c r="B1530" s="300" t="s">
        <v>2846</v>
      </c>
      <c r="C1530" s="301" t="s">
        <v>1699</v>
      </c>
      <c r="D1530" s="309">
        <v>41653</v>
      </c>
      <c r="E1530" s="308"/>
      <c r="F1530" s="308" t="s">
        <v>1753</v>
      </c>
      <c r="G1530" s="421" t="s">
        <v>3153</v>
      </c>
      <c r="H1530" s="228">
        <v>45720</v>
      </c>
      <c r="I1530" s="308">
        <v>35</v>
      </c>
      <c r="J1530" s="308">
        <v>131</v>
      </c>
      <c r="K1530" s="303" t="str" cm="1">
        <f t="array" ref="K1530">LOOKUP(2,1/(J1530&gt;=INDEX(IF(F1530="x",CCTT!$F$3:$I$170,CCTT!$B$3:$E$170),MATCH(DATEDIF(D1530,DATE(2024,7,11),"m"),CCTT!$A$3:$A$170,0),0)),CCTT!$F$2:$I$2)</f>
        <v>bt</v>
      </c>
      <c r="L1530" s="304">
        <f t="shared" si="146"/>
        <v>20.3950818716858</v>
      </c>
      <c r="M1530" s="303" t="str" cm="1">
        <f t="array" ref="M1530">LOOKUP(2,1/(L1530&gt;=INDEX(IF(F1530="x",BMI!$G$3:$K$170,BMI!$B$3:$F$170),MATCH(DATEDIF(D1530,DATE(2024,7,11),"m"),BMI!$A$3:$A$170,0),0)),BMI!$G$2:$K$2)</f>
        <v>TC</v>
      </c>
      <c r="N1530" s="299" t="s">
        <v>3379</v>
      </c>
      <c r="O1530" s="299">
        <v>83</v>
      </c>
      <c r="P1530" s="106" t="s">
        <v>3380</v>
      </c>
      <c r="Q1530" s="103" t="s">
        <v>5</v>
      </c>
      <c r="R1530" s="103" t="s">
        <v>5</v>
      </c>
      <c r="S1530" s="299" t="s">
        <v>1370</v>
      </c>
      <c r="T1530" s="103" t="s">
        <v>5</v>
      </c>
      <c r="U1530" s="305" t="str">
        <f t="shared" si="147"/>
        <v>bt; bt; Đa sâu răng; bt</v>
      </c>
      <c r="V1530" s="112" t="s">
        <v>1370</v>
      </c>
      <c r="W1530" s="307" t="str">
        <f t="shared" si="148"/>
        <v>II</v>
      </c>
      <c r="X1530" s="308"/>
    </row>
    <row r="1531" spans="1:24" x14ac:dyDescent="0.25">
      <c r="A1531" s="103">
        <f t="shared" si="145"/>
        <v>1522</v>
      </c>
      <c r="B1531" s="300" t="s">
        <v>3134</v>
      </c>
      <c r="C1531" s="301" t="s">
        <v>1264</v>
      </c>
      <c r="D1531" s="309">
        <v>41873</v>
      </c>
      <c r="E1531" s="308" t="s">
        <v>1753</v>
      </c>
      <c r="F1531" s="308"/>
      <c r="G1531" s="421" t="s">
        <v>3153</v>
      </c>
      <c r="H1531" s="228">
        <v>45720</v>
      </c>
      <c r="I1531" s="308">
        <v>50</v>
      </c>
      <c r="J1531" s="308">
        <v>147</v>
      </c>
      <c r="K1531" s="303" t="str" cm="1">
        <f t="array" ref="K1531">LOOKUP(2,1/(J1531&gt;=INDEX(IF(F1531="x",CCTT!$F$3:$I$170,CCTT!$B$3:$E$170),MATCH(DATEDIF(D1531,DATE(2024,7,11),"m"),CCTT!$A$3:$A$170,0),0)),CCTT!$F$2:$I$2)</f>
        <v>bt</v>
      </c>
      <c r="L1531" s="304">
        <f t="shared" si="146"/>
        <v>23.138507103521682</v>
      </c>
      <c r="M1531" s="303" t="str" cm="1">
        <f t="array" ref="M1531">LOOKUP(2,1/(L1531&gt;=INDEX(IF(F1531="x",BMI!$G$3:$K$170,BMI!$B$3:$F$170),MATCH(DATEDIF(D1531,DATE(2024,7,11),"m"),BMI!$A$3:$A$170,0),0)),BMI!$G$2:$K$2)</f>
        <v>BP</v>
      </c>
      <c r="N1531" s="299" t="s">
        <v>3390</v>
      </c>
      <c r="O1531" s="299">
        <v>79</v>
      </c>
      <c r="P1531" s="106" t="s">
        <v>3380</v>
      </c>
      <c r="Q1531" s="103" t="s">
        <v>5</v>
      </c>
      <c r="R1531" s="103" t="s">
        <v>5</v>
      </c>
      <c r="S1531" s="299" t="s">
        <v>5</v>
      </c>
      <c r="T1531" s="103" t="s">
        <v>5</v>
      </c>
      <c r="U1531" s="305" t="str">
        <f t="shared" si="147"/>
        <v>bt; bt; bt; bt</v>
      </c>
      <c r="V1531" s="306" t="s">
        <v>5</v>
      </c>
      <c r="W1531" s="307" t="str">
        <f t="shared" si="148"/>
        <v>III</v>
      </c>
      <c r="X1531" s="308"/>
    </row>
    <row r="1532" spans="1:24" ht="31.5" x14ac:dyDescent="0.25">
      <c r="A1532" s="103">
        <f t="shared" si="145"/>
        <v>1523</v>
      </c>
      <c r="B1532" s="300" t="s">
        <v>3135</v>
      </c>
      <c r="C1532" s="301" t="s">
        <v>1373</v>
      </c>
      <c r="D1532" s="309">
        <v>41858</v>
      </c>
      <c r="E1532" s="308"/>
      <c r="F1532" s="308" t="s">
        <v>1753</v>
      </c>
      <c r="G1532" s="421" t="s">
        <v>3153</v>
      </c>
      <c r="H1532" s="228">
        <v>45720</v>
      </c>
      <c r="I1532" s="308">
        <v>37</v>
      </c>
      <c r="J1532" s="308">
        <v>133</v>
      </c>
      <c r="K1532" s="303" t="str" cm="1">
        <f t="array" ref="K1532">LOOKUP(2,1/(J1532&gt;=INDEX(IF(F1532="x",CCTT!$F$3:$I$170,CCTT!$B$3:$E$170),MATCH(DATEDIF(D1532,DATE(2024,7,11),"m"),CCTT!$A$3:$A$170,0),0)),CCTT!$F$2:$I$2)</f>
        <v>bt</v>
      </c>
      <c r="L1532" s="304">
        <f t="shared" si="146"/>
        <v>20.916954039233421</v>
      </c>
      <c r="M1532" s="303" t="str" cm="1">
        <f t="array" ref="M1532">LOOKUP(2,1/(L1532&gt;=INDEX(IF(F1532="x",BMI!$G$3:$K$170,BMI!$B$3:$F$170),MATCH(DATEDIF(D1532,DATE(2024,7,11),"m"),BMI!$A$3:$A$170,0),0)),BMI!$G$2:$K$2)</f>
        <v>TC</v>
      </c>
      <c r="N1532" s="299" t="s">
        <v>3379</v>
      </c>
      <c r="O1532" s="299">
        <v>80</v>
      </c>
      <c r="P1532" s="302" t="s">
        <v>3388</v>
      </c>
      <c r="Q1532" s="335" t="s">
        <v>1326</v>
      </c>
      <c r="R1532" s="103" t="s">
        <v>5</v>
      </c>
      <c r="S1532" s="299" t="s">
        <v>1370</v>
      </c>
      <c r="T1532" s="103" t="s">
        <v>5</v>
      </c>
      <c r="U1532" s="305" t="str">
        <f t="shared" si="147"/>
        <v>2 mắt giảm thị lực; bt; Đa sâu răng; bt</v>
      </c>
      <c r="V1532" s="112" t="s">
        <v>3389</v>
      </c>
      <c r="W1532" s="307" t="str">
        <f t="shared" si="148"/>
        <v>II</v>
      </c>
      <c r="X1532" s="308"/>
    </row>
    <row r="1533" spans="1:24" x14ac:dyDescent="0.25">
      <c r="A1533" s="103">
        <f t="shared" si="145"/>
        <v>1524</v>
      </c>
      <c r="B1533" s="300" t="s">
        <v>3136</v>
      </c>
      <c r="C1533" s="301" t="s">
        <v>3137</v>
      </c>
      <c r="D1533" s="309">
        <v>41887</v>
      </c>
      <c r="E1533" s="308" t="s">
        <v>1753</v>
      </c>
      <c r="F1533" s="308"/>
      <c r="G1533" s="421" t="s">
        <v>3153</v>
      </c>
      <c r="H1533" s="228">
        <v>45720</v>
      </c>
      <c r="I1533" s="308">
        <v>46</v>
      </c>
      <c r="J1533" s="308">
        <v>141</v>
      </c>
      <c r="K1533" s="303" t="str" cm="1">
        <f t="array" ref="K1533">LOOKUP(2,1/(J1533&gt;=INDEX(IF(F1533="x",CCTT!$F$3:$I$170,CCTT!$B$3:$E$170),MATCH(DATEDIF(D1533,DATE(2024,7,11),"m"),CCTT!$A$3:$A$170,0),0)),CCTT!$F$2:$I$2)</f>
        <v>bt</v>
      </c>
      <c r="L1533" s="304">
        <f t="shared" si="146"/>
        <v>23.137669131331421</v>
      </c>
      <c r="M1533" s="303" t="str" cm="1">
        <f t="array" ref="M1533">LOOKUP(2,1/(L1533&gt;=INDEX(IF(F1533="x",BMI!$G$3:$K$170,BMI!$B$3:$F$170),MATCH(DATEDIF(D1533,DATE(2024,7,11),"m"),BMI!$A$3:$A$170,0),0)),BMI!$G$2:$K$2)</f>
        <v>BP</v>
      </c>
      <c r="N1533" s="299" t="s">
        <v>3379</v>
      </c>
      <c r="O1533" s="299">
        <v>86</v>
      </c>
      <c r="P1533" s="106" t="s">
        <v>3380</v>
      </c>
      <c r="Q1533" s="103" t="s">
        <v>5</v>
      </c>
      <c r="R1533" s="103" t="s">
        <v>5</v>
      </c>
      <c r="S1533" s="299" t="s">
        <v>5</v>
      </c>
      <c r="T1533" s="103" t="s">
        <v>5</v>
      </c>
      <c r="U1533" s="305" t="str">
        <f t="shared" si="147"/>
        <v>bt; bt; bt; bt</v>
      </c>
      <c r="V1533" s="306" t="s">
        <v>5</v>
      </c>
      <c r="W1533" s="307" t="str">
        <f t="shared" si="148"/>
        <v>III</v>
      </c>
      <c r="X1533" s="308"/>
    </row>
    <row r="1534" spans="1:24" x14ac:dyDescent="0.25">
      <c r="A1534" s="103">
        <f t="shared" si="145"/>
        <v>1525</v>
      </c>
      <c r="B1534" s="300" t="s">
        <v>2615</v>
      </c>
      <c r="C1534" s="301" t="s">
        <v>1280</v>
      </c>
      <c r="D1534" s="309">
        <v>41950</v>
      </c>
      <c r="E1534" s="308" t="s">
        <v>1753</v>
      </c>
      <c r="F1534" s="308"/>
      <c r="G1534" s="421" t="s">
        <v>3153</v>
      </c>
      <c r="H1534" s="228">
        <v>45720</v>
      </c>
      <c r="I1534" s="308">
        <v>34</v>
      </c>
      <c r="J1534" s="308">
        <v>140</v>
      </c>
      <c r="K1534" s="303" t="str" cm="1">
        <f t="array" ref="K1534">LOOKUP(2,1/(J1534&gt;=INDEX(IF(F1534="x",CCTT!$F$3:$I$170,CCTT!$B$3:$E$170),MATCH(DATEDIF(D1534,DATE(2024,7,11),"m"),CCTT!$A$3:$A$170,0),0)),CCTT!$F$2:$I$2)</f>
        <v>bt</v>
      </c>
      <c r="L1534" s="304">
        <f t="shared" si="146"/>
        <v>17.346938775510203</v>
      </c>
      <c r="M1534" s="303" t="str" cm="1">
        <f t="array" ref="M1534">LOOKUP(2,1/(L1534&gt;=INDEX(IF(F1534="x",BMI!$G$3:$K$170,BMI!$B$3:$F$170),MATCH(DATEDIF(D1534,DATE(2024,7,11),"m"),BMI!$A$3:$A$170,0),0)),BMI!$G$2:$K$2)</f>
        <v>bt</v>
      </c>
      <c r="N1534" s="299" t="s">
        <v>3381</v>
      </c>
      <c r="O1534" s="299">
        <v>81</v>
      </c>
      <c r="P1534" s="106" t="s">
        <v>3380</v>
      </c>
      <c r="Q1534" s="103" t="s">
        <v>5</v>
      </c>
      <c r="R1534" s="103" t="s">
        <v>5</v>
      </c>
      <c r="S1534" s="299" t="s">
        <v>5</v>
      </c>
      <c r="T1534" s="103" t="s">
        <v>5</v>
      </c>
      <c r="U1534" s="305" t="str">
        <f t="shared" si="147"/>
        <v>bt; bt; bt; bt</v>
      </c>
      <c r="V1534" s="306" t="s">
        <v>5</v>
      </c>
      <c r="W1534" s="307" t="str">
        <f t="shared" si="148"/>
        <v>I</v>
      </c>
      <c r="X1534" s="308"/>
    </row>
    <row r="1535" spans="1:24" ht="31.5" x14ac:dyDescent="0.25">
      <c r="A1535" s="103">
        <f t="shared" si="145"/>
        <v>1526</v>
      </c>
      <c r="B1535" s="300" t="s">
        <v>2871</v>
      </c>
      <c r="C1535" s="301" t="s">
        <v>1280</v>
      </c>
      <c r="D1535" s="309">
        <v>41993</v>
      </c>
      <c r="E1535" s="308" t="s">
        <v>1753</v>
      </c>
      <c r="F1535" s="308"/>
      <c r="G1535" s="421" t="s">
        <v>3153</v>
      </c>
      <c r="H1535" s="228">
        <v>45720</v>
      </c>
      <c r="I1535" s="308"/>
      <c r="J1535" s="308"/>
      <c r="K1535" s="303" t="str" cm="1">
        <f t="array" ref="K1535">LOOKUP(2,1/(J1535&gt;=INDEX(IF(F1535="x",CCTT!$F$3:$I$170,CCTT!$B$3:$E$170),MATCH(DATEDIF(D1535,DATE(2024,7,11),"m"),CCTT!$A$3:$A$170,0),0)),CCTT!$F$2:$I$2)</f>
        <v>SDDTTC
MĐN</v>
      </c>
      <c r="L1535" s="304" t="e">
        <f t="shared" si="146"/>
        <v>#DIV/0!</v>
      </c>
      <c r="M1535" s="303" t="e" cm="1">
        <f t="array" ref="M1535">LOOKUP(2,1/(L1535&gt;=INDEX(IF(F1535="x",BMI!$G$3:$K$170,BMI!$B$3:$F$170),MATCH(DATEDIF(D1535,DATE(2024,7,11),"m"),BMI!$A$3:$A$170,0),0)),BMI!$G$2:$K$2)</f>
        <v>#N/A</v>
      </c>
      <c r="N1535" s="299" t="s">
        <v>3381</v>
      </c>
      <c r="O1535" s="299">
        <v>79</v>
      </c>
      <c r="P1535" s="106" t="s">
        <v>3380</v>
      </c>
      <c r="Q1535" s="103" t="s">
        <v>5</v>
      </c>
      <c r="R1535" s="103" t="s">
        <v>5</v>
      </c>
      <c r="S1535" s="299" t="s">
        <v>1370</v>
      </c>
      <c r="T1535" s="103" t="s">
        <v>5</v>
      </c>
      <c r="U1535" s="305" t="str">
        <f t="shared" si="147"/>
        <v>bt; bt; Đa sâu răng; bt</v>
      </c>
      <c r="V1535" s="112" t="s">
        <v>1370</v>
      </c>
      <c r="W1535" s="307" t="e">
        <f t="shared" si="148"/>
        <v>#N/A</v>
      </c>
      <c r="X1535" s="308"/>
    </row>
    <row r="1536" spans="1:24" ht="31.5" x14ac:dyDescent="0.25">
      <c r="A1536" s="103">
        <f t="shared" si="145"/>
        <v>1527</v>
      </c>
      <c r="B1536" s="300" t="s">
        <v>3138</v>
      </c>
      <c r="C1536" s="301" t="s">
        <v>1279</v>
      </c>
      <c r="D1536" s="309">
        <v>41958</v>
      </c>
      <c r="E1536" s="308" t="s">
        <v>1753</v>
      </c>
      <c r="F1536" s="308"/>
      <c r="G1536" s="421" t="s">
        <v>3153</v>
      </c>
      <c r="H1536" s="228">
        <v>45720</v>
      </c>
      <c r="I1536" s="308"/>
      <c r="J1536" s="308"/>
      <c r="K1536" s="303" t="str" cm="1">
        <f t="array" ref="K1536">LOOKUP(2,1/(J1536&gt;=INDEX(IF(F1536="x",CCTT!$F$3:$I$170,CCTT!$B$3:$E$170),MATCH(DATEDIF(D1536,DATE(2024,7,11),"m"),CCTT!$A$3:$A$170,0),0)),CCTT!$F$2:$I$2)</f>
        <v>SDDTTC
MĐN</v>
      </c>
      <c r="L1536" s="304" t="e">
        <f t="shared" si="146"/>
        <v>#DIV/0!</v>
      </c>
      <c r="M1536" s="303" t="e" cm="1">
        <f t="array" ref="M1536">LOOKUP(2,1/(L1536&gt;=INDEX(IF(F1536="x",BMI!$G$3:$K$170,BMI!$B$3:$F$170),MATCH(DATEDIF(D1536,DATE(2024,7,11),"m"),BMI!$A$3:$A$170,0),0)),BMI!$G$2:$K$2)</f>
        <v>#N/A</v>
      </c>
      <c r="N1536" s="299" t="s">
        <v>3386</v>
      </c>
      <c r="O1536" s="299">
        <v>81</v>
      </c>
      <c r="P1536" s="106" t="s">
        <v>3380</v>
      </c>
      <c r="Q1536" s="103" t="s">
        <v>5</v>
      </c>
      <c r="R1536" s="103" t="s">
        <v>5</v>
      </c>
      <c r="S1536" s="299" t="s">
        <v>5</v>
      </c>
      <c r="T1536" s="103" t="s">
        <v>5</v>
      </c>
      <c r="U1536" s="305" t="str">
        <f t="shared" si="147"/>
        <v>bt; bt; bt; bt</v>
      </c>
      <c r="V1536" s="306" t="s">
        <v>5</v>
      </c>
      <c r="W1536" s="307" t="e">
        <f t="shared" si="148"/>
        <v>#N/A</v>
      </c>
      <c r="X1536" s="308"/>
    </row>
    <row r="1537" spans="1:24" x14ac:dyDescent="0.25">
      <c r="A1537" s="103">
        <f t="shared" si="145"/>
        <v>1528</v>
      </c>
      <c r="B1537" s="300" t="s">
        <v>2247</v>
      </c>
      <c r="C1537" s="301" t="s">
        <v>1279</v>
      </c>
      <c r="D1537" s="309">
        <v>42180</v>
      </c>
      <c r="E1537" s="308" t="s">
        <v>1753</v>
      </c>
      <c r="F1537" s="308"/>
      <c r="G1537" s="421" t="s">
        <v>3153</v>
      </c>
      <c r="H1537" s="228">
        <v>45720</v>
      </c>
      <c r="I1537" s="308">
        <v>53</v>
      </c>
      <c r="J1537" s="308">
        <v>150</v>
      </c>
      <c r="K1537" s="303" t="str" cm="1">
        <f t="array" ref="K1537">LOOKUP(2,1/(J1537&gt;=INDEX(IF(F1537="x",CCTT!$F$3:$I$170,CCTT!$B$3:$E$170),MATCH(DATEDIF(D1537,DATE(2024,7,11),"m"),CCTT!$A$3:$A$170,0),0)),CCTT!$F$2:$I$2)</f>
        <v>CHT</v>
      </c>
      <c r="L1537" s="304">
        <f t="shared" si="146"/>
        <v>23.555555555555557</v>
      </c>
      <c r="M1537" s="303" t="str" cm="1">
        <f t="array" ref="M1537">LOOKUP(2,1/(L1537&gt;=INDEX(IF(F1537="x",BMI!$G$3:$K$170,BMI!$B$3:$F$170),MATCH(DATEDIF(D1537,DATE(2024,7,11),"m"),BMI!$A$3:$A$170,0),0)),BMI!$G$2:$K$2)</f>
        <v>BP</v>
      </c>
      <c r="N1537" s="299" t="s">
        <v>66</v>
      </c>
      <c r="O1537" s="299">
        <v>83</v>
      </c>
      <c r="P1537" s="106" t="s">
        <v>3380</v>
      </c>
      <c r="Q1537" s="103" t="s">
        <v>5</v>
      </c>
      <c r="R1537" s="103" t="s">
        <v>5</v>
      </c>
      <c r="S1537" s="299" t="s">
        <v>5</v>
      </c>
      <c r="T1537" s="103" t="s">
        <v>5</v>
      </c>
      <c r="U1537" s="305" t="str">
        <f t="shared" si="147"/>
        <v>bt; bt; bt; bt</v>
      </c>
      <c r="V1537" s="306" t="s">
        <v>5</v>
      </c>
      <c r="W1537" s="307" t="str">
        <f t="shared" si="148"/>
        <v>III</v>
      </c>
      <c r="X1537" s="308"/>
    </row>
    <row r="1538" spans="1:24" x14ac:dyDescent="0.25">
      <c r="A1538" s="103">
        <f t="shared" si="145"/>
        <v>1529</v>
      </c>
      <c r="B1538" s="300" t="s">
        <v>3139</v>
      </c>
      <c r="C1538" s="301" t="s">
        <v>1330</v>
      </c>
      <c r="D1538" s="309">
        <v>41825</v>
      </c>
      <c r="E1538" s="308" t="s">
        <v>1753</v>
      </c>
      <c r="F1538" s="308"/>
      <c r="G1538" s="421" t="s">
        <v>3153</v>
      </c>
      <c r="H1538" s="228">
        <v>45720</v>
      </c>
      <c r="I1538" s="308">
        <v>29</v>
      </c>
      <c r="J1538" s="308">
        <v>136</v>
      </c>
      <c r="K1538" s="303" t="str" cm="1">
        <f t="array" ref="K1538">LOOKUP(2,1/(J1538&gt;=INDEX(IF(F1538="x",CCTT!$F$3:$I$170,CCTT!$B$3:$E$170),MATCH(DATEDIF(D1538,DATE(2024,7,11),"m"),CCTT!$A$3:$A$170,0),0)),CCTT!$F$2:$I$2)</f>
        <v>bt</v>
      </c>
      <c r="L1538" s="304">
        <f t="shared" si="146"/>
        <v>15.679065743944637</v>
      </c>
      <c r="M1538" s="303" t="str" cm="1">
        <f t="array" ref="M1538">LOOKUP(2,1/(L1538&gt;=INDEX(IF(F1538="x",BMI!$G$3:$K$170,BMI!$B$3:$F$170),MATCH(DATEDIF(D1538,DATE(2024,7,11),"m"),BMI!$A$3:$A$170,0),0)),BMI!$G$2:$K$2)</f>
        <v>bt</v>
      </c>
      <c r="N1538" s="299" t="s">
        <v>3381</v>
      </c>
      <c r="O1538" s="299">
        <v>83</v>
      </c>
      <c r="P1538" s="106" t="s">
        <v>3380</v>
      </c>
      <c r="Q1538" s="103" t="s">
        <v>5</v>
      </c>
      <c r="R1538" s="103" t="s">
        <v>5</v>
      </c>
      <c r="S1538" s="299" t="s">
        <v>5</v>
      </c>
      <c r="T1538" s="103" t="s">
        <v>5</v>
      </c>
      <c r="U1538" s="305" t="str">
        <f t="shared" si="147"/>
        <v>bt; bt; bt; bt</v>
      </c>
      <c r="V1538" s="306" t="s">
        <v>5</v>
      </c>
      <c r="W1538" s="307" t="str">
        <f t="shared" si="148"/>
        <v>I</v>
      </c>
      <c r="X1538" s="308"/>
    </row>
    <row r="1539" spans="1:24" x14ac:dyDescent="0.25">
      <c r="A1539" s="103">
        <f t="shared" si="145"/>
        <v>1530</v>
      </c>
      <c r="B1539" s="300" t="s">
        <v>2704</v>
      </c>
      <c r="C1539" s="301" t="s">
        <v>1354</v>
      </c>
      <c r="D1539" s="309">
        <v>41724</v>
      </c>
      <c r="E1539" s="308"/>
      <c r="F1539" s="308" t="s">
        <v>1753</v>
      </c>
      <c r="G1539" s="421" t="s">
        <v>3153</v>
      </c>
      <c r="H1539" s="228">
        <v>45720</v>
      </c>
      <c r="I1539" s="308">
        <v>26</v>
      </c>
      <c r="J1539" s="308">
        <v>132</v>
      </c>
      <c r="K1539" s="303" t="str" cm="1">
        <f t="array" ref="K1539">LOOKUP(2,1/(J1539&gt;=INDEX(IF(F1539="x",CCTT!$F$3:$I$170,CCTT!$B$3:$E$170),MATCH(DATEDIF(D1539,DATE(2024,7,11),"m"),CCTT!$A$3:$A$170,0),0)),CCTT!$F$2:$I$2)</f>
        <v>bt</v>
      </c>
      <c r="L1539" s="304">
        <f t="shared" si="146"/>
        <v>14.921946740128558</v>
      </c>
      <c r="M1539" s="303" t="str" cm="1">
        <f t="array" ref="M1539">LOOKUP(2,1/(L1539&gt;=INDEX(IF(F1539="x",BMI!$G$3:$K$170,BMI!$B$3:$F$170),MATCH(DATEDIF(D1539,DATE(2024,7,11),"m"),BMI!$A$3:$A$170,0),0)),BMI!$G$2:$K$2)</f>
        <v>bt</v>
      </c>
      <c r="N1539" s="299" t="s">
        <v>3381</v>
      </c>
      <c r="O1539" s="299">
        <v>82</v>
      </c>
      <c r="P1539" s="106" t="s">
        <v>3380</v>
      </c>
      <c r="Q1539" s="103" t="s">
        <v>5</v>
      </c>
      <c r="R1539" s="103" t="s">
        <v>5</v>
      </c>
      <c r="S1539" s="299" t="s">
        <v>5</v>
      </c>
      <c r="T1539" s="103" t="s">
        <v>5</v>
      </c>
      <c r="U1539" s="305" t="str">
        <f t="shared" si="147"/>
        <v>bt; bt; bt; bt</v>
      </c>
      <c r="V1539" s="306" t="s">
        <v>5</v>
      </c>
      <c r="W1539" s="307" t="str">
        <f t="shared" si="148"/>
        <v>I</v>
      </c>
      <c r="X1539" s="308"/>
    </row>
    <row r="1540" spans="1:24" x14ac:dyDescent="0.25">
      <c r="A1540" s="103">
        <f t="shared" si="145"/>
        <v>1531</v>
      </c>
      <c r="B1540" s="300" t="s">
        <v>3140</v>
      </c>
      <c r="C1540" s="301" t="s">
        <v>1382</v>
      </c>
      <c r="D1540" s="309">
        <v>41670</v>
      </c>
      <c r="E1540" s="308"/>
      <c r="F1540" s="308" t="s">
        <v>1753</v>
      </c>
      <c r="G1540" s="421" t="s">
        <v>3153</v>
      </c>
      <c r="H1540" s="228">
        <v>45720</v>
      </c>
      <c r="I1540" s="308">
        <v>45</v>
      </c>
      <c r="J1540" s="308">
        <v>156</v>
      </c>
      <c r="K1540" s="303" t="str" cm="1">
        <f t="array" ref="K1540">LOOKUP(2,1/(J1540&gt;=INDEX(IF(F1540="x",CCTT!$F$3:$I$170,CCTT!$B$3:$E$170),MATCH(DATEDIF(D1540,DATE(2024,7,11),"m"),CCTT!$A$3:$A$170,0),0)),CCTT!$F$2:$I$2)</f>
        <v>CHT</v>
      </c>
      <c r="L1540" s="304">
        <f t="shared" si="146"/>
        <v>18.491124260355029</v>
      </c>
      <c r="M1540" s="303" t="str" cm="1">
        <f t="array" ref="M1540">LOOKUP(2,1/(L1540&gt;=INDEX(IF(F1540="x",BMI!$G$3:$K$170,BMI!$B$3:$F$170),MATCH(DATEDIF(D1540,DATE(2024,7,11),"m"),BMI!$A$3:$A$170,0),0)),BMI!$G$2:$K$2)</f>
        <v>bt</v>
      </c>
      <c r="N1540" s="299" t="s">
        <v>3390</v>
      </c>
      <c r="O1540" s="299">
        <v>83</v>
      </c>
      <c r="P1540" s="106" t="s">
        <v>3380</v>
      </c>
      <c r="Q1540" s="103" t="s">
        <v>5</v>
      </c>
      <c r="R1540" s="103" t="s">
        <v>5</v>
      </c>
      <c r="S1540" s="299" t="s">
        <v>1370</v>
      </c>
      <c r="T1540" s="103" t="s">
        <v>5</v>
      </c>
      <c r="U1540" s="305" t="str">
        <f t="shared" si="147"/>
        <v>bt; bt; Đa sâu răng; bt</v>
      </c>
      <c r="V1540" s="112" t="s">
        <v>1370</v>
      </c>
      <c r="W1540" s="307" t="str">
        <f t="shared" si="148"/>
        <v>II</v>
      </c>
      <c r="X1540" s="308"/>
    </row>
    <row r="1541" spans="1:24" x14ac:dyDescent="0.25">
      <c r="A1541" s="103">
        <f t="shared" si="145"/>
        <v>1532</v>
      </c>
      <c r="B1541" s="300" t="s">
        <v>3037</v>
      </c>
      <c r="C1541" s="301" t="s">
        <v>1287</v>
      </c>
      <c r="D1541" s="309">
        <v>41852</v>
      </c>
      <c r="E1541" s="308"/>
      <c r="F1541" s="308" t="s">
        <v>1753</v>
      </c>
      <c r="G1541" s="421" t="s">
        <v>3153</v>
      </c>
      <c r="H1541" s="228">
        <v>45720</v>
      </c>
      <c r="I1541" s="308">
        <v>32</v>
      </c>
      <c r="J1541" s="308">
        <v>142</v>
      </c>
      <c r="K1541" s="303" t="str" cm="1">
        <f t="array" ref="K1541">LOOKUP(2,1/(J1541&gt;=INDEX(IF(F1541="x",CCTT!$F$3:$I$170,CCTT!$B$3:$E$170),MATCH(DATEDIF(D1541,DATE(2024,7,11),"m"),CCTT!$A$3:$A$170,0),0)),CCTT!$F$2:$I$2)</f>
        <v>bt</v>
      </c>
      <c r="L1541" s="304">
        <f t="shared" si="146"/>
        <v>15.869867089863122</v>
      </c>
      <c r="M1541" s="303" t="str" cm="1">
        <f t="array" ref="M1541">LOOKUP(2,1/(L1541&gt;=INDEX(IF(F1541="x",BMI!$G$3:$K$170,BMI!$B$3:$F$170),MATCH(DATEDIF(D1541,DATE(2024,7,11),"m"),BMI!$A$3:$A$170,0),0)),BMI!$G$2:$K$2)</f>
        <v>bt</v>
      </c>
      <c r="N1541" s="299" t="s">
        <v>3381</v>
      </c>
      <c r="O1541" s="299">
        <v>84</v>
      </c>
      <c r="P1541" s="106" t="s">
        <v>3380</v>
      </c>
      <c r="Q1541" s="103" t="s">
        <v>5</v>
      </c>
      <c r="R1541" s="103" t="s">
        <v>5</v>
      </c>
      <c r="S1541" s="299" t="s">
        <v>5</v>
      </c>
      <c r="T1541" s="103" t="s">
        <v>5</v>
      </c>
      <c r="U1541" s="305" t="str">
        <f t="shared" si="147"/>
        <v>bt; bt; bt; bt</v>
      </c>
      <c r="V1541" s="306" t="s">
        <v>5</v>
      </c>
      <c r="W1541" s="307" t="str">
        <f t="shared" si="148"/>
        <v>I</v>
      </c>
      <c r="X1541" s="308"/>
    </row>
    <row r="1542" spans="1:24" x14ac:dyDescent="0.25">
      <c r="A1542" s="103">
        <f t="shared" si="145"/>
        <v>1533</v>
      </c>
      <c r="B1542" s="300" t="s">
        <v>2247</v>
      </c>
      <c r="C1542" s="301" t="s">
        <v>1287</v>
      </c>
      <c r="D1542" s="308"/>
      <c r="E1542" s="308" t="s">
        <v>1753</v>
      </c>
      <c r="F1542" s="308"/>
      <c r="G1542" s="421" t="s">
        <v>3153</v>
      </c>
      <c r="H1542" s="228">
        <v>45720</v>
      </c>
      <c r="I1542" s="308">
        <v>52</v>
      </c>
      <c r="J1542" s="308">
        <v>142</v>
      </c>
      <c r="K1542" s="303" t="e" cm="1">
        <f t="array" ref="K1542">LOOKUP(2,1/(J1542&gt;=INDEX(IF(F1542="x",CCTT!$F$3:$I$170,CCTT!$B$3:$E$170),MATCH(DATEDIF(D1542,DATE(2024,7,11),"m"),CCTT!$A$3:$A$170,0),0)),CCTT!$F$2:$I$2)</f>
        <v>#N/A</v>
      </c>
      <c r="L1542" s="304">
        <f t="shared" si="146"/>
        <v>25.788534021027573</v>
      </c>
      <c r="M1542" s="303" t="e" cm="1">
        <f t="array" ref="M1542">LOOKUP(2,1/(L1542&gt;=INDEX(IF(F1542="x",BMI!$G$3:$K$170,BMI!$B$3:$F$170),MATCH(DATEDIF(D1542,DATE(2024,7,11),"m"),BMI!$A$3:$A$170,0),0)),BMI!$G$2:$K$2)</f>
        <v>#N/A</v>
      </c>
      <c r="N1542" s="299" t="s">
        <v>3390</v>
      </c>
      <c r="O1542" s="299">
        <v>83</v>
      </c>
      <c r="P1542" s="106" t="s">
        <v>3380</v>
      </c>
      <c r="Q1542" s="103" t="s">
        <v>5</v>
      </c>
      <c r="R1542" s="103" t="s">
        <v>5</v>
      </c>
      <c r="S1542" s="299" t="s">
        <v>5</v>
      </c>
      <c r="T1542" s="103" t="s">
        <v>5</v>
      </c>
      <c r="U1542" s="305" t="str">
        <f t="shared" si="147"/>
        <v>bt; bt; bt; bt</v>
      </c>
      <c r="V1542" s="306" t="s">
        <v>5</v>
      </c>
      <c r="W1542" s="307" t="e">
        <f t="shared" si="148"/>
        <v>#N/A</v>
      </c>
      <c r="X1542" s="308"/>
    </row>
    <row r="1543" spans="1:24" x14ac:dyDescent="0.25">
      <c r="A1543" s="103">
        <f t="shared" si="145"/>
        <v>1534</v>
      </c>
      <c r="B1543" s="300" t="s">
        <v>3141</v>
      </c>
      <c r="C1543" s="301" t="s">
        <v>1342</v>
      </c>
      <c r="D1543" s="309">
        <v>41851</v>
      </c>
      <c r="E1543" s="308" t="s">
        <v>1753</v>
      </c>
      <c r="F1543" s="308"/>
      <c r="G1543" s="421" t="s">
        <v>3153</v>
      </c>
      <c r="H1543" s="228">
        <v>45720</v>
      </c>
      <c r="I1543" s="308">
        <v>65</v>
      </c>
      <c r="J1543" s="308">
        <v>145</v>
      </c>
      <c r="K1543" s="303" t="str" cm="1">
        <f t="array" ref="K1543">LOOKUP(2,1/(J1543&gt;=INDEX(IF(F1543="x",CCTT!$F$3:$I$170,CCTT!$B$3:$E$170),MATCH(DATEDIF(D1543,DATE(2024,7,11),"m"),CCTT!$A$3:$A$170,0),0)),CCTT!$F$2:$I$2)</f>
        <v>bt</v>
      </c>
      <c r="L1543" s="304">
        <f t="shared" si="146"/>
        <v>30.915576694411413</v>
      </c>
      <c r="M1543" s="303" t="str" cm="1">
        <f t="array" ref="M1543">LOOKUP(2,1/(L1543&gt;=INDEX(IF(F1543="x",BMI!$G$3:$K$170,BMI!$B$3:$F$170),MATCH(DATEDIF(D1543,DATE(2024,7,11),"m"),BMI!$A$3:$A$170,0),0)),BMI!$G$2:$K$2)</f>
        <v>BP</v>
      </c>
      <c r="N1543" s="299" t="s">
        <v>3381</v>
      </c>
      <c r="O1543" s="299">
        <v>81</v>
      </c>
      <c r="P1543" s="106" t="s">
        <v>3380</v>
      </c>
      <c r="Q1543" s="103" t="s">
        <v>5</v>
      </c>
      <c r="R1543" s="103" t="s">
        <v>5</v>
      </c>
      <c r="S1543" s="299" t="s">
        <v>1370</v>
      </c>
      <c r="T1543" s="103" t="s">
        <v>5</v>
      </c>
      <c r="U1543" s="305" t="str">
        <f t="shared" si="147"/>
        <v>bt; bt; Đa sâu răng; bt</v>
      </c>
      <c r="V1543" s="112" t="s">
        <v>1370</v>
      </c>
      <c r="W1543" s="307" t="str">
        <f t="shared" si="148"/>
        <v>III</v>
      </c>
      <c r="X1543" s="308"/>
    </row>
    <row r="1544" spans="1:24" x14ac:dyDescent="0.25">
      <c r="A1544" s="103">
        <f t="shared" si="145"/>
        <v>1535</v>
      </c>
      <c r="B1544" s="300" t="s">
        <v>3142</v>
      </c>
      <c r="C1544" s="301" t="s">
        <v>1291</v>
      </c>
      <c r="D1544" s="309">
        <v>41644</v>
      </c>
      <c r="E1544" s="308"/>
      <c r="F1544" s="308" t="s">
        <v>1753</v>
      </c>
      <c r="G1544" s="421" t="s">
        <v>3153</v>
      </c>
      <c r="H1544" s="228">
        <v>45720</v>
      </c>
      <c r="I1544" s="308">
        <v>22</v>
      </c>
      <c r="J1544" s="308">
        <v>128</v>
      </c>
      <c r="K1544" s="303" t="str" cm="1">
        <f t="array" ref="K1544">LOOKUP(2,1/(J1544&gt;=INDEX(IF(F1544="x",CCTT!$F$3:$I$170,CCTT!$B$3:$E$170),MATCH(DATEDIF(D1544,DATE(2024,7,11),"m"),CCTT!$A$3:$A$170,0),0)),CCTT!$F$2:$I$2)</f>
        <v>SDDTTC</v>
      </c>
      <c r="L1544" s="304">
        <f t="shared" si="146"/>
        <v>13.427734375</v>
      </c>
      <c r="M1544" s="303" t="str" cm="1">
        <f t="array" ref="M1544">LOOKUP(2,1/(L1544&gt;=INDEX(IF(F1544="x",BMI!$G$3:$K$170,BMI!$B$3:$F$170),MATCH(DATEDIF(D1544,DATE(2024,7,11),"m"),BMI!$A$3:$A$170,0),0)),BMI!$G$2:$K$2)</f>
        <v>SDDTGC</v>
      </c>
      <c r="N1544" s="299" t="s">
        <v>3381</v>
      </c>
      <c r="O1544" s="299">
        <v>79</v>
      </c>
      <c r="P1544" s="106" t="s">
        <v>3380</v>
      </c>
      <c r="Q1544" s="103" t="s">
        <v>5</v>
      </c>
      <c r="R1544" s="103" t="s">
        <v>5</v>
      </c>
      <c r="S1544" s="299" t="s">
        <v>5</v>
      </c>
      <c r="T1544" s="103" t="s">
        <v>5</v>
      </c>
      <c r="U1544" s="305" t="str">
        <f t="shared" si="147"/>
        <v>bt; bt; bt; bt</v>
      </c>
      <c r="V1544" s="306" t="s">
        <v>5</v>
      </c>
      <c r="W1544" s="307" t="str">
        <f t="shared" si="148"/>
        <v>II</v>
      </c>
      <c r="X1544" s="308"/>
    </row>
    <row r="1545" spans="1:24" x14ac:dyDescent="0.25">
      <c r="A1545" s="103">
        <f t="shared" si="145"/>
        <v>1536</v>
      </c>
      <c r="B1545" s="300" t="s">
        <v>3143</v>
      </c>
      <c r="C1545" s="301" t="s">
        <v>1294</v>
      </c>
      <c r="D1545" s="309">
        <v>41802</v>
      </c>
      <c r="E1545" s="308"/>
      <c r="F1545" s="308" t="s">
        <v>1753</v>
      </c>
      <c r="G1545" s="421" t="s">
        <v>3153</v>
      </c>
      <c r="H1545" s="228">
        <v>45720</v>
      </c>
      <c r="I1545" s="308">
        <v>31</v>
      </c>
      <c r="J1545" s="308">
        <v>142</v>
      </c>
      <c r="K1545" s="303" t="str" cm="1">
        <f t="array" ref="K1545">LOOKUP(2,1/(J1545&gt;=INDEX(IF(F1545="x",CCTT!$F$3:$I$170,CCTT!$B$3:$E$170),MATCH(DATEDIF(D1545,DATE(2024,7,11),"m"),CCTT!$A$3:$A$170,0),0)),CCTT!$F$2:$I$2)</f>
        <v>bt</v>
      </c>
      <c r="L1545" s="304">
        <f t="shared" si="146"/>
        <v>15.373933743304899</v>
      </c>
      <c r="M1545" s="303" t="str" cm="1">
        <f t="array" ref="M1545">LOOKUP(2,1/(L1545&gt;=INDEX(IF(F1545="x",BMI!$G$3:$K$170,BMI!$B$3:$F$170),MATCH(DATEDIF(D1545,DATE(2024,7,11),"m"),BMI!$A$3:$A$170,0),0)),BMI!$G$2:$K$2)</f>
        <v>bt</v>
      </c>
      <c r="N1545" s="299" t="s">
        <v>3381</v>
      </c>
      <c r="O1545" s="299">
        <v>82</v>
      </c>
      <c r="P1545" s="302" t="s">
        <v>3391</v>
      </c>
      <c r="Q1545" s="335" t="s">
        <v>1326</v>
      </c>
      <c r="R1545" s="103" t="s">
        <v>5</v>
      </c>
      <c r="S1545" s="299" t="s">
        <v>5</v>
      </c>
      <c r="T1545" s="103" t="s">
        <v>5</v>
      </c>
      <c r="U1545" s="305" t="str">
        <f t="shared" si="147"/>
        <v>2 mắt giảm thị lực; bt; bt; bt</v>
      </c>
      <c r="V1545" s="112" t="s">
        <v>1326</v>
      </c>
      <c r="W1545" s="307" t="str">
        <f t="shared" si="148"/>
        <v>II</v>
      </c>
      <c r="X1545" s="308"/>
    </row>
    <row r="1546" spans="1:24" x14ac:dyDescent="0.25">
      <c r="A1546" s="103">
        <f t="shared" si="145"/>
        <v>1537</v>
      </c>
      <c r="B1546" s="300" t="s">
        <v>3144</v>
      </c>
      <c r="C1546" s="301" t="s">
        <v>1317</v>
      </c>
      <c r="D1546" s="309">
        <v>41871</v>
      </c>
      <c r="E1546" s="308" t="s">
        <v>1753</v>
      </c>
      <c r="F1546" s="308"/>
      <c r="G1546" s="421" t="s">
        <v>3153</v>
      </c>
      <c r="H1546" s="228">
        <v>45720</v>
      </c>
      <c r="I1546" s="308">
        <v>30</v>
      </c>
      <c r="J1546" s="308">
        <v>135</v>
      </c>
      <c r="K1546" s="303" t="str" cm="1">
        <f t="array" ref="K1546">LOOKUP(2,1/(J1546&gt;=INDEX(IF(F1546="x",CCTT!$F$3:$I$170,CCTT!$B$3:$E$170),MATCH(DATEDIF(D1546,DATE(2024,7,11),"m"),CCTT!$A$3:$A$170,0),0)),CCTT!$F$2:$I$2)</f>
        <v>bt</v>
      </c>
      <c r="L1546" s="304">
        <f t="shared" si="146"/>
        <v>16.460905349794238</v>
      </c>
      <c r="M1546" s="303" t="str" cm="1">
        <f t="array" ref="M1546">LOOKUP(2,1/(L1546&gt;=INDEX(IF(F1546="x",BMI!$G$3:$K$170,BMI!$B$3:$F$170),MATCH(DATEDIF(D1546,DATE(2024,7,11),"m"),BMI!$A$3:$A$170,0),0)),BMI!$G$2:$K$2)</f>
        <v>bt</v>
      </c>
      <c r="N1546" s="299" t="s">
        <v>3379</v>
      </c>
      <c r="O1546" s="299">
        <v>85</v>
      </c>
      <c r="P1546" s="106" t="s">
        <v>3380</v>
      </c>
      <c r="Q1546" s="103" t="s">
        <v>5</v>
      </c>
      <c r="R1546" s="103" t="s">
        <v>5</v>
      </c>
      <c r="S1546" s="299" t="s">
        <v>5</v>
      </c>
      <c r="T1546" s="103" t="s">
        <v>5</v>
      </c>
      <c r="U1546" s="305" t="str">
        <f>Q1546&amp;"; "&amp;R1546&amp;"; "&amp;S1546&amp;"; "&amp;T1546</f>
        <v>bt; bt; bt; bt</v>
      </c>
      <c r="V1546" s="306" t="s">
        <v>5</v>
      </c>
      <c r="W1546" s="307" t="str">
        <f t="shared" si="148"/>
        <v>I</v>
      </c>
      <c r="X1546" s="308"/>
    </row>
    <row r="1547" spans="1:24" x14ac:dyDescent="0.25">
      <c r="A1547" s="103">
        <f t="shared" si="145"/>
        <v>1538</v>
      </c>
      <c r="B1547" s="300" t="s">
        <v>3145</v>
      </c>
      <c r="C1547" s="301" t="s">
        <v>1615</v>
      </c>
      <c r="D1547" s="309">
        <v>41258</v>
      </c>
      <c r="E1547" s="308" t="s">
        <v>1753</v>
      </c>
      <c r="F1547" s="308"/>
      <c r="G1547" s="421" t="s">
        <v>3153</v>
      </c>
      <c r="H1547" s="228">
        <v>45720</v>
      </c>
      <c r="I1547" s="308">
        <v>29</v>
      </c>
      <c r="J1547" s="308">
        <v>134</v>
      </c>
      <c r="K1547" s="303" t="str" cm="1">
        <f t="array" ref="K1547">LOOKUP(2,1/(J1547&gt;=INDEX(IF(F1547="x",CCTT!$F$3:$I$170,CCTT!$B$3:$E$170),MATCH(DATEDIF(D1547,DATE(2024,7,11),"m"),CCTT!$A$3:$A$170,0),0)),CCTT!$F$2:$I$2)</f>
        <v>bt</v>
      </c>
      <c r="L1547" s="304">
        <f t="shared" si="146"/>
        <v>16.150590331922476</v>
      </c>
      <c r="M1547" s="303" t="str" cm="1">
        <f t="array" ref="M1547">LOOKUP(2,1/(L1547&gt;=INDEX(IF(F1547="x",BMI!$G$3:$K$170,BMI!$B$3:$F$170),MATCH(DATEDIF(D1547,DATE(2024,7,11),"m"),BMI!$A$3:$A$170,0),0)),BMI!$G$2:$K$2)</f>
        <v>bt</v>
      </c>
      <c r="N1547" s="299" t="s">
        <v>3381</v>
      </c>
      <c r="O1547" s="299">
        <v>83</v>
      </c>
      <c r="P1547" s="302" t="s">
        <v>3387</v>
      </c>
      <c r="Q1547" s="103" t="s">
        <v>5</v>
      </c>
      <c r="R1547" s="103" t="s">
        <v>5</v>
      </c>
      <c r="S1547" s="299" t="s">
        <v>1370</v>
      </c>
      <c r="T1547" s="103" t="s">
        <v>5</v>
      </c>
      <c r="U1547" s="305" t="str">
        <f t="shared" si="147"/>
        <v>bt; bt; Đa sâu răng; bt</v>
      </c>
      <c r="V1547" s="112" t="s">
        <v>1370</v>
      </c>
      <c r="W1547" s="307" t="str">
        <f t="shared" si="148"/>
        <v>II</v>
      </c>
      <c r="X1547" s="308"/>
    </row>
    <row r="1548" spans="1:24" x14ac:dyDescent="0.25">
      <c r="A1548" s="103">
        <f t="shared" ref="A1548:A1611" si="149">A1547+1</f>
        <v>1539</v>
      </c>
      <c r="B1548" s="300" t="s">
        <v>1311</v>
      </c>
      <c r="C1548" s="301" t="s">
        <v>1321</v>
      </c>
      <c r="D1548" s="309">
        <v>41858</v>
      </c>
      <c r="E1548" s="308" t="s">
        <v>1753</v>
      </c>
      <c r="F1548" s="308"/>
      <c r="G1548" s="421" t="s">
        <v>3153</v>
      </c>
      <c r="H1548" s="228">
        <v>45720</v>
      </c>
      <c r="I1548" s="308">
        <v>46</v>
      </c>
      <c r="J1548" s="308">
        <v>139</v>
      </c>
      <c r="K1548" s="303" t="str" cm="1">
        <f t="array" ref="K1548">LOOKUP(2,1/(J1548&gt;=INDEX(IF(F1548="x",CCTT!$F$3:$I$170,CCTT!$B$3:$E$170),MATCH(DATEDIF(D1548,DATE(2024,7,11),"m"),CCTT!$A$3:$A$170,0),0)),CCTT!$F$2:$I$2)</f>
        <v>bt</v>
      </c>
      <c r="L1548" s="304">
        <f t="shared" si="146"/>
        <v>23.808291496299361</v>
      </c>
      <c r="M1548" s="303" t="str" cm="1">
        <f t="array" ref="M1548">LOOKUP(2,1/(L1548&gt;=INDEX(IF(F1548="x",BMI!$G$3:$K$170,BMI!$B$3:$F$170),MATCH(DATEDIF(D1548,DATE(2024,7,11),"m"),BMI!$A$3:$A$170,0),0)),BMI!$G$2:$K$2)</f>
        <v>BP</v>
      </c>
      <c r="N1548" s="299" t="s">
        <v>3386</v>
      </c>
      <c r="O1548" s="299">
        <v>81</v>
      </c>
      <c r="P1548" s="106" t="s">
        <v>3380</v>
      </c>
      <c r="Q1548" s="103" t="s">
        <v>5</v>
      </c>
      <c r="R1548" s="103" t="s">
        <v>5</v>
      </c>
      <c r="S1548" s="299" t="s">
        <v>5</v>
      </c>
      <c r="T1548" s="103" t="s">
        <v>5</v>
      </c>
      <c r="U1548" s="305" t="str">
        <f t="shared" si="147"/>
        <v>bt; bt; bt; bt</v>
      </c>
      <c r="V1548" s="306" t="s">
        <v>5</v>
      </c>
      <c r="W1548" s="307" t="str">
        <f t="shared" si="148"/>
        <v>III</v>
      </c>
      <c r="X1548" s="308"/>
    </row>
    <row r="1549" spans="1:24" x14ac:dyDescent="0.25">
      <c r="A1549" s="103">
        <f t="shared" si="149"/>
        <v>1540</v>
      </c>
      <c r="B1549" s="300" t="s">
        <v>3146</v>
      </c>
      <c r="C1549" s="301" t="s">
        <v>1369</v>
      </c>
      <c r="D1549" s="309">
        <v>41790</v>
      </c>
      <c r="E1549" s="308" t="s">
        <v>1753</v>
      </c>
      <c r="F1549" s="308"/>
      <c r="G1549" s="421" t="s">
        <v>3153</v>
      </c>
      <c r="H1549" s="228">
        <v>45720</v>
      </c>
      <c r="I1549" s="308">
        <v>34</v>
      </c>
      <c r="J1549" s="308">
        <v>131</v>
      </c>
      <c r="K1549" s="303" t="str" cm="1">
        <f t="array" ref="K1549">LOOKUP(2,1/(J1549&gt;=INDEX(IF(F1549="x",CCTT!$F$3:$I$170,CCTT!$B$3:$E$170),MATCH(DATEDIF(D1549,DATE(2024,7,11),"m"),CCTT!$A$3:$A$170,0),0)),CCTT!$F$2:$I$2)</f>
        <v>bt</v>
      </c>
      <c r="L1549" s="304">
        <f t="shared" si="146"/>
        <v>19.812365246780491</v>
      </c>
      <c r="M1549" s="303" t="str" cm="1">
        <f t="array" ref="M1549">LOOKUP(2,1/(L1549&gt;=INDEX(IF(F1549="x",BMI!$G$3:$K$170,BMI!$B$3:$F$170),MATCH(DATEDIF(D1549,DATE(2024,7,11),"m"),BMI!$A$3:$A$170,0),0)),BMI!$G$2:$K$2)</f>
        <v>TC</v>
      </c>
      <c r="N1549" s="299" t="s">
        <v>3379</v>
      </c>
      <c r="O1549" s="299">
        <v>83</v>
      </c>
      <c r="P1549" s="106" t="s">
        <v>3380</v>
      </c>
      <c r="Q1549" s="103" t="s">
        <v>5</v>
      </c>
      <c r="R1549" s="103" t="s">
        <v>5</v>
      </c>
      <c r="S1549" s="299" t="s">
        <v>5</v>
      </c>
      <c r="T1549" s="103" t="s">
        <v>5</v>
      </c>
      <c r="U1549" s="305" t="str">
        <f t="shared" si="147"/>
        <v>bt; bt; bt; bt</v>
      </c>
      <c r="V1549" s="306" t="s">
        <v>5</v>
      </c>
      <c r="W1549" s="307" t="str">
        <f t="shared" si="148"/>
        <v>II</v>
      </c>
      <c r="X1549" s="308"/>
    </row>
    <row r="1550" spans="1:24" x14ac:dyDescent="0.25">
      <c r="A1550" s="103">
        <f t="shared" si="149"/>
        <v>1541</v>
      </c>
      <c r="B1550" s="300" t="s">
        <v>3147</v>
      </c>
      <c r="C1550" s="301" t="s">
        <v>3022</v>
      </c>
      <c r="D1550" s="309">
        <v>41947</v>
      </c>
      <c r="E1550" s="308"/>
      <c r="F1550" s="308" t="s">
        <v>1753</v>
      </c>
      <c r="G1550" s="421" t="s">
        <v>3153</v>
      </c>
      <c r="H1550" s="228">
        <v>45720</v>
      </c>
      <c r="I1550" s="308">
        <v>23</v>
      </c>
      <c r="J1550" s="308">
        <v>125</v>
      </c>
      <c r="K1550" s="303" t="str" cm="1">
        <f t="array" ref="K1550">LOOKUP(2,1/(J1550&gt;=INDEX(IF(F1550="x",CCTT!$F$3:$I$170,CCTT!$B$3:$E$170),MATCH(DATEDIF(D1550,DATE(2024,7,11),"m"),CCTT!$A$3:$A$170,0),0)),CCTT!$F$2:$I$2)</f>
        <v>bt</v>
      </c>
      <c r="L1550" s="304">
        <f t="shared" si="146"/>
        <v>14.72</v>
      </c>
      <c r="M1550" s="303" t="str" cm="1">
        <f t="array" ref="M1550">LOOKUP(2,1/(L1550&gt;=INDEX(IF(F1550="x",BMI!$G$3:$K$170,BMI!$B$3:$F$170),MATCH(DATEDIF(D1550,DATE(2024,7,11),"m"),BMI!$A$3:$A$170,0),0)),BMI!$G$2:$K$2)</f>
        <v>bt</v>
      </c>
      <c r="N1550" s="299" t="s">
        <v>3381</v>
      </c>
      <c r="O1550" s="299">
        <v>83</v>
      </c>
      <c r="P1550" s="106" t="s">
        <v>3380</v>
      </c>
      <c r="Q1550" s="103" t="s">
        <v>5</v>
      </c>
      <c r="R1550" s="103" t="s">
        <v>5</v>
      </c>
      <c r="S1550" s="299" t="s">
        <v>1370</v>
      </c>
      <c r="T1550" s="103" t="s">
        <v>5</v>
      </c>
      <c r="U1550" s="305" t="str">
        <f t="shared" si="147"/>
        <v>bt; bt; Đa sâu răng; bt</v>
      </c>
      <c r="V1550" s="112" t="s">
        <v>1370</v>
      </c>
      <c r="W1550" s="307" t="str">
        <f t="shared" si="148"/>
        <v>II</v>
      </c>
      <c r="X1550" s="308"/>
    </row>
    <row r="1551" spans="1:24" x14ac:dyDescent="0.25">
      <c r="A1551" s="103">
        <f t="shared" si="149"/>
        <v>1542</v>
      </c>
      <c r="B1551" s="300" t="s">
        <v>3148</v>
      </c>
      <c r="C1551" s="301" t="s">
        <v>1301</v>
      </c>
      <c r="D1551" s="309">
        <v>41973</v>
      </c>
      <c r="E1551" s="308"/>
      <c r="F1551" s="308" t="s">
        <v>1753</v>
      </c>
      <c r="G1551" s="421" t="s">
        <v>3153</v>
      </c>
      <c r="H1551" s="228">
        <v>45720</v>
      </c>
      <c r="I1551" s="308">
        <v>20</v>
      </c>
      <c r="J1551" s="308">
        <v>127</v>
      </c>
      <c r="K1551" s="303" t="str" cm="1">
        <f t="array" ref="K1551">LOOKUP(2,1/(J1551&gt;=INDEX(IF(F1551="x",CCTT!$F$3:$I$170,CCTT!$B$3:$E$170),MATCH(DATEDIF(D1551,DATE(2024,7,11),"m"),CCTT!$A$3:$A$170,0),0)),CCTT!$F$2:$I$2)</f>
        <v>bt</v>
      </c>
      <c r="L1551" s="304">
        <f t="shared" si="146"/>
        <v>12.4000248000496</v>
      </c>
      <c r="M1551" s="303" t="str" cm="1">
        <f t="array" ref="M1551">LOOKUP(2,1/(L1551&gt;=INDEX(IF(F1551="x",BMI!$G$3:$K$170,BMI!$B$3:$F$170),MATCH(DATEDIF(D1551,DATE(2024,7,11),"m"),BMI!$A$3:$A$170,0),0)),BMI!$G$2:$K$2)</f>
        <v>SDDTGC</v>
      </c>
      <c r="N1551" s="299" t="s">
        <v>3381</v>
      </c>
      <c r="O1551" s="299">
        <v>86</v>
      </c>
      <c r="P1551" s="106" t="s">
        <v>3380</v>
      </c>
      <c r="Q1551" s="103" t="s">
        <v>5</v>
      </c>
      <c r="R1551" s="103" t="s">
        <v>5</v>
      </c>
      <c r="S1551" s="299" t="s">
        <v>1370</v>
      </c>
      <c r="T1551" s="103" t="s">
        <v>5</v>
      </c>
      <c r="U1551" s="305" t="str">
        <f t="shared" si="147"/>
        <v>bt; bt; Đa sâu răng; bt</v>
      </c>
      <c r="V1551" s="112" t="s">
        <v>1370</v>
      </c>
      <c r="W1551" s="307" t="str">
        <f t="shared" si="148"/>
        <v>II</v>
      </c>
      <c r="X1551" s="308"/>
    </row>
    <row r="1552" spans="1:24" x14ac:dyDescent="0.25">
      <c r="A1552" s="103">
        <f t="shared" si="149"/>
        <v>1543</v>
      </c>
      <c r="B1552" s="300" t="s">
        <v>3149</v>
      </c>
      <c r="C1552" s="301" t="s">
        <v>1337</v>
      </c>
      <c r="D1552" s="309">
        <v>41989</v>
      </c>
      <c r="E1552" s="308"/>
      <c r="F1552" s="308" t="s">
        <v>1753</v>
      </c>
      <c r="G1552" s="421" t="s">
        <v>3153</v>
      </c>
      <c r="H1552" s="228">
        <v>45720</v>
      </c>
      <c r="I1552" s="308">
        <v>24</v>
      </c>
      <c r="J1552" s="308">
        <v>135</v>
      </c>
      <c r="K1552" s="303" t="str" cm="1">
        <f t="array" ref="K1552">LOOKUP(2,1/(J1552&gt;=INDEX(IF(F1552="x",CCTT!$F$3:$I$170,CCTT!$B$3:$E$170),MATCH(DATEDIF(D1552,DATE(2024,7,11),"m"),CCTT!$A$3:$A$170,0),0)),CCTT!$F$2:$I$2)</f>
        <v>bt</v>
      </c>
      <c r="L1552" s="304">
        <f t="shared" si="146"/>
        <v>13.168724279835391</v>
      </c>
      <c r="M1552" s="303" t="str" cm="1">
        <f t="array" ref="M1552">LOOKUP(2,1/(L1552&gt;=INDEX(IF(F1552="x",BMI!$G$3:$K$170,BMI!$B$3:$F$170),MATCH(DATEDIF(D1552,DATE(2024,7,11),"m"),BMI!$A$3:$A$170,0),0)),BMI!$G$2:$K$2)</f>
        <v>SDDTGC</v>
      </c>
      <c r="N1552" s="299" t="s">
        <v>3381</v>
      </c>
      <c r="O1552" s="299">
        <v>83</v>
      </c>
      <c r="P1552" s="106" t="s">
        <v>3380</v>
      </c>
      <c r="Q1552" s="103" t="s">
        <v>5</v>
      </c>
      <c r="R1552" s="103" t="s">
        <v>5</v>
      </c>
      <c r="S1552" s="299" t="s">
        <v>5</v>
      </c>
      <c r="T1552" s="103" t="s">
        <v>5</v>
      </c>
      <c r="U1552" s="305" t="str">
        <f t="shared" si="147"/>
        <v>bt; bt; bt; bt</v>
      </c>
      <c r="V1552" s="306" t="s">
        <v>5</v>
      </c>
      <c r="W1552" s="307" t="str">
        <f t="shared" si="148"/>
        <v>II</v>
      </c>
      <c r="X1552" s="308"/>
    </row>
    <row r="1553" spans="1:24" x14ac:dyDescent="0.25">
      <c r="A1553" s="103">
        <f t="shared" si="149"/>
        <v>1544</v>
      </c>
      <c r="B1553" s="300" t="s">
        <v>1682</v>
      </c>
      <c r="C1553" s="301" t="s">
        <v>1363</v>
      </c>
      <c r="D1553" s="308"/>
      <c r="E1553" s="308" t="s">
        <v>1753</v>
      </c>
      <c r="F1553" s="308"/>
      <c r="G1553" s="421" t="s">
        <v>3153</v>
      </c>
      <c r="H1553" s="228">
        <v>45720</v>
      </c>
      <c r="I1553" s="308"/>
      <c r="J1553" s="308"/>
      <c r="K1553" s="303" t="e" cm="1">
        <f t="array" ref="K1553">LOOKUP(2,1/(J1553&gt;=INDEX(IF(F1553="x",CCTT!$F$3:$I$170,CCTT!$B$3:$E$170),MATCH(DATEDIF(D1553,DATE(2024,7,11),"m"),CCTT!$A$3:$A$170,0),0)),CCTT!$F$2:$I$2)</f>
        <v>#N/A</v>
      </c>
      <c r="L1553" s="304" t="e">
        <f t="shared" si="146"/>
        <v>#DIV/0!</v>
      </c>
      <c r="M1553" s="303" t="e" cm="1">
        <f t="array" ref="M1553">LOOKUP(2,1/(L1553&gt;=INDEX(IF(F1553="x",BMI!$G$3:$K$170,BMI!$B$3:$F$170),MATCH(DATEDIF(D1553,DATE(2024,7,11),"m"),BMI!$A$3:$A$170,0),0)),BMI!$G$2:$K$2)</f>
        <v>#DIV/0!</v>
      </c>
      <c r="N1553" s="299" t="s">
        <v>3381</v>
      </c>
      <c r="O1553" s="299">
        <v>76</v>
      </c>
      <c r="P1553" s="106" t="s">
        <v>3380</v>
      </c>
      <c r="Q1553" s="103" t="s">
        <v>5</v>
      </c>
      <c r="R1553" s="103" t="s">
        <v>5</v>
      </c>
      <c r="S1553" s="299" t="s">
        <v>5</v>
      </c>
      <c r="T1553" s="103" t="s">
        <v>5</v>
      </c>
      <c r="U1553" s="305" t="str">
        <f t="shared" si="147"/>
        <v>bt; bt; bt; bt</v>
      </c>
      <c r="V1553" s="306" t="s">
        <v>5</v>
      </c>
      <c r="W1553" s="307" t="e">
        <f t="shared" si="148"/>
        <v>#N/A</v>
      </c>
      <c r="X1553" s="308"/>
    </row>
    <row r="1554" spans="1:24" x14ac:dyDescent="0.25">
      <c r="A1554" s="103">
        <f t="shared" si="149"/>
        <v>1545</v>
      </c>
      <c r="B1554" s="300" t="s">
        <v>3150</v>
      </c>
      <c r="C1554" s="301" t="s">
        <v>1307</v>
      </c>
      <c r="D1554" s="309">
        <v>41980</v>
      </c>
      <c r="E1554" s="308"/>
      <c r="F1554" s="308" t="s">
        <v>1753</v>
      </c>
      <c r="G1554" s="421" t="s">
        <v>3153</v>
      </c>
      <c r="H1554" s="228">
        <v>45720</v>
      </c>
      <c r="I1554" s="308">
        <v>25</v>
      </c>
      <c r="J1554" s="308">
        <v>130</v>
      </c>
      <c r="K1554" s="303" t="str" cm="1">
        <f t="array" ref="K1554">LOOKUP(2,1/(J1554&gt;=INDEX(IF(F1554="x",CCTT!$F$3:$I$170,CCTT!$B$3:$E$170),MATCH(DATEDIF(D1554,DATE(2024,7,11),"m"),CCTT!$A$3:$A$170,0),0)),CCTT!$F$2:$I$2)</f>
        <v>bt</v>
      </c>
      <c r="L1554" s="304">
        <f t="shared" si="146"/>
        <v>14.792899408284024</v>
      </c>
      <c r="M1554" s="303" t="str" cm="1">
        <f t="array" ref="M1554">LOOKUP(2,1/(L1554&gt;=INDEX(IF(F1554="x",BMI!$G$3:$K$170,BMI!$B$3:$F$170),MATCH(DATEDIF(D1554,DATE(2024,7,11),"m"),BMI!$A$3:$A$170,0),0)),BMI!$G$2:$K$2)</f>
        <v>bt</v>
      </c>
      <c r="N1554" s="299" t="s">
        <v>3381</v>
      </c>
      <c r="O1554" s="299">
        <v>83</v>
      </c>
      <c r="P1554" s="106" t="s">
        <v>3380</v>
      </c>
      <c r="Q1554" s="103" t="s">
        <v>5</v>
      </c>
      <c r="R1554" s="103" t="s">
        <v>5</v>
      </c>
      <c r="S1554" s="299" t="s">
        <v>5</v>
      </c>
      <c r="T1554" s="103" t="s">
        <v>5</v>
      </c>
      <c r="U1554" s="305" t="str">
        <f t="shared" si="147"/>
        <v>bt; bt; bt; bt</v>
      </c>
      <c r="V1554" s="306" t="s">
        <v>5</v>
      </c>
      <c r="W1554" s="307" t="str">
        <f t="shared" si="148"/>
        <v>I</v>
      </c>
      <c r="X1554" s="308"/>
    </row>
    <row r="1555" spans="1:24" x14ac:dyDescent="0.25">
      <c r="A1555" s="103">
        <f t="shared" si="149"/>
        <v>1546</v>
      </c>
      <c r="B1555" s="300" t="s">
        <v>1703</v>
      </c>
      <c r="C1555" s="301" t="s">
        <v>3151</v>
      </c>
      <c r="D1555" s="308"/>
      <c r="E1555" s="308" t="s">
        <v>1753</v>
      </c>
      <c r="F1555" s="308"/>
      <c r="G1555" s="421" t="s">
        <v>3153</v>
      </c>
      <c r="H1555" s="228">
        <v>45720</v>
      </c>
      <c r="I1555" s="308">
        <v>31</v>
      </c>
      <c r="J1555" s="308">
        <v>138</v>
      </c>
      <c r="K1555" s="303" t="e" cm="1">
        <f t="array" ref="K1555">LOOKUP(2,1/(J1555&gt;=INDEX(IF(F1555="x",CCTT!$F$3:$I$170,CCTT!$B$3:$E$170),MATCH(DATEDIF(D1555,DATE(2024,7,11),"m"),CCTT!$A$3:$A$170,0),0)),CCTT!$F$2:$I$2)</f>
        <v>#N/A</v>
      </c>
      <c r="L1555" s="304">
        <f t="shared" si="146"/>
        <v>16.27809283763915</v>
      </c>
      <c r="M1555" s="303" t="e" cm="1">
        <f t="array" ref="M1555">LOOKUP(2,1/(L1555&gt;=INDEX(IF(F1555="x",BMI!$G$3:$K$170,BMI!$B$3:$F$170),MATCH(DATEDIF(D1555,DATE(2024,7,11),"m"),BMI!$A$3:$A$170,0),0)),BMI!$G$2:$K$2)</f>
        <v>#N/A</v>
      </c>
      <c r="N1555" s="299" t="s">
        <v>3381</v>
      </c>
      <c r="O1555" s="299">
        <v>82</v>
      </c>
      <c r="P1555" s="106" t="s">
        <v>3380</v>
      </c>
      <c r="Q1555" s="103" t="s">
        <v>5</v>
      </c>
      <c r="R1555" s="103" t="s">
        <v>5</v>
      </c>
      <c r="S1555" s="299" t="s">
        <v>5</v>
      </c>
      <c r="T1555" s="103" t="s">
        <v>5</v>
      </c>
      <c r="U1555" s="305" t="str">
        <f t="shared" si="147"/>
        <v>bt; bt; bt; bt</v>
      </c>
      <c r="V1555" s="306" t="s">
        <v>5</v>
      </c>
      <c r="W1555" s="307" t="e">
        <f t="shared" si="148"/>
        <v>#N/A</v>
      </c>
      <c r="X1555" s="308"/>
    </row>
    <row r="1556" spans="1:24" x14ac:dyDescent="0.25">
      <c r="A1556" s="103">
        <f t="shared" si="149"/>
        <v>1547</v>
      </c>
      <c r="B1556" s="300" t="s">
        <v>1744</v>
      </c>
      <c r="C1556" s="301" t="s">
        <v>1281</v>
      </c>
      <c r="D1556" s="309">
        <v>41640</v>
      </c>
      <c r="E1556" s="308" t="s">
        <v>1753</v>
      </c>
      <c r="F1556" s="308"/>
      <c r="G1556" s="421" t="s">
        <v>3153</v>
      </c>
      <c r="H1556" s="228">
        <v>45720</v>
      </c>
      <c r="I1556" s="308">
        <v>26</v>
      </c>
      <c r="J1556" s="308">
        <v>129</v>
      </c>
      <c r="K1556" s="303" t="str" cm="1">
        <f t="array" ref="K1556">LOOKUP(2,1/(J1556&gt;=INDEX(IF(F1556="x",CCTT!$F$3:$I$170,CCTT!$B$3:$E$170),MATCH(DATEDIF(D1556,DATE(2024,7,11),"m"),CCTT!$A$3:$A$170,0),0)),CCTT!$F$2:$I$2)</f>
        <v>bt</v>
      </c>
      <c r="L1556" s="304">
        <f t="shared" si="146"/>
        <v>15.624061054023196</v>
      </c>
      <c r="M1556" s="303" t="str" cm="1">
        <f t="array" ref="M1556">LOOKUP(2,1/(L1556&gt;=INDEX(IF(F1556="x",BMI!$G$3:$K$170,BMI!$B$3:$F$170),MATCH(DATEDIF(D1556,DATE(2024,7,11),"m"),BMI!$A$3:$A$170,0),0)),BMI!$G$2:$K$2)</f>
        <v>bt</v>
      </c>
      <c r="N1556" s="299" t="s">
        <v>3381</v>
      </c>
      <c r="O1556" s="299">
        <v>82</v>
      </c>
      <c r="P1556" s="106" t="s">
        <v>3380</v>
      </c>
      <c r="Q1556" s="103" t="s">
        <v>5</v>
      </c>
      <c r="R1556" s="103" t="s">
        <v>5</v>
      </c>
      <c r="S1556" s="299" t="s">
        <v>5</v>
      </c>
      <c r="T1556" s="103" t="s">
        <v>5</v>
      </c>
      <c r="U1556" s="305" t="str">
        <f t="shared" si="147"/>
        <v>bt; bt; bt; bt</v>
      </c>
      <c r="V1556" s="306" t="s">
        <v>5</v>
      </c>
      <c r="W1556" s="307" t="str">
        <f t="shared" si="148"/>
        <v>I</v>
      </c>
      <c r="X1556" s="308"/>
    </row>
    <row r="1557" spans="1:24" x14ac:dyDescent="0.25">
      <c r="A1557" s="103">
        <f t="shared" si="149"/>
        <v>1548</v>
      </c>
      <c r="B1557" s="300" t="s">
        <v>2090</v>
      </c>
      <c r="C1557" s="301" t="s">
        <v>1329</v>
      </c>
      <c r="D1557" s="308"/>
      <c r="E1557" s="308" t="s">
        <v>1753</v>
      </c>
      <c r="F1557" s="308"/>
      <c r="G1557" s="421" t="s">
        <v>3153</v>
      </c>
      <c r="H1557" s="228">
        <v>45720</v>
      </c>
      <c r="I1557" s="308">
        <v>31</v>
      </c>
      <c r="J1557" s="308">
        <v>133</v>
      </c>
      <c r="K1557" s="303" t="e" cm="1">
        <f t="array" ref="K1557">LOOKUP(2,1/(J1557&gt;=INDEX(IF(F1557="x",CCTT!$F$3:$I$170,CCTT!$B$3:$E$170),MATCH(DATEDIF(D1557,DATE(2024,7,11),"m"),CCTT!$A$3:$A$170,0),0)),CCTT!$F$2:$I$2)</f>
        <v>#N/A</v>
      </c>
      <c r="L1557" s="304">
        <f t="shared" si="146"/>
        <v>17.525015546384758</v>
      </c>
      <c r="M1557" s="303" t="e" cm="1">
        <f t="array" ref="M1557">LOOKUP(2,1/(L1557&gt;=INDEX(IF(F1557="x",BMI!$G$3:$K$170,BMI!$B$3:$F$170),MATCH(DATEDIF(D1557,DATE(2024,7,11),"m"),BMI!$A$3:$A$170,0),0)),BMI!$G$2:$K$2)</f>
        <v>#N/A</v>
      </c>
      <c r="N1557" s="299" t="s">
        <v>3381</v>
      </c>
      <c r="O1557" s="299">
        <v>82</v>
      </c>
      <c r="P1557" s="106" t="s">
        <v>3380</v>
      </c>
      <c r="Q1557" s="103" t="s">
        <v>5</v>
      </c>
      <c r="R1557" s="103" t="s">
        <v>5</v>
      </c>
      <c r="S1557" s="299" t="s">
        <v>5</v>
      </c>
      <c r="T1557" s="103" t="s">
        <v>5</v>
      </c>
      <c r="U1557" s="305" t="str">
        <f t="shared" si="147"/>
        <v>bt; bt; bt; bt</v>
      </c>
      <c r="V1557" s="306" t="s">
        <v>5</v>
      </c>
      <c r="W1557" s="307" t="e">
        <f t="shared" si="148"/>
        <v>#N/A</v>
      </c>
      <c r="X1557" s="308"/>
    </row>
    <row r="1558" spans="1:24" ht="31.5" x14ac:dyDescent="0.25">
      <c r="A1558" s="103">
        <f t="shared" si="149"/>
        <v>1549</v>
      </c>
      <c r="B1558" s="300" t="s">
        <v>3152</v>
      </c>
      <c r="C1558" s="301" t="s">
        <v>1292</v>
      </c>
      <c r="D1558" s="309">
        <v>41748</v>
      </c>
      <c r="E1558" s="308"/>
      <c r="F1558" s="308" t="s">
        <v>1753</v>
      </c>
      <c r="G1558" s="421" t="s">
        <v>3153</v>
      </c>
      <c r="H1558" s="228">
        <v>45720</v>
      </c>
      <c r="I1558" s="308"/>
      <c r="J1558" s="308"/>
      <c r="K1558" s="303" t="str" cm="1">
        <f t="array" ref="K1558">LOOKUP(2,1/(J1558&gt;=INDEX(IF(F1558="x",CCTT!$F$3:$I$170,CCTT!$B$3:$E$170),MATCH(DATEDIF(D1558,DATE(2024,7,11),"m"),CCTT!$A$3:$A$170,0),0)),CCTT!$F$2:$I$2)</f>
        <v>SDDTTC
MĐN</v>
      </c>
      <c r="L1558" s="304" t="e">
        <f t="shared" si="146"/>
        <v>#DIV/0!</v>
      </c>
      <c r="M1558" s="303" t="e" cm="1">
        <f t="array" ref="M1558">LOOKUP(2,1/(L1558&gt;=INDEX(IF(F1558="x",BMI!$G$3:$K$170,BMI!$B$3:$F$170),MATCH(DATEDIF(D1558,DATE(2024,7,11),"m"),BMI!$A$3:$A$170,0),0)),BMI!$G$2:$K$2)</f>
        <v>#N/A</v>
      </c>
      <c r="N1558" s="335" t="s">
        <v>3386</v>
      </c>
      <c r="O1558" s="299">
        <v>80</v>
      </c>
      <c r="P1558" s="106" t="s">
        <v>3380</v>
      </c>
      <c r="Q1558" s="103" t="s">
        <v>5</v>
      </c>
      <c r="R1558" s="103" t="s">
        <v>5</v>
      </c>
      <c r="S1558" s="299" t="s">
        <v>5</v>
      </c>
      <c r="T1558" s="103" t="s">
        <v>5</v>
      </c>
      <c r="U1558" s="305" t="str">
        <f t="shared" si="147"/>
        <v>bt; bt; bt; bt</v>
      </c>
      <c r="V1558" s="306" t="s">
        <v>5</v>
      </c>
      <c r="W1558" s="307" t="e">
        <f t="shared" si="148"/>
        <v>#N/A</v>
      </c>
      <c r="X1558" s="308"/>
    </row>
    <row r="1559" spans="1:24" x14ac:dyDescent="0.25">
      <c r="A1559" s="103">
        <f t="shared" si="149"/>
        <v>1550</v>
      </c>
      <c r="B1559" s="300" t="s">
        <v>3416</v>
      </c>
      <c r="C1559" s="301" t="s">
        <v>1261</v>
      </c>
      <c r="D1559" s="309">
        <v>41994</v>
      </c>
      <c r="E1559" s="308"/>
      <c r="F1559" s="308" t="s">
        <v>1753</v>
      </c>
      <c r="G1559" s="421" t="s">
        <v>3189</v>
      </c>
      <c r="H1559" s="228">
        <v>45720</v>
      </c>
      <c r="I1559" s="308">
        <v>20</v>
      </c>
      <c r="J1559" s="308">
        <v>123</v>
      </c>
      <c r="K1559" s="303" t="str" cm="1">
        <f t="array" ref="K1559">LOOKUP(2,1/(J1559&gt;=INDEX(IF(F1559="x",CCTT!$F$3:$I$170,CCTT!$B$3:$E$170),MATCH(DATEDIF(D1559,DATE(2024,7,11),"m"),CCTT!$A$3:$A$170,0),0)),CCTT!$F$2:$I$2)</f>
        <v>bt</v>
      </c>
      <c r="L1559" s="304">
        <f t="shared" si="146"/>
        <v>13.219644391565867</v>
      </c>
      <c r="M1559" s="303" t="str" cm="1">
        <f t="array" ref="M1559">LOOKUP(2,1/(L1559&gt;=INDEX(IF(F1559="x",BMI!$G$3:$K$170,BMI!$B$3:$F$170),MATCH(DATEDIF(D1559,DATE(2024,7,11),"m"),BMI!$A$3:$A$170,0),0)),BMI!$G$2:$K$2)</f>
        <v>SDDTGC</v>
      </c>
      <c r="N1559" s="299" t="s">
        <v>3381</v>
      </c>
      <c r="O1559" s="299">
        <v>81</v>
      </c>
      <c r="P1559" s="302" t="s">
        <v>3382</v>
      </c>
      <c r="Q1559" s="103" t="s">
        <v>1269</v>
      </c>
      <c r="R1559" s="103" t="s">
        <v>5</v>
      </c>
      <c r="S1559" s="299" t="s">
        <v>5</v>
      </c>
      <c r="T1559" s="103" t="s">
        <v>5</v>
      </c>
      <c r="U1559" s="305" t="str">
        <f t="shared" si="147"/>
        <v>Cận thị; bt; bt; bt</v>
      </c>
      <c r="V1559" s="306" t="s">
        <v>1269</v>
      </c>
      <c r="W1559" s="307" t="str">
        <f t="shared" si="148"/>
        <v>II</v>
      </c>
      <c r="X1559" s="308"/>
    </row>
    <row r="1560" spans="1:24" x14ac:dyDescent="0.25">
      <c r="A1560" s="103">
        <f t="shared" si="149"/>
        <v>1551</v>
      </c>
      <c r="B1560" s="300" t="s">
        <v>3154</v>
      </c>
      <c r="C1560" s="301" t="s">
        <v>1261</v>
      </c>
      <c r="D1560" s="309">
        <v>41892</v>
      </c>
      <c r="E1560" s="308" t="s">
        <v>1753</v>
      </c>
      <c r="F1560" s="308"/>
      <c r="G1560" s="421" t="s">
        <v>3189</v>
      </c>
      <c r="H1560" s="228">
        <v>45720</v>
      </c>
      <c r="I1560" s="308">
        <v>32</v>
      </c>
      <c r="J1560" s="308">
        <v>147</v>
      </c>
      <c r="K1560" s="303" t="str" cm="1">
        <f t="array" ref="K1560">LOOKUP(2,1/(J1560&gt;=INDEX(IF(F1560="x",CCTT!$F$3:$I$170,CCTT!$B$3:$E$170),MATCH(DATEDIF(D1560,DATE(2024,7,11),"m"),CCTT!$A$3:$A$170,0),0)),CCTT!$F$2:$I$2)</f>
        <v>bt</v>
      </c>
      <c r="L1560" s="304">
        <f t="shared" si="146"/>
        <v>14.808644546253875</v>
      </c>
      <c r="M1560" s="303" t="str" cm="1">
        <f t="array" ref="M1560">LOOKUP(2,1/(L1560&gt;=INDEX(IF(F1560="x",BMI!$G$3:$K$170,BMI!$B$3:$F$170),MATCH(DATEDIF(D1560,DATE(2024,7,11),"m"),BMI!$A$3:$A$170,0),0)),BMI!$G$2:$K$2)</f>
        <v>bt</v>
      </c>
      <c r="N1560" s="299" t="s">
        <v>3381</v>
      </c>
      <c r="O1560" s="299">
        <v>81</v>
      </c>
      <c r="P1560" s="106" t="s">
        <v>3380</v>
      </c>
      <c r="Q1560" s="103" t="s">
        <v>5</v>
      </c>
      <c r="R1560" s="103" t="s">
        <v>5</v>
      </c>
      <c r="S1560" s="299" t="s">
        <v>5</v>
      </c>
      <c r="T1560" s="103" t="s">
        <v>5</v>
      </c>
      <c r="U1560" s="305" t="str">
        <f t="shared" si="147"/>
        <v>bt; bt; bt; bt</v>
      </c>
      <c r="V1560" s="306" t="s">
        <v>5</v>
      </c>
      <c r="W1560" s="307" t="str">
        <f t="shared" si="148"/>
        <v>I</v>
      </c>
      <c r="X1560" s="308"/>
    </row>
    <row r="1561" spans="1:24" x14ac:dyDescent="0.25">
      <c r="A1561" s="103">
        <f t="shared" si="149"/>
        <v>1552</v>
      </c>
      <c r="B1561" s="300" t="s">
        <v>3155</v>
      </c>
      <c r="C1561" s="301" t="s">
        <v>2317</v>
      </c>
      <c r="D1561" s="309">
        <v>41854</v>
      </c>
      <c r="E1561" s="308"/>
      <c r="F1561" s="308" t="s">
        <v>1753</v>
      </c>
      <c r="G1561" s="421" t="s">
        <v>3189</v>
      </c>
      <c r="H1561" s="228">
        <v>45720</v>
      </c>
      <c r="I1561" s="308">
        <v>55</v>
      </c>
      <c r="J1561" s="308">
        <v>139</v>
      </c>
      <c r="K1561" s="303" t="str" cm="1">
        <f t="array" ref="K1561">LOOKUP(2,1/(J1561&gt;=INDEX(IF(F1561="x",CCTT!$F$3:$I$170,CCTT!$B$3:$E$170),MATCH(DATEDIF(D1561,DATE(2024,7,11),"m"),CCTT!$A$3:$A$170,0),0)),CCTT!$F$2:$I$2)</f>
        <v>bt</v>
      </c>
      <c r="L1561" s="304">
        <f t="shared" si="146"/>
        <v>28.466435484705762</v>
      </c>
      <c r="M1561" s="303" t="str" cm="1">
        <f t="array" ref="M1561">LOOKUP(2,1/(L1561&gt;=INDEX(IF(F1561="x",BMI!$G$3:$K$170,BMI!$B$3:$F$170),MATCH(DATEDIF(D1561,DATE(2024,7,11),"m"),BMI!$A$3:$A$170,0),0)),BMI!$G$2:$K$2)</f>
        <v>BP</v>
      </c>
      <c r="N1561" s="299" t="s">
        <v>3390</v>
      </c>
      <c r="O1561" s="299">
        <v>84</v>
      </c>
      <c r="P1561" s="106" t="s">
        <v>3380</v>
      </c>
      <c r="Q1561" s="103" t="s">
        <v>5</v>
      </c>
      <c r="R1561" s="103" t="s">
        <v>5</v>
      </c>
      <c r="S1561" s="299" t="s">
        <v>5</v>
      </c>
      <c r="T1561" s="103" t="s">
        <v>5</v>
      </c>
      <c r="U1561" s="305" t="str">
        <f t="shared" si="147"/>
        <v>bt; bt; bt; bt</v>
      </c>
      <c r="V1561" s="306" t="s">
        <v>5</v>
      </c>
      <c r="W1561" s="307" t="str">
        <f t="shared" si="148"/>
        <v>III</v>
      </c>
      <c r="X1561" s="308"/>
    </row>
    <row r="1562" spans="1:24" x14ac:dyDescent="0.25">
      <c r="A1562" s="103">
        <f t="shared" si="149"/>
        <v>1553</v>
      </c>
      <c r="B1562" s="300" t="s">
        <v>3156</v>
      </c>
      <c r="C1562" s="301" t="s">
        <v>1373</v>
      </c>
      <c r="D1562" s="309">
        <v>41934</v>
      </c>
      <c r="E1562" s="308"/>
      <c r="F1562" s="308" t="s">
        <v>1753</v>
      </c>
      <c r="G1562" s="421" t="s">
        <v>3189</v>
      </c>
      <c r="H1562" s="228">
        <v>45720</v>
      </c>
      <c r="I1562" s="308">
        <v>34</v>
      </c>
      <c r="J1562" s="308">
        <v>139</v>
      </c>
      <c r="K1562" s="303" t="str" cm="1">
        <f t="array" ref="K1562">LOOKUP(2,1/(J1562&gt;=INDEX(IF(F1562="x",CCTT!$F$3:$I$170,CCTT!$B$3:$E$170),MATCH(DATEDIF(D1562,DATE(2024,7,11),"m"),CCTT!$A$3:$A$170,0),0)),CCTT!$F$2:$I$2)</f>
        <v>bt</v>
      </c>
      <c r="L1562" s="304">
        <f t="shared" si="146"/>
        <v>17.597432845090836</v>
      </c>
      <c r="M1562" s="303" t="str" cm="1">
        <f t="array" ref="M1562">LOOKUP(2,1/(L1562&gt;=INDEX(IF(F1562="x",BMI!$G$3:$K$170,BMI!$B$3:$F$170),MATCH(DATEDIF(D1562,DATE(2024,7,11),"m"),BMI!$A$3:$A$170,0),0)),BMI!$G$2:$K$2)</f>
        <v>bt</v>
      </c>
      <c r="N1562" s="299" t="s">
        <v>3381</v>
      </c>
      <c r="O1562" s="299">
        <v>83</v>
      </c>
      <c r="P1562" s="106" t="s">
        <v>3380</v>
      </c>
      <c r="Q1562" s="103" t="s">
        <v>5</v>
      </c>
      <c r="R1562" s="103" t="s">
        <v>5</v>
      </c>
      <c r="S1562" s="299" t="s">
        <v>5</v>
      </c>
      <c r="T1562" s="103" t="s">
        <v>5</v>
      </c>
      <c r="U1562" s="305" t="str">
        <f t="shared" si="147"/>
        <v>bt; bt; bt; bt</v>
      </c>
      <c r="V1562" s="306" t="s">
        <v>5</v>
      </c>
      <c r="W1562" s="307" t="str">
        <f t="shared" si="148"/>
        <v>I</v>
      </c>
      <c r="X1562" s="308"/>
    </row>
    <row r="1563" spans="1:24" x14ac:dyDescent="0.25">
      <c r="A1563" s="103">
        <f t="shared" si="149"/>
        <v>1554</v>
      </c>
      <c r="B1563" s="300" t="s">
        <v>3157</v>
      </c>
      <c r="C1563" s="301" t="s">
        <v>3158</v>
      </c>
      <c r="D1563" s="309">
        <v>41986</v>
      </c>
      <c r="E1563" s="308" t="s">
        <v>1753</v>
      </c>
      <c r="F1563" s="308"/>
      <c r="G1563" s="421" t="s">
        <v>3189</v>
      </c>
      <c r="H1563" s="228">
        <v>45720</v>
      </c>
      <c r="I1563" s="308">
        <v>31</v>
      </c>
      <c r="J1563" s="308">
        <v>134</v>
      </c>
      <c r="K1563" s="303" t="str" cm="1">
        <f t="array" ref="K1563">LOOKUP(2,1/(J1563&gt;=INDEX(IF(F1563="x",CCTT!$F$3:$I$170,CCTT!$B$3:$E$170),MATCH(DATEDIF(D1563,DATE(2024,7,11),"m"),CCTT!$A$3:$A$170,0),0)),CCTT!$F$2:$I$2)</f>
        <v>bt</v>
      </c>
      <c r="L1563" s="304">
        <f t="shared" si="146"/>
        <v>17.264424147917129</v>
      </c>
      <c r="M1563" s="303" t="str" cm="1">
        <f t="array" ref="M1563">LOOKUP(2,1/(L1563&gt;=INDEX(IF(F1563="x",BMI!$G$3:$K$170,BMI!$B$3:$F$170),MATCH(DATEDIF(D1563,DATE(2024,7,11),"m"),BMI!$A$3:$A$170,0),0)),BMI!$G$2:$K$2)</f>
        <v>bt</v>
      </c>
      <c r="N1563" s="299" t="s">
        <v>3381</v>
      </c>
      <c r="O1563" s="299">
        <v>83</v>
      </c>
      <c r="P1563" s="106" t="s">
        <v>3380</v>
      </c>
      <c r="Q1563" s="103" t="s">
        <v>5</v>
      </c>
      <c r="R1563" s="103" t="s">
        <v>5</v>
      </c>
      <c r="S1563" s="299" t="s">
        <v>5</v>
      </c>
      <c r="T1563" s="103" t="s">
        <v>5</v>
      </c>
      <c r="U1563" s="305" t="str">
        <f t="shared" si="147"/>
        <v>bt; bt; bt; bt</v>
      </c>
      <c r="V1563" s="306" t="s">
        <v>5</v>
      </c>
      <c r="W1563" s="307" t="str">
        <f t="shared" si="148"/>
        <v>I</v>
      </c>
      <c r="X1563" s="308"/>
    </row>
    <row r="1564" spans="1:24" x14ac:dyDescent="0.25">
      <c r="A1564" s="103">
        <f t="shared" si="149"/>
        <v>1555</v>
      </c>
      <c r="B1564" s="300" t="s">
        <v>1263</v>
      </c>
      <c r="C1564" s="301" t="s">
        <v>1274</v>
      </c>
      <c r="D1564" s="309">
        <v>41932</v>
      </c>
      <c r="E1564" s="308"/>
      <c r="F1564" s="308" t="s">
        <v>1753</v>
      </c>
      <c r="G1564" s="421" t="s">
        <v>3189</v>
      </c>
      <c r="H1564" s="228">
        <v>45720</v>
      </c>
      <c r="I1564" s="308">
        <v>27</v>
      </c>
      <c r="J1564" s="308">
        <v>137</v>
      </c>
      <c r="K1564" s="303" t="str" cm="1">
        <f t="array" ref="K1564">LOOKUP(2,1/(J1564&gt;=INDEX(IF(F1564="x",CCTT!$F$3:$I$170,CCTT!$B$3:$E$170),MATCH(DATEDIF(D1564,DATE(2024,7,11),"m"),CCTT!$A$3:$A$170,0),0)),CCTT!$F$2:$I$2)</f>
        <v>bt</v>
      </c>
      <c r="L1564" s="304">
        <f t="shared" si="146"/>
        <v>14.385422771591454</v>
      </c>
      <c r="M1564" s="303" t="str" cm="1">
        <f t="array" ref="M1564">LOOKUP(2,1/(L1564&gt;=INDEX(IF(F1564="x",BMI!$G$3:$K$170,BMI!$B$3:$F$170),MATCH(DATEDIF(D1564,DATE(2024,7,11),"m"),BMI!$A$3:$A$170,0),0)),BMI!$G$2:$K$2)</f>
        <v>bt</v>
      </c>
      <c r="N1564" s="299" t="s">
        <v>3381</v>
      </c>
      <c r="O1564" s="299">
        <v>80</v>
      </c>
      <c r="P1564" s="106" t="s">
        <v>3380</v>
      </c>
      <c r="Q1564" s="103" t="s">
        <v>5</v>
      </c>
      <c r="R1564" s="103" t="s">
        <v>5</v>
      </c>
      <c r="S1564" s="299" t="s">
        <v>1370</v>
      </c>
      <c r="T1564" s="103" t="s">
        <v>5</v>
      </c>
      <c r="U1564" s="305" t="str">
        <f t="shared" si="147"/>
        <v>bt; bt; Đa sâu răng; bt</v>
      </c>
      <c r="V1564" s="112" t="s">
        <v>1370</v>
      </c>
      <c r="W1564" s="307" t="str">
        <f t="shared" si="148"/>
        <v>II</v>
      </c>
      <c r="X1564" s="308"/>
    </row>
    <row r="1565" spans="1:24" x14ac:dyDescent="0.25">
      <c r="A1565" s="103">
        <f t="shared" si="149"/>
        <v>1556</v>
      </c>
      <c r="B1565" s="300" t="s">
        <v>3159</v>
      </c>
      <c r="C1565" s="301" t="s">
        <v>1274</v>
      </c>
      <c r="D1565" s="309">
        <v>41898</v>
      </c>
      <c r="E1565" s="308"/>
      <c r="F1565" s="308" t="s">
        <v>1753</v>
      </c>
      <c r="G1565" s="421" t="s">
        <v>3189</v>
      </c>
      <c r="H1565" s="228">
        <v>45720</v>
      </c>
      <c r="I1565" s="308">
        <v>28</v>
      </c>
      <c r="J1565" s="308">
        <v>145</v>
      </c>
      <c r="K1565" s="303" t="str" cm="1">
        <f t="array" ref="K1565">LOOKUP(2,1/(J1565&gt;=INDEX(IF(F1565="x",CCTT!$F$3:$I$170,CCTT!$B$3:$E$170),MATCH(DATEDIF(D1565,DATE(2024,7,11),"m"),CCTT!$A$3:$A$170,0),0)),CCTT!$F$2:$I$2)</f>
        <v>bt</v>
      </c>
      <c r="L1565" s="304">
        <f t="shared" si="146"/>
        <v>13.317479191438764</v>
      </c>
      <c r="M1565" s="303" t="str" cm="1">
        <f t="array" ref="M1565">LOOKUP(2,1/(L1565&gt;=INDEX(IF(F1565="x",BMI!$G$3:$K$170,BMI!$B$3:$F$170),MATCH(DATEDIF(D1565,DATE(2024,7,11),"m"),BMI!$A$3:$A$170,0),0)),BMI!$G$2:$K$2)</f>
        <v>SDDTGC</v>
      </c>
      <c r="N1565" s="299" t="s">
        <v>3381</v>
      </c>
      <c r="O1565" s="299">
        <v>81</v>
      </c>
      <c r="P1565" s="302" t="s">
        <v>3382</v>
      </c>
      <c r="Q1565" s="103" t="s">
        <v>1269</v>
      </c>
      <c r="R1565" s="103" t="s">
        <v>5</v>
      </c>
      <c r="S1565" s="299" t="s">
        <v>5</v>
      </c>
      <c r="T1565" s="103" t="s">
        <v>5</v>
      </c>
      <c r="U1565" s="305" t="str">
        <f t="shared" si="147"/>
        <v>Cận thị; bt; bt; bt</v>
      </c>
      <c r="V1565" s="306" t="s">
        <v>1269</v>
      </c>
      <c r="W1565" s="307" t="str">
        <f t="shared" si="148"/>
        <v>II</v>
      </c>
      <c r="X1565" s="308"/>
    </row>
    <row r="1566" spans="1:24" x14ac:dyDescent="0.25">
      <c r="A1566" s="103">
        <f t="shared" si="149"/>
        <v>1557</v>
      </c>
      <c r="B1566" s="300" t="s">
        <v>3160</v>
      </c>
      <c r="C1566" s="301" t="s">
        <v>3161</v>
      </c>
      <c r="D1566" s="309">
        <v>41557</v>
      </c>
      <c r="E1566" s="308"/>
      <c r="F1566" s="308" t="s">
        <v>1753</v>
      </c>
      <c r="G1566" s="421" t="s">
        <v>3189</v>
      </c>
      <c r="H1566" s="228">
        <v>45720</v>
      </c>
      <c r="I1566" s="308">
        <v>48</v>
      </c>
      <c r="J1566" s="308">
        <v>142</v>
      </c>
      <c r="K1566" s="303" t="str" cm="1">
        <f t="array" ref="K1566">LOOKUP(2,1/(J1566&gt;=INDEX(IF(F1566="x",CCTT!$F$3:$I$170,CCTT!$B$3:$E$170),MATCH(DATEDIF(D1566,DATE(2024,7,11),"m"),CCTT!$A$3:$A$170,0),0)),CCTT!$F$2:$I$2)</f>
        <v>bt</v>
      </c>
      <c r="L1566" s="304">
        <f t="shared" si="146"/>
        <v>23.804800634794685</v>
      </c>
      <c r="M1566" s="303" t="str" cm="1">
        <f t="array" ref="M1566">LOOKUP(2,1/(L1566&gt;=INDEX(IF(F1566="x",BMI!$G$3:$K$170,BMI!$B$3:$F$170),MATCH(DATEDIF(D1566,DATE(2024,7,11),"m"),BMI!$A$3:$A$170,0),0)),BMI!$G$2:$K$2)</f>
        <v>BP</v>
      </c>
      <c r="N1566" s="299" t="s">
        <v>3379</v>
      </c>
      <c r="O1566" s="299">
        <v>83</v>
      </c>
      <c r="P1566" s="106" t="s">
        <v>3380</v>
      </c>
      <c r="Q1566" s="103" t="s">
        <v>5</v>
      </c>
      <c r="R1566" s="103" t="s">
        <v>5</v>
      </c>
      <c r="S1566" s="299" t="s">
        <v>5</v>
      </c>
      <c r="T1566" s="103" t="s">
        <v>5</v>
      </c>
      <c r="U1566" s="305" t="str">
        <f t="shared" si="147"/>
        <v>bt; bt; bt; bt</v>
      </c>
      <c r="V1566" s="306" t="s">
        <v>5</v>
      </c>
      <c r="W1566" s="307" t="str">
        <f t="shared" si="148"/>
        <v>III</v>
      </c>
      <c r="X1566" s="308"/>
    </row>
    <row r="1567" spans="1:24" x14ac:dyDescent="0.25">
      <c r="A1567" s="103">
        <f t="shared" si="149"/>
        <v>1558</v>
      </c>
      <c r="B1567" s="300" t="s">
        <v>1516</v>
      </c>
      <c r="C1567" s="301" t="s">
        <v>1279</v>
      </c>
      <c r="D1567" s="309">
        <v>41764</v>
      </c>
      <c r="E1567" s="308" t="s">
        <v>1753</v>
      </c>
      <c r="F1567" s="308"/>
      <c r="G1567" s="421" t="s">
        <v>3189</v>
      </c>
      <c r="H1567" s="228">
        <v>45720</v>
      </c>
      <c r="I1567" s="308">
        <v>30</v>
      </c>
      <c r="J1567" s="308">
        <v>140</v>
      </c>
      <c r="K1567" s="303" t="str" cm="1">
        <f t="array" ref="K1567">LOOKUP(2,1/(J1567&gt;=INDEX(IF(F1567="x",CCTT!$F$3:$I$170,CCTT!$B$3:$E$170),MATCH(DATEDIF(D1567,DATE(2024,7,11),"m"),CCTT!$A$3:$A$170,0),0)),CCTT!$F$2:$I$2)</f>
        <v>bt</v>
      </c>
      <c r="L1567" s="304">
        <f t="shared" si="146"/>
        <v>15.306122448979592</v>
      </c>
      <c r="M1567" s="303" t="str" cm="1">
        <f t="array" ref="M1567">LOOKUP(2,1/(L1567&gt;=INDEX(IF(F1567="x",BMI!$G$3:$K$170,BMI!$B$3:$F$170),MATCH(DATEDIF(D1567,DATE(2024,7,11),"m"),BMI!$A$3:$A$170,0),0)),BMI!$G$2:$K$2)</f>
        <v>bt</v>
      </c>
      <c r="N1567" s="299" t="s">
        <v>3381</v>
      </c>
      <c r="O1567" s="299">
        <v>85</v>
      </c>
      <c r="P1567" s="106" t="s">
        <v>3380</v>
      </c>
      <c r="Q1567" s="103" t="s">
        <v>5</v>
      </c>
      <c r="R1567" s="103" t="s">
        <v>5</v>
      </c>
      <c r="S1567" s="299" t="s">
        <v>5</v>
      </c>
      <c r="T1567" s="103" t="s">
        <v>5</v>
      </c>
      <c r="U1567" s="305" t="str">
        <f t="shared" si="147"/>
        <v>bt; bt; bt; bt</v>
      </c>
      <c r="V1567" s="306" t="s">
        <v>5</v>
      </c>
      <c r="W1567" s="307" t="str">
        <f t="shared" si="148"/>
        <v>I</v>
      </c>
      <c r="X1567" s="308"/>
    </row>
    <row r="1568" spans="1:24" x14ac:dyDescent="0.25">
      <c r="A1568" s="103">
        <f t="shared" si="149"/>
        <v>1559</v>
      </c>
      <c r="B1568" s="300" t="s">
        <v>3162</v>
      </c>
      <c r="C1568" s="301" t="s">
        <v>1360</v>
      </c>
      <c r="D1568" s="309">
        <v>41970</v>
      </c>
      <c r="E1568" s="308"/>
      <c r="F1568" s="308" t="s">
        <v>1753</v>
      </c>
      <c r="G1568" s="421" t="s">
        <v>3189</v>
      </c>
      <c r="H1568" s="228">
        <v>45720</v>
      </c>
      <c r="I1568" s="308">
        <v>40</v>
      </c>
      <c r="J1568" s="308">
        <v>137</v>
      </c>
      <c r="K1568" s="303" t="str" cm="1">
        <f t="array" ref="K1568">LOOKUP(2,1/(J1568&gt;=INDEX(IF(F1568="x",CCTT!$F$3:$I$170,CCTT!$B$3:$E$170),MATCH(DATEDIF(D1568,DATE(2024,7,11),"m"),CCTT!$A$3:$A$170,0),0)),CCTT!$F$2:$I$2)</f>
        <v>bt</v>
      </c>
      <c r="L1568" s="304">
        <f t="shared" si="146"/>
        <v>21.311737439394747</v>
      </c>
      <c r="M1568" s="303" t="str" cm="1">
        <f t="array" ref="M1568">LOOKUP(2,1/(L1568&gt;=INDEX(IF(F1568="x",BMI!$G$3:$K$170,BMI!$B$3:$F$170),MATCH(DATEDIF(D1568,DATE(2024,7,11),"m"),BMI!$A$3:$A$170,0),0)),BMI!$G$2:$K$2)</f>
        <v>TC</v>
      </c>
      <c r="N1568" s="299" t="s">
        <v>3381</v>
      </c>
      <c r="O1568" s="299">
        <v>83</v>
      </c>
      <c r="P1568" s="106" t="s">
        <v>3380</v>
      </c>
      <c r="Q1568" s="103" t="s">
        <v>5</v>
      </c>
      <c r="R1568" s="103" t="s">
        <v>5</v>
      </c>
      <c r="S1568" s="299" t="s">
        <v>5</v>
      </c>
      <c r="T1568" s="103" t="s">
        <v>5</v>
      </c>
      <c r="U1568" s="305" t="str">
        <f t="shared" si="147"/>
        <v>bt; bt; bt; bt</v>
      </c>
      <c r="V1568" s="306" t="s">
        <v>5</v>
      </c>
      <c r="W1568" s="307" t="str">
        <f t="shared" si="148"/>
        <v>II</v>
      </c>
      <c r="X1568" s="308"/>
    </row>
    <row r="1569" spans="1:24" x14ac:dyDescent="0.25">
      <c r="A1569" s="103">
        <f t="shared" si="149"/>
        <v>1560</v>
      </c>
      <c r="B1569" s="300" t="s">
        <v>3163</v>
      </c>
      <c r="C1569" s="301" t="s">
        <v>1361</v>
      </c>
      <c r="D1569" s="309">
        <v>41909</v>
      </c>
      <c r="E1569" s="308" t="s">
        <v>1753</v>
      </c>
      <c r="F1569" s="308"/>
      <c r="G1569" s="421" t="s">
        <v>3189</v>
      </c>
      <c r="H1569" s="228">
        <v>45720</v>
      </c>
      <c r="I1569" s="308">
        <v>30</v>
      </c>
      <c r="J1569" s="308">
        <v>135</v>
      </c>
      <c r="K1569" s="303" t="str" cm="1">
        <f t="array" ref="K1569">LOOKUP(2,1/(J1569&gt;=INDEX(IF(F1569="x",CCTT!$F$3:$I$170,CCTT!$B$3:$E$170),MATCH(DATEDIF(D1569,DATE(2024,7,11),"m"),CCTT!$A$3:$A$170,0),0)),CCTT!$F$2:$I$2)</f>
        <v>bt</v>
      </c>
      <c r="L1569" s="304">
        <f t="shared" si="146"/>
        <v>16.460905349794238</v>
      </c>
      <c r="M1569" s="303" t="str" cm="1">
        <f t="array" ref="M1569">LOOKUP(2,1/(L1569&gt;=INDEX(IF(F1569="x",BMI!$G$3:$K$170,BMI!$B$3:$F$170),MATCH(DATEDIF(D1569,DATE(2024,7,11),"m"),BMI!$A$3:$A$170,0),0)),BMI!$G$2:$K$2)</f>
        <v>bt</v>
      </c>
      <c r="N1569" s="299" t="s">
        <v>3381</v>
      </c>
      <c r="O1569" s="299">
        <v>81</v>
      </c>
      <c r="P1569" s="106" t="s">
        <v>3380</v>
      </c>
      <c r="Q1569" s="103" t="s">
        <v>5</v>
      </c>
      <c r="R1569" s="103" t="s">
        <v>5</v>
      </c>
      <c r="S1569" s="299" t="s">
        <v>5</v>
      </c>
      <c r="T1569" s="103" t="s">
        <v>5</v>
      </c>
      <c r="U1569" s="305" t="str">
        <f t="shared" si="147"/>
        <v>bt; bt; bt; bt</v>
      </c>
      <c r="V1569" s="306" t="s">
        <v>5</v>
      </c>
      <c r="W1569" s="307" t="str">
        <f t="shared" si="148"/>
        <v>I</v>
      </c>
      <c r="X1569" s="308"/>
    </row>
    <row r="1570" spans="1:24" x14ac:dyDescent="0.25">
      <c r="A1570" s="103">
        <f t="shared" si="149"/>
        <v>1561</v>
      </c>
      <c r="B1570" s="300" t="s">
        <v>3164</v>
      </c>
      <c r="C1570" s="301" t="s">
        <v>1285</v>
      </c>
      <c r="D1570" s="309">
        <v>41832</v>
      </c>
      <c r="E1570" s="308" t="s">
        <v>1753</v>
      </c>
      <c r="F1570" s="308"/>
      <c r="G1570" s="421" t="s">
        <v>3189</v>
      </c>
      <c r="H1570" s="228">
        <v>45720</v>
      </c>
      <c r="I1570" s="308">
        <v>43</v>
      </c>
      <c r="J1570" s="308">
        <v>142</v>
      </c>
      <c r="K1570" s="303" t="str" cm="1">
        <f t="array" ref="K1570">LOOKUP(2,1/(J1570&gt;=INDEX(IF(F1570="x",CCTT!$F$3:$I$170,CCTT!$B$3:$E$170),MATCH(DATEDIF(D1570,DATE(2024,7,11),"m"),CCTT!$A$3:$A$170,0),0)),CCTT!$F$2:$I$2)</f>
        <v>bt</v>
      </c>
      <c r="L1570" s="304">
        <f t="shared" si="146"/>
        <v>21.325133902003572</v>
      </c>
      <c r="M1570" s="303" t="str" cm="1">
        <f t="array" ref="M1570">LOOKUP(2,1/(L1570&gt;=INDEX(IF(F1570="x",BMI!$G$3:$K$170,BMI!$B$3:$F$170),MATCH(DATEDIF(D1570,DATE(2024,7,11),"m"),BMI!$A$3:$A$170,0),0)),BMI!$G$2:$K$2)</f>
        <v>BP</v>
      </c>
      <c r="N1570" s="299" t="s">
        <v>3386</v>
      </c>
      <c r="O1570" s="299">
        <v>83</v>
      </c>
      <c r="P1570" s="106" t="s">
        <v>3380</v>
      </c>
      <c r="Q1570" s="103" t="s">
        <v>5</v>
      </c>
      <c r="R1570" s="103" t="s">
        <v>5</v>
      </c>
      <c r="S1570" s="299" t="s">
        <v>5</v>
      </c>
      <c r="T1570" s="103" t="s">
        <v>5</v>
      </c>
      <c r="U1570" s="305" t="str">
        <f t="shared" si="147"/>
        <v>bt; bt; bt; bt</v>
      </c>
      <c r="V1570" s="306" t="s">
        <v>5</v>
      </c>
      <c r="W1570" s="307" t="str">
        <f t="shared" si="148"/>
        <v>III</v>
      </c>
      <c r="X1570" s="308"/>
    </row>
    <row r="1571" spans="1:24" x14ac:dyDescent="0.25">
      <c r="A1571" s="103">
        <f t="shared" si="149"/>
        <v>1562</v>
      </c>
      <c r="B1571" s="300" t="s">
        <v>3165</v>
      </c>
      <c r="C1571" s="301" t="s">
        <v>1288</v>
      </c>
      <c r="D1571" s="309">
        <v>41827</v>
      </c>
      <c r="E1571" s="308"/>
      <c r="F1571" s="308" t="s">
        <v>1753</v>
      </c>
      <c r="G1571" s="421" t="s">
        <v>3189</v>
      </c>
      <c r="H1571" s="228">
        <v>45720</v>
      </c>
      <c r="I1571" s="308">
        <v>41</v>
      </c>
      <c r="J1571" s="308">
        <v>140</v>
      </c>
      <c r="K1571" s="303" t="str" cm="1">
        <f t="array" ref="K1571">LOOKUP(2,1/(J1571&gt;=INDEX(IF(F1571="x",CCTT!$F$3:$I$170,CCTT!$B$3:$E$170),MATCH(DATEDIF(D1571,DATE(2024,7,11),"m"),CCTT!$A$3:$A$170,0),0)),CCTT!$F$2:$I$2)</f>
        <v>bt</v>
      </c>
      <c r="L1571" s="304">
        <f t="shared" si="146"/>
        <v>20.918367346938776</v>
      </c>
      <c r="M1571" s="303" t="str" cm="1">
        <f t="array" ref="M1571">LOOKUP(2,1/(L1571&gt;=INDEX(IF(F1571="x",BMI!$G$3:$K$170,BMI!$B$3:$F$170),MATCH(DATEDIF(D1571,DATE(2024,7,11),"m"),BMI!$A$3:$A$170,0),0)),BMI!$G$2:$K$2)</f>
        <v>TC</v>
      </c>
      <c r="N1571" s="299" t="s">
        <v>3381</v>
      </c>
      <c r="O1571" s="299">
        <v>81</v>
      </c>
      <c r="P1571" s="106" t="s">
        <v>3380</v>
      </c>
      <c r="Q1571" s="103" t="s">
        <v>5</v>
      </c>
      <c r="R1571" s="103" t="s">
        <v>5</v>
      </c>
      <c r="S1571" s="299" t="s">
        <v>5</v>
      </c>
      <c r="T1571" s="103" t="s">
        <v>5</v>
      </c>
      <c r="U1571" s="305" t="str">
        <f t="shared" si="147"/>
        <v>bt; bt; bt; bt</v>
      </c>
      <c r="V1571" s="306" t="s">
        <v>5</v>
      </c>
      <c r="W1571" s="307" t="str">
        <f t="shared" si="148"/>
        <v>II</v>
      </c>
      <c r="X1571" s="308"/>
    </row>
    <row r="1572" spans="1:24" x14ac:dyDescent="0.25">
      <c r="A1572" s="103">
        <f t="shared" si="149"/>
        <v>1563</v>
      </c>
      <c r="B1572" s="300" t="s">
        <v>3166</v>
      </c>
      <c r="C1572" s="301" t="s">
        <v>1291</v>
      </c>
      <c r="D1572" s="309">
        <v>41745</v>
      </c>
      <c r="E1572" s="308"/>
      <c r="F1572" s="308" t="s">
        <v>1753</v>
      </c>
      <c r="G1572" s="421" t="s">
        <v>3189</v>
      </c>
      <c r="H1572" s="228">
        <v>45720</v>
      </c>
      <c r="I1572" s="308">
        <v>45</v>
      </c>
      <c r="J1572" s="308">
        <v>143</v>
      </c>
      <c r="K1572" s="303" t="str" cm="1">
        <f t="array" ref="K1572">LOOKUP(2,1/(J1572&gt;=INDEX(IF(F1572="x",CCTT!$F$3:$I$170,CCTT!$B$3:$E$170),MATCH(DATEDIF(D1572,DATE(2024,7,11),"m"),CCTT!$A$3:$A$170,0),0)),CCTT!$F$2:$I$2)</f>
        <v>bt</v>
      </c>
      <c r="L1572" s="304">
        <f t="shared" si="146"/>
        <v>22.005966061910119</v>
      </c>
      <c r="M1572" s="303" t="str" cm="1">
        <f t="array" ref="M1572">LOOKUP(2,1/(L1572&gt;=INDEX(IF(F1572="x",BMI!$G$3:$K$170,BMI!$B$3:$F$170),MATCH(DATEDIF(D1572,DATE(2024,7,11),"m"),BMI!$A$3:$A$170,0),0)),BMI!$G$2:$K$2)</f>
        <v>TC</v>
      </c>
      <c r="N1572" s="299" t="s">
        <v>3386</v>
      </c>
      <c r="O1572" s="299">
        <v>83</v>
      </c>
      <c r="P1572" s="106" t="s">
        <v>3380</v>
      </c>
      <c r="Q1572" s="103" t="s">
        <v>5</v>
      </c>
      <c r="R1572" s="103" t="s">
        <v>5</v>
      </c>
      <c r="S1572" s="299" t="s">
        <v>5</v>
      </c>
      <c r="T1572" s="103" t="s">
        <v>5</v>
      </c>
      <c r="U1572" s="305" t="str">
        <f t="shared" si="147"/>
        <v>bt; bt; bt; bt</v>
      </c>
      <c r="V1572" s="306" t="s">
        <v>5</v>
      </c>
      <c r="W1572" s="307" t="str">
        <f t="shared" si="148"/>
        <v>II</v>
      </c>
      <c r="X1572" s="308"/>
    </row>
    <row r="1573" spans="1:24" x14ac:dyDescent="0.25">
      <c r="A1573" s="103">
        <f t="shared" si="149"/>
        <v>1564</v>
      </c>
      <c r="B1573" s="300" t="s">
        <v>3167</v>
      </c>
      <c r="C1573" s="301" t="s">
        <v>1291</v>
      </c>
      <c r="D1573" s="309">
        <v>41725</v>
      </c>
      <c r="E1573" s="308"/>
      <c r="F1573" s="308" t="s">
        <v>1753</v>
      </c>
      <c r="G1573" s="421" t="s">
        <v>3189</v>
      </c>
      <c r="H1573" s="228">
        <v>45720</v>
      </c>
      <c r="I1573" s="308">
        <v>33</v>
      </c>
      <c r="J1573" s="308">
        <v>137</v>
      </c>
      <c r="K1573" s="303" t="str" cm="1">
        <f t="array" ref="K1573">LOOKUP(2,1/(J1573&gt;=INDEX(IF(F1573="x",CCTT!$F$3:$I$170,CCTT!$B$3:$E$170),MATCH(DATEDIF(D1573,DATE(2024,7,11),"m"),CCTT!$A$3:$A$170,0),0)),CCTT!$F$2:$I$2)</f>
        <v>bt</v>
      </c>
      <c r="L1573" s="304">
        <f t="shared" si="146"/>
        <v>17.582183387500667</v>
      </c>
      <c r="M1573" s="303" t="str" cm="1">
        <f t="array" ref="M1573">LOOKUP(2,1/(L1573&gt;=INDEX(IF(F1573="x",BMI!$G$3:$K$170,BMI!$B$3:$F$170),MATCH(DATEDIF(D1573,DATE(2024,7,11),"m"),BMI!$A$3:$A$170,0),0)),BMI!$G$2:$K$2)</f>
        <v>bt</v>
      </c>
      <c r="N1573" s="299" t="s">
        <v>3381</v>
      </c>
      <c r="O1573" s="299">
        <v>77</v>
      </c>
      <c r="P1573" s="106" t="s">
        <v>3380</v>
      </c>
      <c r="Q1573" s="103" t="s">
        <v>5</v>
      </c>
      <c r="R1573" s="103" t="s">
        <v>5</v>
      </c>
      <c r="S1573" s="299" t="s">
        <v>5</v>
      </c>
      <c r="T1573" s="103" t="s">
        <v>5</v>
      </c>
      <c r="U1573" s="305" t="str">
        <f t="shared" si="147"/>
        <v>bt; bt; bt; bt</v>
      </c>
      <c r="V1573" s="306" t="s">
        <v>5</v>
      </c>
      <c r="W1573" s="307" t="str">
        <f t="shared" si="148"/>
        <v>I</v>
      </c>
      <c r="X1573" s="308"/>
    </row>
    <row r="1574" spans="1:24" x14ac:dyDescent="0.25">
      <c r="A1574" s="103">
        <f t="shared" si="149"/>
        <v>1565</v>
      </c>
      <c r="B1574" s="300" t="s">
        <v>3168</v>
      </c>
      <c r="C1574" s="301" t="s">
        <v>1343</v>
      </c>
      <c r="D1574" s="309">
        <v>41707</v>
      </c>
      <c r="E1574" s="308" t="s">
        <v>1753</v>
      </c>
      <c r="F1574" s="308"/>
      <c r="G1574" s="421" t="s">
        <v>3189</v>
      </c>
      <c r="H1574" s="228">
        <v>45720</v>
      </c>
      <c r="I1574" s="308">
        <v>46</v>
      </c>
      <c r="J1574" s="308">
        <v>147</v>
      </c>
      <c r="K1574" s="303" t="str" cm="1">
        <f t="array" ref="K1574">LOOKUP(2,1/(J1574&gt;=INDEX(IF(F1574="x",CCTT!$F$3:$I$170,CCTT!$B$3:$E$170),MATCH(DATEDIF(D1574,DATE(2024,7,11),"m"),CCTT!$A$3:$A$170,0),0)),CCTT!$F$2:$I$2)</f>
        <v>bt</v>
      </c>
      <c r="L1574" s="304">
        <f t="shared" si="146"/>
        <v>21.287426535239948</v>
      </c>
      <c r="M1574" s="303" t="str" cm="1">
        <f t="array" ref="M1574">LOOKUP(2,1/(L1574&gt;=INDEX(IF(F1574="x",BMI!$G$3:$K$170,BMI!$B$3:$F$170),MATCH(DATEDIF(D1574,DATE(2024,7,11),"m"),BMI!$A$3:$A$170,0),0)),BMI!$G$2:$K$2)</f>
        <v>TC</v>
      </c>
      <c r="N1574" s="299" t="s">
        <v>3379</v>
      </c>
      <c r="O1574" s="299">
        <v>87</v>
      </c>
      <c r="P1574" s="106" t="s">
        <v>3380</v>
      </c>
      <c r="Q1574" s="103" t="s">
        <v>5</v>
      </c>
      <c r="R1574" s="103" t="s">
        <v>5</v>
      </c>
      <c r="S1574" s="299" t="s">
        <v>5</v>
      </c>
      <c r="T1574" s="103" t="s">
        <v>5</v>
      </c>
      <c r="U1574" s="305" t="str">
        <f t="shared" si="147"/>
        <v>bt; bt; bt; bt</v>
      </c>
      <c r="V1574" s="306" t="s">
        <v>5</v>
      </c>
      <c r="W1574" s="307" t="str">
        <f t="shared" si="148"/>
        <v>II</v>
      </c>
      <c r="X1574" s="308"/>
    </row>
    <row r="1575" spans="1:24" x14ac:dyDescent="0.25">
      <c r="A1575" s="103">
        <f t="shared" si="149"/>
        <v>1566</v>
      </c>
      <c r="B1575" s="300" t="s">
        <v>3169</v>
      </c>
      <c r="C1575" s="301" t="s">
        <v>1315</v>
      </c>
      <c r="D1575" s="309">
        <v>41837</v>
      </c>
      <c r="E1575" s="308" t="s">
        <v>1753</v>
      </c>
      <c r="F1575" s="308"/>
      <c r="G1575" s="421" t="s">
        <v>3189</v>
      </c>
      <c r="H1575" s="228">
        <v>45720</v>
      </c>
      <c r="I1575" s="308">
        <v>28</v>
      </c>
      <c r="J1575" s="308">
        <v>135</v>
      </c>
      <c r="K1575" s="303" t="str" cm="1">
        <f t="array" ref="K1575">LOOKUP(2,1/(J1575&gt;=INDEX(IF(F1575="x",CCTT!$F$3:$I$170,CCTT!$B$3:$E$170),MATCH(DATEDIF(D1575,DATE(2024,7,11),"m"),CCTT!$A$3:$A$170,0),0)),CCTT!$F$2:$I$2)</f>
        <v>bt</v>
      </c>
      <c r="L1575" s="304">
        <f t="shared" si="146"/>
        <v>15.363511659807955</v>
      </c>
      <c r="M1575" s="303" t="str" cm="1">
        <f t="array" ref="M1575">LOOKUP(2,1/(L1575&gt;=INDEX(IF(F1575="x",BMI!$G$3:$K$170,BMI!$B$3:$F$170),MATCH(DATEDIF(D1575,DATE(2024,7,11),"m"),BMI!$A$3:$A$170,0),0)),BMI!$G$2:$K$2)</f>
        <v>bt</v>
      </c>
      <c r="N1575" s="299" t="s">
        <v>3379</v>
      </c>
      <c r="O1575" s="299">
        <v>83</v>
      </c>
      <c r="P1575" s="302" t="s">
        <v>3415</v>
      </c>
      <c r="Q1575" s="335" t="s">
        <v>1326</v>
      </c>
      <c r="R1575" s="103" t="s">
        <v>5</v>
      </c>
      <c r="S1575" s="299" t="s">
        <v>5</v>
      </c>
      <c r="T1575" s="103" t="s">
        <v>5</v>
      </c>
      <c r="U1575" s="305" t="str">
        <f t="shared" si="147"/>
        <v>2 mắt giảm thị lực; bt; bt; bt</v>
      </c>
      <c r="V1575" s="112" t="s">
        <v>1326</v>
      </c>
      <c r="W1575" s="307" t="str">
        <f t="shared" si="148"/>
        <v>II</v>
      </c>
      <c r="X1575" s="308"/>
    </row>
    <row r="1576" spans="1:24" x14ac:dyDescent="0.25">
      <c r="A1576" s="103">
        <f t="shared" si="149"/>
        <v>1567</v>
      </c>
      <c r="B1576" s="300" t="s">
        <v>3170</v>
      </c>
      <c r="C1576" s="301" t="s">
        <v>1332</v>
      </c>
      <c r="D1576" s="309">
        <v>41676</v>
      </c>
      <c r="E1576" s="308" t="s">
        <v>1753</v>
      </c>
      <c r="F1576" s="308"/>
      <c r="G1576" s="421" t="s">
        <v>3189</v>
      </c>
      <c r="H1576" s="228">
        <v>45720</v>
      </c>
      <c r="I1576" s="308">
        <v>46</v>
      </c>
      <c r="J1576" s="308">
        <v>142</v>
      </c>
      <c r="K1576" s="303" t="str" cm="1">
        <f t="array" ref="K1576">LOOKUP(2,1/(J1576&gt;=INDEX(IF(F1576="x",CCTT!$F$3:$I$170,CCTT!$B$3:$E$170),MATCH(DATEDIF(D1576,DATE(2024,7,11),"m"),CCTT!$A$3:$A$170,0),0)),CCTT!$F$2:$I$2)</f>
        <v>bt</v>
      </c>
      <c r="L1576" s="304">
        <f t="shared" si="146"/>
        <v>22.812933941678239</v>
      </c>
      <c r="M1576" s="303" t="str" cm="1">
        <f t="array" ref="M1576">LOOKUP(2,1/(L1576&gt;=INDEX(IF(F1576="x",BMI!$G$3:$K$170,BMI!$B$3:$F$170),MATCH(DATEDIF(D1576,DATE(2024,7,11),"m"),BMI!$A$3:$A$170,0),0)),BMI!$G$2:$K$2)</f>
        <v>BP</v>
      </c>
      <c r="N1576" s="299" t="s">
        <v>3381</v>
      </c>
      <c r="O1576" s="299">
        <v>83</v>
      </c>
      <c r="P1576" s="302" t="s">
        <v>3392</v>
      </c>
      <c r="Q1576" s="335" t="s">
        <v>1326</v>
      </c>
      <c r="R1576" s="103" t="s">
        <v>5</v>
      </c>
      <c r="S1576" s="299" t="s">
        <v>5</v>
      </c>
      <c r="T1576" s="103" t="s">
        <v>5</v>
      </c>
      <c r="U1576" s="305" t="str">
        <f t="shared" si="147"/>
        <v>2 mắt giảm thị lực; bt; bt; bt</v>
      </c>
      <c r="V1576" s="112" t="s">
        <v>1326</v>
      </c>
      <c r="W1576" s="307" t="str">
        <f t="shared" si="148"/>
        <v>III</v>
      </c>
      <c r="X1576" s="308"/>
    </row>
    <row r="1577" spans="1:24" ht="31.5" x14ac:dyDescent="0.25">
      <c r="A1577" s="103">
        <f t="shared" si="149"/>
        <v>1568</v>
      </c>
      <c r="B1577" s="300" t="s">
        <v>3171</v>
      </c>
      <c r="C1577" s="301" t="s">
        <v>1332</v>
      </c>
      <c r="D1577" s="309">
        <v>41847</v>
      </c>
      <c r="E1577" s="308" t="s">
        <v>1753</v>
      </c>
      <c r="F1577" s="308"/>
      <c r="G1577" s="421" t="s">
        <v>3189</v>
      </c>
      <c r="H1577" s="228">
        <v>45720</v>
      </c>
      <c r="I1577" s="308"/>
      <c r="J1577" s="308"/>
      <c r="K1577" s="303" t="str" cm="1">
        <f t="array" ref="K1577">LOOKUP(2,1/(J1577&gt;=INDEX(IF(F1577="x",CCTT!$F$3:$I$170,CCTT!$B$3:$E$170),MATCH(DATEDIF(D1577,DATE(2024,7,11),"m"),CCTT!$A$3:$A$170,0),0)),CCTT!$F$2:$I$2)</f>
        <v>SDDTTC
MĐN</v>
      </c>
      <c r="L1577" s="304" t="e">
        <f t="shared" si="146"/>
        <v>#DIV/0!</v>
      </c>
      <c r="M1577" s="303" t="e" cm="1">
        <f t="array" ref="M1577">LOOKUP(2,1/(L1577&gt;=INDEX(IF(F1577="x",BMI!$G$3:$K$170,BMI!$B$3:$F$170),MATCH(DATEDIF(D1577,DATE(2024,7,11),"m"),BMI!$A$3:$A$170,0),0)),BMI!$G$2:$K$2)</f>
        <v>#N/A</v>
      </c>
      <c r="N1577" s="299" t="s">
        <v>61</v>
      </c>
      <c r="O1577" s="299">
        <v>80</v>
      </c>
      <c r="P1577" s="302" t="s">
        <v>3382</v>
      </c>
      <c r="Q1577" s="103" t="s">
        <v>1269</v>
      </c>
      <c r="R1577" s="103" t="s">
        <v>5</v>
      </c>
      <c r="S1577" s="299" t="s">
        <v>5</v>
      </c>
      <c r="T1577" s="103" t="s">
        <v>5</v>
      </c>
      <c r="U1577" s="305" t="str">
        <f t="shared" si="147"/>
        <v>Cận thị; bt; bt; bt</v>
      </c>
      <c r="V1577" s="306" t="s">
        <v>1269</v>
      </c>
      <c r="W1577" s="307" t="e">
        <f t="shared" si="148"/>
        <v>#N/A</v>
      </c>
      <c r="X1577" s="308"/>
    </row>
    <row r="1578" spans="1:24" x14ac:dyDescent="0.25">
      <c r="A1578" s="103">
        <f t="shared" si="149"/>
        <v>1569</v>
      </c>
      <c r="B1578" s="300" t="s">
        <v>3172</v>
      </c>
      <c r="C1578" s="301" t="s">
        <v>1294</v>
      </c>
      <c r="D1578" s="309">
        <v>41981</v>
      </c>
      <c r="E1578" s="308" t="s">
        <v>1753</v>
      </c>
      <c r="F1578" s="308"/>
      <c r="G1578" s="421" t="s">
        <v>3189</v>
      </c>
      <c r="H1578" s="228">
        <v>45720</v>
      </c>
      <c r="I1578" s="308">
        <v>34</v>
      </c>
      <c r="J1578" s="308">
        <v>138</v>
      </c>
      <c r="K1578" s="303" t="str" cm="1">
        <f t="array" ref="K1578">LOOKUP(2,1/(J1578&gt;=INDEX(IF(F1578="x",CCTT!$F$3:$I$170,CCTT!$B$3:$E$170),MATCH(DATEDIF(D1578,DATE(2024,7,11),"m"),CCTT!$A$3:$A$170,0),0)),CCTT!$F$2:$I$2)</f>
        <v>bt</v>
      </c>
      <c r="L1578" s="304">
        <f t="shared" si="146"/>
        <v>17.853392144507456</v>
      </c>
      <c r="M1578" s="303" t="str" cm="1">
        <f t="array" ref="M1578">LOOKUP(2,1/(L1578&gt;=INDEX(IF(F1578="x",BMI!$G$3:$K$170,BMI!$B$3:$F$170),MATCH(DATEDIF(D1578,DATE(2024,7,11),"m"),BMI!$A$3:$A$170,0),0)),BMI!$G$2:$K$2)</f>
        <v>bt</v>
      </c>
      <c r="N1578" s="299" t="s">
        <v>3381</v>
      </c>
      <c r="O1578" s="299">
        <v>83</v>
      </c>
      <c r="P1578" s="106" t="s">
        <v>3380</v>
      </c>
      <c r="Q1578" s="103" t="s">
        <v>5</v>
      </c>
      <c r="R1578" s="103" t="s">
        <v>5</v>
      </c>
      <c r="S1578" s="299" t="s">
        <v>5</v>
      </c>
      <c r="T1578" s="103" t="s">
        <v>5</v>
      </c>
      <c r="U1578" s="305" t="str">
        <f t="shared" si="147"/>
        <v>bt; bt; bt; bt</v>
      </c>
      <c r="V1578" s="306" t="s">
        <v>5</v>
      </c>
      <c r="W1578" s="307" t="str">
        <f t="shared" si="148"/>
        <v>I</v>
      </c>
      <c r="X1578" s="308"/>
    </row>
    <row r="1579" spans="1:24" x14ac:dyDescent="0.25">
      <c r="A1579" s="103">
        <f t="shared" si="149"/>
        <v>1570</v>
      </c>
      <c r="B1579" s="300" t="s">
        <v>3173</v>
      </c>
      <c r="C1579" s="301" t="s">
        <v>1368</v>
      </c>
      <c r="D1579" s="309">
        <v>41630</v>
      </c>
      <c r="E1579" s="308"/>
      <c r="F1579" s="308" t="s">
        <v>1753</v>
      </c>
      <c r="G1579" s="421" t="s">
        <v>3189</v>
      </c>
      <c r="H1579" s="228">
        <v>45720</v>
      </c>
      <c r="I1579" s="308">
        <v>34</v>
      </c>
      <c r="J1579" s="308">
        <v>141</v>
      </c>
      <c r="K1579" s="303" t="str" cm="1">
        <f t="array" ref="K1579">LOOKUP(2,1/(J1579&gt;=INDEX(IF(F1579="x",CCTT!$F$3:$I$170,CCTT!$B$3:$E$170),MATCH(DATEDIF(D1579,DATE(2024,7,11),"m"),CCTT!$A$3:$A$170,0),0)),CCTT!$F$2:$I$2)</f>
        <v>bt</v>
      </c>
      <c r="L1579" s="304">
        <f t="shared" si="146"/>
        <v>17.101755444897137</v>
      </c>
      <c r="M1579" s="303" t="str" cm="1">
        <f t="array" ref="M1579">LOOKUP(2,1/(L1579&gt;=INDEX(IF(F1579="x",BMI!$G$3:$K$170,BMI!$B$3:$F$170),MATCH(DATEDIF(D1579,DATE(2024,7,11),"m"),BMI!$A$3:$A$170,0),0)),BMI!$G$2:$K$2)</f>
        <v>bt</v>
      </c>
      <c r="N1579" s="299" t="s">
        <v>3381</v>
      </c>
      <c r="O1579" s="299">
        <v>83</v>
      </c>
      <c r="P1579" s="302" t="s">
        <v>3411</v>
      </c>
      <c r="Q1579" s="335" t="s">
        <v>1326</v>
      </c>
      <c r="R1579" s="103" t="s">
        <v>5</v>
      </c>
      <c r="S1579" s="299" t="s">
        <v>5</v>
      </c>
      <c r="T1579" s="103" t="s">
        <v>5</v>
      </c>
      <c r="U1579" s="305" t="str">
        <f t="shared" si="147"/>
        <v>2 mắt giảm thị lực; bt; bt; bt</v>
      </c>
      <c r="V1579" s="112" t="s">
        <v>1326</v>
      </c>
      <c r="W1579" s="307" t="str">
        <f t="shared" si="148"/>
        <v>II</v>
      </c>
      <c r="X1579" s="308"/>
    </row>
    <row r="1580" spans="1:24" x14ac:dyDescent="0.25">
      <c r="A1580" s="103">
        <f t="shared" si="149"/>
        <v>1571</v>
      </c>
      <c r="B1580" s="300" t="s">
        <v>3174</v>
      </c>
      <c r="C1580" s="301" t="s">
        <v>1368</v>
      </c>
      <c r="D1580" s="309">
        <v>41907</v>
      </c>
      <c r="E1580" s="308"/>
      <c r="F1580" s="308" t="s">
        <v>1753</v>
      </c>
      <c r="G1580" s="421" t="s">
        <v>3189</v>
      </c>
      <c r="H1580" s="228">
        <v>45720</v>
      </c>
      <c r="I1580" s="308">
        <v>24</v>
      </c>
      <c r="J1580" s="308">
        <v>132</v>
      </c>
      <c r="K1580" s="303" t="str" cm="1">
        <f t="array" ref="K1580">LOOKUP(2,1/(J1580&gt;=INDEX(IF(F1580="x",CCTT!$F$3:$I$170,CCTT!$B$3:$E$170),MATCH(DATEDIF(D1580,DATE(2024,7,11),"m"),CCTT!$A$3:$A$170,0),0)),CCTT!$F$2:$I$2)</f>
        <v>bt</v>
      </c>
      <c r="L1580" s="304">
        <f t="shared" si="146"/>
        <v>13.774104683195592</v>
      </c>
      <c r="M1580" s="303" t="str" cm="1">
        <f t="array" ref="M1580">LOOKUP(2,1/(L1580&gt;=INDEX(IF(F1580="x",BMI!$G$3:$K$170,BMI!$B$3:$F$170),MATCH(DATEDIF(D1580,DATE(2024,7,11),"m"),BMI!$A$3:$A$170,0),0)),BMI!$G$2:$K$2)</f>
        <v>bt</v>
      </c>
      <c r="N1580" s="299" t="s">
        <v>3381</v>
      </c>
      <c r="O1580" s="299">
        <v>81</v>
      </c>
      <c r="P1580" s="106" t="s">
        <v>3380</v>
      </c>
      <c r="Q1580" s="103" t="s">
        <v>5</v>
      </c>
      <c r="R1580" s="103" t="s">
        <v>5</v>
      </c>
      <c r="S1580" s="299" t="s">
        <v>5</v>
      </c>
      <c r="T1580" s="103" t="s">
        <v>5</v>
      </c>
      <c r="U1580" s="305" t="str">
        <f t="shared" si="147"/>
        <v>bt; bt; bt; bt</v>
      </c>
      <c r="V1580" s="306" t="s">
        <v>5</v>
      </c>
      <c r="W1580" s="307" t="str">
        <f t="shared" si="148"/>
        <v>I</v>
      </c>
      <c r="X1580" s="308"/>
    </row>
    <row r="1581" spans="1:24" x14ac:dyDescent="0.25">
      <c r="A1581" s="103">
        <f t="shared" si="149"/>
        <v>1572</v>
      </c>
      <c r="B1581" s="300" t="s">
        <v>3175</v>
      </c>
      <c r="C1581" s="301" t="s">
        <v>3176</v>
      </c>
      <c r="D1581" s="309">
        <v>41925</v>
      </c>
      <c r="E1581" s="308" t="s">
        <v>1753</v>
      </c>
      <c r="F1581" s="308"/>
      <c r="G1581" s="421" t="s">
        <v>3189</v>
      </c>
      <c r="H1581" s="228">
        <v>45720</v>
      </c>
      <c r="I1581" s="308">
        <v>28</v>
      </c>
      <c r="J1581" s="308">
        <v>131</v>
      </c>
      <c r="K1581" s="303" t="str" cm="1">
        <f t="array" ref="K1581">LOOKUP(2,1/(J1581&gt;=INDEX(IF(F1581="x",CCTT!$F$3:$I$170,CCTT!$B$3:$E$170),MATCH(DATEDIF(D1581,DATE(2024,7,11),"m"),CCTT!$A$3:$A$170,0),0)),CCTT!$F$2:$I$2)</f>
        <v>bt</v>
      </c>
      <c r="L1581" s="304">
        <f t="shared" si="146"/>
        <v>16.316065497348639</v>
      </c>
      <c r="M1581" s="303" t="str" cm="1">
        <f t="array" ref="M1581">LOOKUP(2,1/(L1581&gt;=INDEX(IF(F1581="x",BMI!$G$3:$K$170,BMI!$B$3:$F$170),MATCH(DATEDIF(D1581,DATE(2024,7,11),"m"),BMI!$A$3:$A$170,0),0)),BMI!$G$2:$K$2)</f>
        <v>bt</v>
      </c>
      <c r="N1581" s="299" t="s">
        <v>3381</v>
      </c>
      <c r="O1581" s="299">
        <v>82</v>
      </c>
      <c r="P1581" s="302" t="s">
        <v>3388</v>
      </c>
      <c r="Q1581" s="335" t="s">
        <v>1326</v>
      </c>
      <c r="R1581" s="103" t="s">
        <v>5</v>
      </c>
      <c r="S1581" s="299" t="s">
        <v>5</v>
      </c>
      <c r="T1581" s="103" t="s">
        <v>5</v>
      </c>
      <c r="U1581" s="305" t="str">
        <f t="shared" si="147"/>
        <v>2 mắt giảm thị lực; bt; bt; bt</v>
      </c>
      <c r="V1581" s="112" t="s">
        <v>1326</v>
      </c>
      <c r="W1581" s="307" t="str">
        <f t="shared" si="148"/>
        <v>II</v>
      </c>
      <c r="X1581" s="308"/>
    </row>
    <row r="1582" spans="1:24" x14ac:dyDescent="0.25">
      <c r="A1582" s="103">
        <f t="shared" si="149"/>
        <v>1573</v>
      </c>
      <c r="B1582" s="300" t="s">
        <v>3177</v>
      </c>
      <c r="C1582" s="301" t="s">
        <v>1298</v>
      </c>
      <c r="D1582" s="309">
        <v>41987</v>
      </c>
      <c r="E1582" s="308" t="s">
        <v>1753</v>
      </c>
      <c r="F1582" s="308"/>
      <c r="G1582" s="421" t="s">
        <v>3189</v>
      </c>
      <c r="H1582" s="228">
        <v>45720</v>
      </c>
      <c r="I1582" s="308">
        <v>25</v>
      </c>
      <c r="J1582" s="308">
        <v>130</v>
      </c>
      <c r="K1582" s="303" t="str" cm="1">
        <f t="array" ref="K1582">LOOKUP(2,1/(J1582&gt;=INDEX(IF(F1582="x",CCTT!$F$3:$I$170,CCTT!$B$3:$E$170),MATCH(DATEDIF(D1582,DATE(2024,7,11),"m"),CCTT!$A$3:$A$170,0),0)),CCTT!$F$2:$I$2)</f>
        <v>bt</v>
      </c>
      <c r="L1582" s="304">
        <f t="shared" si="146"/>
        <v>14.792899408284024</v>
      </c>
      <c r="M1582" s="303" t="str" cm="1">
        <f t="array" ref="M1582">LOOKUP(2,1/(L1582&gt;=INDEX(IF(F1582="x",BMI!$G$3:$K$170,BMI!$B$3:$F$170),MATCH(DATEDIF(D1582,DATE(2024,7,11),"m"),BMI!$A$3:$A$170,0),0)),BMI!$G$2:$K$2)</f>
        <v>bt</v>
      </c>
      <c r="N1582" s="299" t="s">
        <v>3381</v>
      </c>
      <c r="O1582" s="299">
        <v>80</v>
      </c>
      <c r="P1582" s="106" t="s">
        <v>3380</v>
      </c>
      <c r="Q1582" s="103" t="s">
        <v>5</v>
      </c>
      <c r="R1582" s="103" t="s">
        <v>5</v>
      </c>
      <c r="S1582" s="299" t="s">
        <v>5</v>
      </c>
      <c r="T1582" s="103" t="s">
        <v>5</v>
      </c>
      <c r="U1582" s="305" t="str">
        <f t="shared" si="147"/>
        <v>bt; bt; bt; bt</v>
      </c>
      <c r="V1582" s="306" t="s">
        <v>5</v>
      </c>
      <c r="W1582" s="307" t="str">
        <f t="shared" si="148"/>
        <v>I</v>
      </c>
      <c r="X1582" s="308"/>
    </row>
    <row r="1583" spans="1:24" x14ac:dyDescent="0.25">
      <c r="A1583" s="103">
        <f t="shared" si="149"/>
        <v>1574</v>
      </c>
      <c r="B1583" s="300" t="s">
        <v>3178</v>
      </c>
      <c r="C1583" s="301" t="s">
        <v>1298</v>
      </c>
      <c r="D1583" s="309">
        <v>41987</v>
      </c>
      <c r="E1583" s="308"/>
      <c r="F1583" s="308" t="s">
        <v>1753</v>
      </c>
      <c r="G1583" s="421" t="s">
        <v>3189</v>
      </c>
      <c r="H1583" s="228">
        <v>45720</v>
      </c>
      <c r="I1583" s="308">
        <v>26</v>
      </c>
      <c r="J1583" s="308">
        <v>130</v>
      </c>
      <c r="K1583" s="303" t="str" cm="1">
        <f t="array" ref="K1583">LOOKUP(2,1/(J1583&gt;=INDEX(IF(F1583="x",CCTT!$F$3:$I$170,CCTT!$B$3:$E$170),MATCH(DATEDIF(D1583,DATE(2024,7,11),"m"),CCTT!$A$3:$A$170,0),0)),CCTT!$F$2:$I$2)</f>
        <v>bt</v>
      </c>
      <c r="L1583" s="304">
        <f t="shared" ref="L1583:L1645" si="150">(I1583/J1583^2)*10^4</f>
        <v>15.384615384615385</v>
      </c>
      <c r="M1583" s="303" t="str" cm="1">
        <f t="array" ref="M1583">LOOKUP(2,1/(L1583&gt;=INDEX(IF(F1583="x",BMI!$G$3:$K$170,BMI!$B$3:$F$170),MATCH(DATEDIF(D1583,DATE(2024,7,11),"m"),BMI!$A$3:$A$170,0),0)),BMI!$G$2:$K$2)</f>
        <v>bt</v>
      </c>
      <c r="N1583" s="299" t="s">
        <v>3381</v>
      </c>
      <c r="O1583" s="299">
        <v>82</v>
      </c>
      <c r="P1583" s="106" t="s">
        <v>3380</v>
      </c>
      <c r="Q1583" s="103" t="s">
        <v>5</v>
      </c>
      <c r="R1583" s="103" t="s">
        <v>5</v>
      </c>
      <c r="S1583" s="299" t="s">
        <v>5</v>
      </c>
      <c r="T1583" s="103" t="s">
        <v>5</v>
      </c>
      <c r="U1583" s="305" t="str">
        <f t="shared" ref="U1583:U1645" si="151">Q1583&amp;"; "&amp;R1583&amp;"; "&amp;S1583&amp;"; "&amp;T1583</f>
        <v>bt; bt; bt; bt</v>
      </c>
      <c r="V1583" s="306" t="s">
        <v>5</v>
      </c>
      <c r="W1583" s="307" t="str">
        <f t="shared" ref="W1583:W1645" si="152">ROMAN(MAX(IF(OR(K1583=$Z$8,M1583=$AD$8,M1583=$AH$8),3,IF(OR(K1583=$AA$8,M1583=$AE$8,M1583=$AG$8),2,1)),IF(V1583="bt",1,2)),0)</f>
        <v>I</v>
      </c>
      <c r="X1583" s="308"/>
    </row>
    <row r="1584" spans="1:24" x14ac:dyDescent="0.25">
      <c r="A1584" s="103">
        <f t="shared" si="149"/>
        <v>1575</v>
      </c>
      <c r="B1584" s="300" t="s">
        <v>3179</v>
      </c>
      <c r="C1584" s="301" t="s">
        <v>1299</v>
      </c>
      <c r="D1584" s="309">
        <v>41583</v>
      </c>
      <c r="E1584" s="308" t="s">
        <v>1753</v>
      </c>
      <c r="F1584" s="308"/>
      <c r="G1584" s="421" t="s">
        <v>3189</v>
      </c>
      <c r="H1584" s="228">
        <v>45720</v>
      </c>
      <c r="I1584" s="308">
        <v>52</v>
      </c>
      <c r="J1584" s="308">
        <v>139</v>
      </c>
      <c r="K1584" s="303" t="str" cm="1">
        <f t="array" ref="K1584">LOOKUP(2,1/(J1584&gt;=INDEX(IF(F1584="x",CCTT!$F$3:$I$170,CCTT!$B$3:$E$170),MATCH(DATEDIF(D1584,DATE(2024,7,11),"m"),CCTT!$A$3:$A$170,0),0)),CCTT!$F$2:$I$2)</f>
        <v>bt</v>
      </c>
      <c r="L1584" s="304">
        <f t="shared" si="150"/>
        <v>26.913720821903627</v>
      </c>
      <c r="M1584" s="303" t="str" cm="1">
        <f t="array" ref="M1584">LOOKUP(2,1/(L1584&gt;=INDEX(IF(F1584="x",BMI!$G$3:$K$170,BMI!$B$3:$F$170),MATCH(DATEDIF(D1584,DATE(2024,7,11),"m"),BMI!$A$3:$A$170,0),0)),BMI!$G$2:$K$2)</f>
        <v>BP</v>
      </c>
      <c r="N1584" s="299" t="s">
        <v>3390</v>
      </c>
      <c r="O1584" s="299">
        <v>83</v>
      </c>
      <c r="P1584" s="106" t="s">
        <v>3380</v>
      </c>
      <c r="Q1584" s="103" t="s">
        <v>5</v>
      </c>
      <c r="R1584" s="103" t="s">
        <v>5</v>
      </c>
      <c r="S1584" s="299" t="s">
        <v>5</v>
      </c>
      <c r="T1584" s="103" t="s">
        <v>5</v>
      </c>
      <c r="U1584" s="305" t="str">
        <f t="shared" si="151"/>
        <v>bt; bt; bt; bt</v>
      </c>
      <c r="V1584" s="306" t="s">
        <v>5</v>
      </c>
      <c r="W1584" s="307" t="str">
        <f t="shared" si="152"/>
        <v>III</v>
      </c>
      <c r="X1584" s="308"/>
    </row>
    <row r="1585" spans="1:24" x14ac:dyDescent="0.25">
      <c r="A1585" s="103">
        <f t="shared" si="149"/>
        <v>1576</v>
      </c>
      <c r="B1585" s="300" t="s">
        <v>3180</v>
      </c>
      <c r="C1585" s="301" t="s">
        <v>1571</v>
      </c>
      <c r="D1585" s="309">
        <v>41914</v>
      </c>
      <c r="E1585" s="308" t="s">
        <v>1753</v>
      </c>
      <c r="F1585" s="308"/>
      <c r="G1585" s="421" t="s">
        <v>3189</v>
      </c>
      <c r="H1585" s="228">
        <v>45720</v>
      </c>
      <c r="I1585" s="308">
        <v>52</v>
      </c>
      <c r="J1585" s="308">
        <v>142</v>
      </c>
      <c r="K1585" s="303" t="str" cm="1">
        <f t="array" ref="K1585">LOOKUP(2,1/(J1585&gt;=INDEX(IF(F1585="x",CCTT!$F$3:$I$170,CCTT!$B$3:$E$170),MATCH(DATEDIF(D1585,DATE(2024,7,11),"m"),CCTT!$A$3:$A$170,0),0)),CCTT!$F$2:$I$2)</f>
        <v>bt</v>
      </c>
      <c r="L1585" s="304">
        <f t="shared" si="150"/>
        <v>25.788534021027573</v>
      </c>
      <c r="M1585" s="303" t="str" cm="1">
        <f t="array" ref="M1585">LOOKUP(2,1/(L1585&gt;=INDEX(IF(F1585="x",BMI!$G$3:$K$170,BMI!$B$3:$F$170),MATCH(DATEDIF(D1585,DATE(2024,7,11),"m"),BMI!$A$3:$A$170,0),0)),BMI!$G$2:$K$2)</f>
        <v>BP</v>
      </c>
      <c r="N1585" s="299" t="s">
        <v>3386</v>
      </c>
      <c r="O1585" s="299">
        <v>83</v>
      </c>
      <c r="P1585" s="302" t="s">
        <v>3387</v>
      </c>
      <c r="Q1585" s="103" t="s">
        <v>5</v>
      </c>
      <c r="R1585" s="103" t="s">
        <v>5</v>
      </c>
      <c r="S1585" s="299" t="s">
        <v>5</v>
      </c>
      <c r="T1585" s="103" t="s">
        <v>5</v>
      </c>
      <c r="U1585" s="305" t="str">
        <f t="shared" si="151"/>
        <v>bt; bt; bt; bt</v>
      </c>
      <c r="V1585" s="306" t="s">
        <v>5</v>
      </c>
      <c r="W1585" s="307" t="str">
        <f t="shared" si="152"/>
        <v>III</v>
      </c>
      <c r="X1585" s="308"/>
    </row>
    <row r="1586" spans="1:24" x14ac:dyDescent="0.25">
      <c r="A1586" s="103">
        <f t="shared" si="149"/>
        <v>1577</v>
      </c>
      <c r="B1586" s="300" t="s">
        <v>3181</v>
      </c>
      <c r="C1586" s="301" t="s">
        <v>1303</v>
      </c>
      <c r="D1586" s="309">
        <v>41666</v>
      </c>
      <c r="E1586" s="308" t="s">
        <v>1753</v>
      </c>
      <c r="F1586" s="308"/>
      <c r="G1586" s="421" t="s">
        <v>3189</v>
      </c>
      <c r="H1586" s="228">
        <v>45720</v>
      </c>
      <c r="I1586" s="308">
        <v>30</v>
      </c>
      <c r="J1586" s="308">
        <v>134</v>
      </c>
      <c r="K1586" s="303" t="str" cm="1">
        <f t="array" ref="K1586">LOOKUP(2,1/(J1586&gt;=INDEX(IF(F1586="x",CCTT!$F$3:$I$170,CCTT!$B$3:$E$170),MATCH(DATEDIF(D1586,DATE(2024,7,11),"m"),CCTT!$A$3:$A$170,0),0)),CCTT!$F$2:$I$2)</f>
        <v>bt</v>
      </c>
      <c r="L1586" s="304">
        <f t="shared" si="150"/>
        <v>16.707507239919803</v>
      </c>
      <c r="M1586" s="303" t="str" cm="1">
        <f t="array" ref="M1586">LOOKUP(2,1/(L1586&gt;=INDEX(IF(F1586="x",BMI!$G$3:$K$170,BMI!$B$3:$F$170),MATCH(DATEDIF(D1586,DATE(2024,7,11),"m"),BMI!$A$3:$A$170,0),0)),BMI!$G$2:$K$2)</f>
        <v>bt</v>
      </c>
      <c r="N1586" s="299" t="s">
        <v>3379</v>
      </c>
      <c r="O1586" s="299">
        <v>83</v>
      </c>
      <c r="P1586" s="106" t="s">
        <v>3380</v>
      </c>
      <c r="Q1586" s="103" t="s">
        <v>5</v>
      </c>
      <c r="R1586" s="103" t="s">
        <v>5</v>
      </c>
      <c r="S1586" s="299" t="s">
        <v>5</v>
      </c>
      <c r="T1586" s="103" t="s">
        <v>5</v>
      </c>
      <c r="U1586" s="305" t="str">
        <f t="shared" si="151"/>
        <v>bt; bt; bt; bt</v>
      </c>
      <c r="V1586" s="306" t="s">
        <v>5</v>
      </c>
      <c r="W1586" s="307" t="str">
        <f t="shared" si="152"/>
        <v>I</v>
      </c>
      <c r="X1586" s="308"/>
    </row>
    <row r="1587" spans="1:24" x14ac:dyDescent="0.25">
      <c r="A1587" s="103">
        <f t="shared" si="149"/>
        <v>1578</v>
      </c>
      <c r="B1587" s="300" t="s">
        <v>3182</v>
      </c>
      <c r="C1587" s="301" t="s">
        <v>1305</v>
      </c>
      <c r="D1587" s="309">
        <v>41932</v>
      </c>
      <c r="E1587" s="308"/>
      <c r="F1587" s="308" t="s">
        <v>1753</v>
      </c>
      <c r="G1587" s="421" t="s">
        <v>3189</v>
      </c>
      <c r="H1587" s="228">
        <v>45720</v>
      </c>
      <c r="I1587" s="308">
        <v>25</v>
      </c>
      <c r="J1587" s="308">
        <v>130</v>
      </c>
      <c r="K1587" s="303" t="str" cm="1">
        <f t="array" ref="K1587">LOOKUP(2,1/(J1587&gt;=INDEX(IF(F1587="x",CCTT!$F$3:$I$170,CCTT!$B$3:$E$170),MATCH(DATEDIF(D1587,DATE(2024,7,11),"m"),CCTT!$A$3:$A$170,0),0)),CCTT!$F$2:$I$2)</f>
        <v>bt</v>
      </c>
      <c r="L1587" s="304">
        <f t="shared" si="150"/>
        <v>14.792899408284024</v>
      </c>
      <c r="M1587" s="303" t="str" cm="1">
        <f t="array" ref="M1587">LOOKUP(2,1/(L1587&gt;=INDEX(IF(F1587="x",BMI!$G$3:$K$170,BMI!$B$3:$F$170),MATCH(DATEDIF(D1587,DATE(2024,7,11),"m"),BMI!$A$3:$A$170,0),0)),BMI!$G$2:$K$2)</f>
        <v>bt</v>
      </c>
      <c r="N1587" s="299" t="s">
        <v>3381</v>
      </c>
      <c r="O1587" s="299">
        <v>82</v>
      </c>
      <c r="P1587" s="302" t="s">
        <v>3382</v>
      </c>
      <c r="Q1587" s="103" t="s">
        <v>1269</v>
      </c>
      <c r="R1587" s="103" t="s">
        <v>5</v>
      </c>
      <c r="S1587" s="299" t="s">
        <v>1370</v>
      </c>
      <c r="T1587" s="103" t="s">
        <v>5</v>
      </c>
      <c r="U1587" s="305" t="str">
        <f t="shared" si="151"/>
        <v>Cận thị; bt; Đa sâu răng; bt</v>
      </c>
      <c r="V1587" s="306" t="s">
        <v>3383</v>
      </c>
      <c r="W1587" s="307" t="str">
        <f t="shared" si="152"/>
        <v>II</v>
      </c>
      <c r="X1587" s="308"/>
    </row>
    <row r="1588" spans="1:24" x14ac:dyDescent="0.25">
      <c r="A1588" s="103">
        <f t="shared" si="149"/>
        <v>1579</v>
      </c>
      <c r="B1588" s="300" t="s">
        <v>3183</v>
      </c>
      <c r="C1588" s="301" t="s">
        <v>1364</v>
      </c>
      <c r="D1588" s="309">
        <v>41968</v>
      </c>
      <c r="E1588" s="308"/>
      <c r="F1588" s="308" t="s">
        <v>1753</v>
      </c>
      <c r="G1588" s="421" t="s">
        <v>3189</v>
      </c>
      <c r="H1588" s="228">
        <v>45720</v>
      </c>
      <c r="I1588" s="308">
        <v>40</v>
      </c>
      <c r="J1588" s="308">
        <v>144</v>
      </c>
      <c r="K1588" s="303" t="str" cm="1">
        <f t="array" ref="K1588">LOOKUP(2,1/(J1588&gt;=INDEX(IF(F1588="x",CCTT!$F$3:$I$170,CCTT!$B$3:$E$170),MATCH(DATEDIF(D1588,DATE(2024,7,11),"m"),CCTT!$A$3:$A$170,0),0)),CCTT!$F$2:$I$2)</f>
        <v>bt</v>
      </c>
      <c r="L1588" s="304">
        <f t="shared" si="150"/>
        <v>19.290123456790123</v>
      </c>
      <c r="M1588" s="303" t="str" cm="1">
        <f t="array" ref="M1588">LOOKUP(2,1/(L1588&gt;=INDEX(IF(F1588="x",BMI!$G$3:$K$170,BMI!$B$3:$F$170),MATCH(DATEDIF(D1588,DATE(2024,7,11),"m"),BMI!$A$3:$A$170,0),0)),BMI!$G$2:$K$2)</f>
        <v>TC</v>
      </c>
      <c r="N1588" s="299" t="s">
        <v>3386</v>
      </c>
      <c r="O1588" s="299">
        <v>83</v>
      </c>
      <c r="P1588" s="302" t="s">
        <v>3387</v>
      </c>
      <c r="Q1588" s="103" t="s">
        <v>5</v>
      </c>
      <c r="R1588" s="103" t="s">
        <v>5</v>
      </c>
      <c r="S1588" s="299" t="s">
        <v>1370</v>
      </c>
      <c r="T1588" s="103" t="s">
        <v>5</v>
      </c>
      <c r="U1588" s="305" t="str">
        <f t="shared" si="151"/>
        <v>bt; bt; Đa sâu răng; bt</v>
      </c>
      <c r="V1588" s="112" t="s">
        <v>1370</v>
      </c>
      <c r="W1588" s="307" t="str">
        <f t="shared" si="152"/>
        <v>II</v>
      </c>
      <c r="X1588" s="308"/>
    </row>
    <row r="1589" spans="1:24" x14ac:dyDescent="0.25">
      <c r="A1589" s="103">
        <f t="shared" si="149"/>
        <v>1580</v>
      </c>
      <c r="B1589" s="300" t="s">
        <v>3184</v>
      </c>
      <c r="C1589" s="301" t="s">
        <v>1308</v>
      </c>
      <c r="D1589" s="309">
        <v>41972</v>
      </c>
      <c r="E1589" s="308"/>
      <c r="F1589" s="308" t="s">
        <v>1753</v>
      </c>
      <c r="G1589" s="421" t="s">
        <v>3189</v>
      </c>
      <c r="H1589" s="228">
        <v>45720</v>
      </c>
      <c r="I1589" s="308">
        <v>35</v>
      </c>
      <c r="J1589" s="308">
        <v>140</v>
      </c>
      <c r="K1589" s="303" t="str" cm="1">
        <f t="array" ref="K1589">LOOKUP(2,1/(J1589&gt;=INDEX(IF(F1589="x",CCTT!$F$3:$I$170,CCTT!$B$3:$E$170),MATCH(DATEDIF(D1589,DATE(2024,7,11),"m"),CCTT!$A$3:$A$170,0),0)),CCTT!$F$2:$I$2)</f>
        <v>bt</v>
      </c>
      <c r="L1589" s="304">
        <f t="shared" si="150"/>
        <v>17.857142857142858</v>
      </c>
      <c r="M1589" s="303" t="str" cm="1">
        <f t="array" ref="M1589">LOOKUP(2,1/(L1589&gt;=INDEX(IF(F1589="x",BMI!$G$3:$K$170,BMI!$B$3:$F$170),MATCH(DATEDIF(D1589,DATE(2024,7,11),"m"),BMI!$A$3:$A$170,0),0)),BMI!$G$2:$K$2)</f>
        <v>bt</v>
      </c>
      <c r="N1589" s="299" t="s">
        <v>3381</v>
      </c>
      <c r="O1589" s="299">
        <v>83</v>
      </c>
      <c r="P1589" s="106" t="s">
        <v>3380</v>
      </c>
      <c r="Q1589" s="103" t="s">
        <v>5</v>
      </c>
      <c r="R1589" s="103" t="s">
        <v>5</v>
      </c>
      <c r="S1589" s="299" t="s">
        <v>1370</v>
      </c>
      <c r="T1589" s="103" t="s">
        <v>5</v>
      </c>
      <c r="U1589" s="305" t="str">
        <f t="shared" si="151"/>
        <v>bt; bt; Đa sâu răng; bt</v>
      </c>
      <c r="V1589" s="112" t="s">
        <v>1370</v>
      </c>
      <c r="W1589" s="307" t="str">
        <f t="shared" si="152"/>
        <v>II</v>
      </c>
      <c r="X1589" s="308"/>
    </row>
    <row r="1590" spans="1:24" x14ac:dyDescent="0.25">
      <c r="A1590" s="103">
        <f t="shared" si="149"/>
        <v>1581</v>
      </c>
      <c r="B1590" s="300" t="s">
        <v>1507</v>
      </c>
      <c r="C1590" s="301" t="s">
        <v>1315</v>
      </c>
      <c r="D1590" s="308"/>
      <c r="E1590" s="308" t="s">
        <v>1753</v>
      </c>
      <c r="F1590" s="308"/>
      <c r="G1590" s="421" t="s">
        <v>3189</v>
      </c>
      <c r="H1590" s="228">
        <v>45720</v>
      </c>
      <c r="I1590" s="308">
        <v>45</v>
      </c>
      <c r="J1590" s="308">
        <v>138</v>
      </c>
      <c r="K1590" s="303" t="e" cm="1">
        <f t="array" ref="K1590">LOOKUP(2,1/(J1590&gt;=INDEX(IF(F1590="x",CCTT!$F$3:$I$170,CCTT!$B$3:$E$170),MATCH(DATEDIF(D1590,DATE(2024,7,11),"m"),CCTT!$A$3:$A$170,0),0)),CCTT!$F$2:$I$2)</f>
        <v>#N/A</v>
      </c>
      <c r="L1590" s="304">
        <f t="shared" si="150"/>
        <v>23.629489603024574</v>
      </c>
      <c r="M1590" s="303" t="e" cm="1">
        <f t="array" ref="M1590">LOOKUP(2,1/(L1590&gt;=INDEX(IF(F1590="x",BMI!$G$3:$K$170,BMI!$B$3:$F$170),MATCH(DATEDIF(D1590,DATE(2024,7,11),"m"),BMI!$A$3:$A$170,0),0)),BMI!$G$2:$K$2)</f>
        <v>#N/A</v>
      </c>
      <c r="N1590" s="299" t="s">
        <v>3390</v>
      </c>
      <c r="O1590" s="299">
        <v>83</v>
      </c>
      <c r="P1590" s="106" t="s">
        <v>3380</v>
      </c>
      <c r="Q1590" s="103" t="s">
        <v>5</v>
      </c>
      <c r="R1590" s="103" t="s">
        <v>5</v>
      </c>
      <c r="S1590" s="299" t="s">
        <v>5</v>
      </c>
      <c r="T1590" s="103" t="s">
        <v>5</v>
      </c>
      <c r="U1590" s="305" t="str">
        <f t="shared" si="151"/>
        <v>bt; bt; bt; bt</v>
      </c>
      <c r="V1590" s="306" t="s">
        <v>5</v>
      </c>
      <c r="W1590" s="307" t="e">
        <f t="shared" si="152"/>
        <v>#N/A</v>
      </c>
      <c r="X1590" s="308"/>
    </row>
    <row r="1591" spans="1:24" x14ac:dyDescent="0.25">
      <c r="A1591" s="103">
        <f t="shared" si="149"/>
        <v>1582</v>
      </c>
      <c r="B1591" s="300" t="s">
        <v>2100</v>
      </c>
      <c r="C1591" s="301" t="s">
        <v>1268</v>
      </c>
      <c r="D1591" s="308"/>
      <c r="E1591" s="308" t="s">
        <v>1753</v>
      </c>
      <c r="F1591" s="308"/>
      <c r="G1591" s="421" t="s">
        <v>3189</v>
      </c>
      <c r="H1591" s="228">
        <v>45720</v>
      </c>
      <c r="I1591" s="308">
        <v>26</v>
      </c>
      <c r="J1591" s="308">
        <v>131</v>
      </c>
      <c r="K1591" s="303" t="e" cm="1">
        <f t="array" ref="K1591">LOOKUP(2,1/(J1591&gt;=INDEX(IF(F1591="x",CCTT!$F$3:$I$170,CCTT!$B$3:$E$170),MATCH(DATEDIF(D1591,DATE(2024,7,11),"m"),CCTT!$A$3:$A$170,0),0)),CCTT!$F$2:$I$2)</f>
        <v>#N/A</v>
      </c>
      <c r="L1591" s="304">
        <f t="shared" si="150"/>
        <v>15.150632247538022</v>
      </c>
      <c r="M1591" s="303" t="e" cm="1">
        <f t="array" ref="M1591">LOOKUP(2,1/(L1591&gt;=INDEX(IF(F1591="x",BMI!$G$3:$K$170,BMI!$B$3:$F$170),MATCH(DATEDIF(D1591,DATE(2024,7,11),"m"),BMI!$A$3:$A$170,0),0)),BMI!$G$2:$K$2)</f>
        <v>#N/A</v>
      </c>
      <c r="N1591" s="299" t="s">
        <v>3381</v>
      </c>
      <c r="O1591" s="299">
        <v>79</v>
      </c>
      <c r="P1591" s="106" t="s">
        <v>3380</v>
      </c>
      <c r="Q1591" s="103" t="s">
        <v>5</v>
      </c>
      <c r="R1591" s="103" t="s">
        <v>5</v>
      </c>
      <c r="S1591" s="299" t="s">
        <v>5</v>
      </c>
      <c r="T1591" s="103" t="s">
        <v>5</v>
      </c>
      <c r="U1591" s="305" t="str">
        <f t="shared" si="151"/>
        <v>bt; bt; bt; bt</v>
      </c>
      <c r="V1591" s="306" t="s">
        <v>5</v>
      </c>
      <c r="W1591" s="307" t="e">
        <f t="shared" si="152"/>
        <v>#N/A</v>
      </c>
      <c r="X1591" s="308"/>
    </row>
    <row r="1592" spans="1:24" x14ac:dyDescent="0.25">
      <c r="A1592" s="103">
        <f t="shared" si="149"/>
        <v>1583</v>
      </c>
      <c r="B1592" s="300" t="s">
        <v>1496</v>
      </c>
      <c r="C1592" s="301" t="s">
        <v>0</v>
      </c>
      <c r="D1592" s="309">
        <v>41584</v>
      </c>
      <c r="E1592" s="308" t="s">
        <v>1753</v>
      </c>
      <c r="F1592" s="308"/>
      <c r="G1592" s="421" t="s">
        <v>3189</v>
      </c>
      <c r="H1592" s="228">
        <v>45720</v>
      </c>
      <c r="I1592" s="308">
        <v>31</v>
      </c>
      <c r="J1592" s="308">
        <v>133</v>
      </c>
      <c r="K1592" s="303" t="str" cm="1">
        <f t="array" ref="K1592">LOOKUP(2,1/(J1592&gt;=INDEX(IF(F1592="x",CCTT!$F$3:$I$170,CCTT!$B$3:$E$170),MATCH(DATEDIF(D1592,DATE(2024,7,11),"m"),CCTT!$A$3:$A$170,0),0)),CCTT!$F$2:$I$2)</f>
        <v>bt</v>
      </c>
      <c r="L1592" s="304">
        <f t="shared" si="150"/>
        <v>17.525015546384758</v>
      </c>
      <c r="M1592" s="303" t="str" cm="1">
        <f t="array" ref="M1592">LOOKUP(2,1/(L1592&gt;=INDEX(IF(F1592="x",BMI!$G$3:$K$170,BMI!$B$3:$F$170),MATCH(DATEDIF(D1592,DATE(2024,7,11),"m"),BMI!$A$3:$A$170,0),0)),BMI!$G$2:$K$2)</f>
        <v>bt</v>
      </c>
      <c r="N1592" s="299" t="s">
        <v>3381</v>
      </c>
      <c r="O1592" s="299">
        <v>83</v>
      </c>
      <c r="P1592" s="106" t="s">
        <v>3380</v>
      </c>
      <c r="Q1592" s="103" t="s">
        <v>5</v>
      </c>
      <c r="R1592" s="103" t="s">
        <v>5</v>
      </c>
      <c r="S1592" s="299" t="s">
        <v>5</v>
      </c>
      <c r="T1592" s="103" t="s">
        <v>5</v>
      </c>
      <c r="U1592" s="305" t="str">
        <f t="shared" si="151"/>
        <v>bt; bt; bt; bt</v>
      </c>
      <c r="V1592" s="306" t="s">
        <v>5</v>
      </c>
      <c r="W1592" s="307" t="str">
        <f t="shared" si="152"/>
        <v>I</v>
      </c>
      <c r="X1592" s="308"/>
    </row>
    <row r="1593" spans="1:24" x14ac:dyDescent="0.25">
      <c r="A1593" s="103">
        <f t="shared" si="149"/>
        <v>1584</v>
      </c>
      <c r="B1593" s="300" t="s">
        <v>2739</v>
      </c>
      <c r="C1593" s="301" t="s">
        <v>1296</v>
      </c>
      <c r="D1593" s="309">
        <v>41661</v>
      </c>
      <c r="E1593" s="308" t="s">
        <v>1753</v>
      </c>
      <c r="F1593" s="308"/>
      <c r="G1593" s="421" t="s">
        <v>3189</v>
      </c>
      <c r="H1593" s="228">
        <v>45720</v>
      </c>
      <c r="I1593" s="308">
        <v>57</v>
      </c>
      <c r="J1593" s="308">
        <v>153</v>
      </c>
      <c r="K1593" s="303" t="str" cm="1">
        <f t="array" ref="K1593">LOOKUP(2,1/(J1593&gt;=INDEX(IF(F1593="x",CCTT!$F$3:$I$170,CCTT!$B$3:$E$170),MATCH(DATEDIF(D1593,DATE(2024,7,11),"m"),CCTT!$A$3:$A$170,0),0)),CCTT!$F$2:$I$2)</f>
        <v>CHT</v>
      </c>
      <c r="L1593" s="304">
        <f t="shared" si="150"/>
        <v>24.349609124695629</v>
      </c>
      <c r="M1593" s="303" t="str" cm="1">
        <f t="array" ref="M1593">LOOKUP(2,1/(L1593&gt;=INDEX(IF(F1593="x",BMI!$G$3:$K$170,BMI!$B$3:$F$170),MATCH(DATEDIF(D1593,DATE(2024,7,11),"m"),BMI!$A$3:$A$170,0),0)),BMI!$G$2:$K$2)</f>
        <v>BP</v>
      </c>
      <c r="N1593" s="299" t="s">
        <v>66</v>
      </c>
      <c r="O1593" s="299">
        <v>80</v>
      </c>
      <c r="P1593" s="106" t="s">
        <v>3380</v>
      </c>
      <c r="Q1593" s="103" t="s">
        <v>5</v>
      </c>
      <c r="R1593" s="103" t="s">
        <v>5</v>
      </c>
      <c r="S1593" s="299" t="s">
        <v>5</v>
      </c>
      <c r="T1593" s="103" t="s">
        <v>5</v>
      </c>
      <c r="U1593" s="305" t="str">
        <f t="shared" si="151"/>
        <v>bt; bt; bt; bt</v>
      </c>
      <c r="V1593" s="306" t="s">
        <v>5</v>
      </c>
      <c r="W1593" s="307" t="str">
        <f t="shared" si="152"/>
        <v>III</v>
      </c>
      <c r="X1593" s="308"/>
    </row>
    <row r="1594" spans="1:24" x14ac:dyDescent="0.25">
      <c r="A1594" s="103">
        <f t="shared" si="149"/>
        <v>1585</v>
      </c>
      <c r="B1594" s="300" t="s">
        <v>3185</v>
      </c>
      <c r="C1594" s="301" t="s">
        <v>3186</v>
      </c>
      <c r="D1594" s="309">
        <v>41717</v>
      </c>
      <c r="E1594" s="308"/>
      <c r="F1594" s="308" t="s">
        <v>1753</v>
      </c>
      <c r="G1594" s="421" t="s">
        <v>3189</v>
      </c>
      <c r="H1594" s="228">
        <v>45720</v>
      </c>
      <c r="I1594" s="308">
        <v>31</v>
      </c>
      <c r="J1594" s="308">
        <v>132</v>
      </c>
      <c r="K1594" s="303" t="str" cm="1">
        <f t="array" ref="K1594">LOOKUP(2,1/(J1594&gt;=INDEX(IF(F1594="x",CCTT!$F$3:$I$170,CCTT!$B$3:$E$170),MATCH(DATEDIF(D1594,DATE(2024,7,11),"m"),CCTT!$A$3:$A$170,0),0)),CCTT!$F$2:$I$2)</f>
        <v>bt</v>
      </c>
      <c r="L1594" s="304">
        <f t="shared" si="150"/>
        <v>17.791551882460972</v>
      </c>
      <c r="M1594" s="303" t="str" cm="1">
        <f t="array" ref="M1594">LOOKUP(2,1/(L1594&gt;=INDEX(IF(F1594="x",BMI!$G$3:$K$170,BMI!$B$3:$F$170),MATCH(DATEDIF(D1594,DATE(2024,7,11),"m"),BMI!$A$3:$A$170,0),0)),BMI!$G$2:$K$2)</f>
        <v>bt</v>
      </c>
      <c r="N1594" s="299" t="s">
        <v>3381</v>
      </c>
      <c r="O1594" s="299">
        <v>83</v>
      </c>
      <c r="P1594" s="106" t="s">
        <v>3380</v>
      </c>
      <c r="Q1594" s="103" t="s">
        <v>5</v>
      </c>
      <c r="R1594" s="103" t="s">
        <v>5</v>
      </c>
      <c r="S1594" s="299" t="s">
        <v>5</v>
      </c>
      <c r="T1594" s="103" t="s">
        <v>5</v>
      </c>
      <c r="U1594" s="305" t="str">
        <f t="shared" si="151"/>
        <v>bt; bt; bt; bt</v>
      </c>
      <c r="V1594" s="306" t="s">
        <v>5</v>
      </c>
      <c r="W1594" s="307" t="str">
        <f t="shared" si="152"/>
        <v>I</v>
      </c>
      <c r="X1594" s="308"/>
    </row>
    <row r="1595" spans="1:24" x14ac:dyDescent="0.25">
      <c r="A1595" s="103">
        <f t="shared" si="149"/>
        <v>1586</v>
      </c>
      <c r="B1595" s="300" t="s">
        <v>3187</v>
      </c>
      <c r="C1595" s="301" t="s">
        <v>3188</v>
      </c>
      <c r="D1595" s="309">
        <v>41683</v>
      </c>
      <c r="E1595" s="308"/>
      <c r="F1595" s="308" t="s">
        <v>1753</v>
      </c>
      <c r="G1595" s="421" t="s">
        <v>3189</v>
      </c>
      <c r="H1595" s="228">
        <v>45720</v>
      </c>
      <c r="I1595" s="308">
        <v>29</v>
      </c>
      <c r="J1595" s="308">
        <v>130</v>
      </c>
      <c r="K1595" s="303" t="str" cm="1">
        <f t="array" ref="K1595">LOOKUP(2,1/(J1595&gt;=INDEX(IF(F1595="x",CCTT!$F$3:$I$170,CCTT!$B$3:$E$170),MATCH(DATEDIF(D1595,DATE(2024,7,11),"m"),CCTT!$A$3:$A$170,0),0)),CCTT!$F$2:$I$2)</f>
        <v>bt</v>
      </c>
      <c r="L1595" s="304">
        <f t="shared" si="150"/>
        <v>17.159763313609467</v>
      </c>
      <c r="M1595" s="303" t="str" cm="1">
        <f t="array" ref="M1595">LOOKUP(2,1/(L1595&gt;=INDEX(IF(F1595="x",BMI!$G$3:$K$170,BMI!$B$3:$F$170),MATCH(DATEDIF(D1595,DATE(2024,7,11),"m"),BMI!$A$3:$A$170,0),0)),BMI!$G$2:$K$2)</f>
        <v>bt</v>
      </c>
      <c r="N1595" s="299" t="s">
        <v>3381</v>
      </c>
      <c r="O1595" s="299">
        <v>78</v>
      </c>
      <c r="P1595" s="106" t="s">
        <v>3380</v>
      </c>
      <c r="Q1595" s="103" t="s">
        <v>5</v>
      </c>
      <c r="R1595" s="103" t="s">
        <v>5</v>
      </c>
      <c r="S1595" s="299" t="s">
        <v>5</v>
      </c>
      <c r="T1595" s="103" t="s">
        <v>5</v>
      </c>
      <c r="U1595" s="305" t="str">
        <f t="shared" si="151"/>
        <v>bt; bt; bt; bt</v>
      </c>
      <c r="V1595" s="306" t="s">
        <v>5</v>
      </c>
      <c r="W1595" s="307" t="str">
        <f t="shared" si="152"/>
        <v>I</v>
      </c>
      <c r="X1595" s="308"/>
    </row>
    <row r="1596" spans="1:24" x14ac:dyDescent="0.25">
      <c r="A1596" s="103">
        <f t="shared" si="149"/>
        <v>1587</v>
      </c>
      <c r="B1596" s="300" t="s">
        <v>3190</v>
      </c>
      <c r="C1596" s="301" t="s">
        <v>1261</v>
      </c>
      <c r="D1596" s="309">
        <v>41656</v>
      </c>
      <c r="E1596" s="308" t="s">
        <v>1753</v>
      </c>
      <c r="F1596" s="308"/>
      <c r="G1596" s="421" t="s">
        <v>2381</v>
      </c>
      <c r="H1596" s="228">
        <v>45720</v>
      </c>
      <c r="I1596" s="308">
        <v>44</v>
      </c>
      <c r="J1596" s="308">
        <v>143</v>
      </c>
      <c r="K1596" s="303" t="str" cm="1">
        <f t="array" ref="K1596">LOOKUP(2,1/(J1596&gt;=INDEX(IF(F1596="x",CCTT!$F$3:$I$170,CCTT!$B$3:$E$170),MATCH(DATEDIF(D1596,DATE(2024,7,11),"m"),CCTT!$A$3:$A$170,0),0)),CCTT!$F$2:$I$2)</f>
        <v>bt</v>
      </c>
      <c r="L1596" s="304">
        <f t="shared" si="150"/>
        <v>21.51694459386767</v>
      </c>
      <c r="M1596" s="303" t="str" cm="1">
        <f t="array" ref="M1596">LOOKUP(2,1/(L1596&gt;=INDEX(IF(F1596="x",BMI!$G$3:$K$170,BMI!$B$3:$F$170),MATCH(DATEDIF(D1596,DATE(2024,7,11),"m"),BMI!$A$3:$A$170,0),0)),BMI!$G$2:$K$2)</f>
        <v>TC</v>
      </c>
      <c r="N1596" s="299" t="s">
        <v>3379</v>
      </c>
      <c r="O1596" s="299">
        <v>82</v>
      </c>
      <c r="P1596" s="106" t="s">
        <v>3380</v>
      </c>
      <c r="Q1596" s="103" t="s">
        <v>5</v>
      </c>
      <c r="R1596" s="103" t="s">
        <v>5</v>
      </c>
      <c r="S1596" s="299" t="s">
        <v>5</v>
      </c>
      <c r="T1596" s="103" t="s">
        <v>5</v>
      </c>
      <c r="U1596" s="305" t="str">
        <f t="shared" si="151"/>
        <v>bt; bt; bt; bt</v>
      </c>
      <c r="V1596" s="306" t="s">
        <v>5</v>
      </c>
      <c r="W1596" s="307" t="str">
        <f t="shared" si="152"/>
        <v>II</v>
      </c>
      <c r="X1596" s="308"/>
    </row>
    <row r="1597" spans="1:24" x14ac:dyDescent="0.25">
      <c r="A1597" s="103">
        <f t="shared" si="149"/>
        <v>1588</v>
      </c>
      <c r="B1597" s="300" t="s">
        <v>3191</v>
      </c>
      <c r="C1597" s="301" t="s">
        <v>1262</v>
      </c>
      <c r="D1597" s="309">
        <v>41863</v>
      </c>
      <c r="E1597" s="308"/>
      <c r="F1597" s="308" t="s">
        <v>1753</v>
      </c>
      <c r="G1597" s="421" t="s">
        <v>2381</v>
      </c>
      <c r="H1597" s="228">
        <v>45720</v>
      </c>
      <c r="I1597" s="308">
        <v>45</v>
      </c>
      <c r="J1597" s="308">
        <v>146</v>
      </c>
      <c r="K1597" s="303" t="str" cm="1">
        <f t="array" ref="K1597">LOOKUP(2,1/(J1597&gt;=INDEX(IF(F1597="x",CCTT!$F$3:$I$170,CCTT!$B$3:$E$170),MATCH(DATEDIF(D1597,DATE(2024,7,11),"m"),CCTT!$A$3:$A$170,0),0)),CCTT!$F$2:$I$2)</f>
        <v>bt</v>
      </c>
      <c r="L1597" s="304">
        <f t="shared" si="150"/>
        <v>21.110902608369301</v>
      </c>
      <c r="M1597" s="303" t="str" cm="1">
        <f t="array" ref="M1597">LOOKUP(2,1/(L1597&gt;=INDEX(IF(F1597="x",BMI!$G$3:$K$170,BMI!$B$3:$F$170),MATCH(DATEDIF(D1597,DATE(2024,7,11),"m"),BMI!$A$3:$A$170,0),0)),BMI!$G$2:$K$2)</f>
        <v>TC</v>
      </c>
      <c r="N1597" s="299" t="s">
        <v>3379</v>
      </c>
      <c r="O1597" s="299">
        <v>87</v>
      </c>
      <c r="P1597" s="106" t="s">
        <v>3380</v>
      </c>
      <c r="Q1597" s="103" t="s">
        <v>5</v>
      </c>
      <c r="R1597" s="103" t="s">
        <v>5</v>
      </c>
      <c r="S1597" s="299" t="s">
        <v>5</v>
      </c>
      <c r="T1597" s="103" t="s">
        <v>5</v>
      </c>
      <c r="U1597" s="305" t="str">
        <f t="shared" si="151"/>
        <v>bt; bt; bt; bt</v>
      </c>
      <c r="V1597" s="306" t="s">
        <v>5</v>
      </c>
      <c r="W1597" s="307" t="str">
        <f t="shared" si="152"/>
        <v>II</v>
      </c>
      <c r="X1597" s="308"/>
    </row>
    <row r="1598" spans="1:24" x14ac:dyDescent="0.25">
      <c r="A1598" s="103">
        <f t="shared" si="149"/>
        <v>1589</v>
      </c>
      <c r="B1598" s="300" t="s">
        <v>3192</v>
      </c>
      <c r="C1598" s="301" t="s">
        <v>1262</v>
      </c>
      <c r="D1598" s="309">
        <v>41879</v>
      </c>
      <c r="E1598" s="308"/>
      <c r="F1598" s="308" t="s">
        <v>1753</v>
      </c>
      <c r="G1598" s="421" t="s">
        <v>2381</v>
      </c>
      <c r="H1598" s="228">
        <v>45720</v>
      </c>
      <c r="I1598" s="308">
        <v>27</v>
      </c>
      <c r="J1598" s="308">
        <v>133</v>
      </c>
      <c r="K1598" s="303" t="str" cm="1">
        <f t="array" ref="K1598">LOOKUP(2,1/(J1598&gt;=INDEX(IF(F1598="x",CCTT!$F$3:$I$170,CCTT!$B$3:$E$170),MATCH(DATEDIF(D1598,DATE(2024,7,11),"m"),CCTT!$A$3:$A$170,0),0)),CCTT!$F$2:$I$2)</f>
        <v>bt</v>
      </c>
      <c r="L1598" s="304">
        <f t="shared" si="150"/>
        <v>15.263723217818985</v>
      </c>
      <c r="M1598" s="303" t="str" cm="1">
        <f t="array" ref="M1598">LOOKUP(2,1/(L1598&gt;=INDEX(IF(F1598="x",BMI!$G$3:$K$170,BMI!$B$3:$F$170),MATCH(DATEDIF(D1598,DATE(2024,7,11),"m"),BMI!$A$3:$A$170,0),0)),BMI!$G$2:$K$2)</f>
        <v>bt</v>
      </c>
      <c r="N1598" s="299" t="s">
        <v>3384</v>
      </c>
      <c r="O1598" s="299">
        <v>82</v>
      </c>
      <c r="P1598" s="106" t="s">
        <v>3380</v>
      </c>
      <c r="Q1598" s="103" t="s">
        <v>1269</v>
      </c>
      <c r="R1598" s="103" t="s">
        <v>5</v>
      </c>
      <c r="S1598" s="299" t="s">
        <v>1370</v>
      </c>
      <c r="T1598" s="103" t="s">
        <v>5</v>
      </c>
      <c r="U1598" s="305" t="str">
        <f t="shared" si="151"/>
        <v>Cận thị; bt; Đa sâu răng; bt</v>
      </c>
      <c r="V1598" s="306" t="s">
        <v>3383</v>
      </c>
      <c r="W1598" s="307" t="str">
        <f t="shared" si="152"/>
        <v>II</v>
      </c>
      <c r="X1598" s="308"/>
    </row>
    <row r="1599" spans="1:24" x14ac:dyDescent="0.25">
      <c r="A1599" s="103">
        <f t="shared" si="149"/>
        <v>1590</v>
      </c>
      <c r="B1599" s="300" t="s">
        <v>3193</v>
      </c>
      <c r="C1599" s="301" t="s">
        <v>3158</v>
      </c>
      <c r="D1599" s="309">
        <v>41848</v>
      </c>
      <c r="E1599" s="308" t="s">
        <v>1753</v>
      </c>
      <c r="F1599" s="308"/>
      <c r="G1599" s="421" t="s">
        <v>2381</v>
      </c>
      <c r="H1599" s="228">
        <v>45720</v>
      </c>
      <c r="I1599" s="308">
        <v>35</v>
      </c>
      <c r="J1599" s="308">
        <v>140</v>
      </c>
      <c r="K1599" s="303" t="str" cm="1">
        <f t="array" ref="K1599">LOOKUP(2,1/(J1599&gt;=INDEX(IF(F1599="x",CCTT!$F$3:$I$170,CCTT!$B$3:$E$170),MATCH(DATEDIF(D1599,DATE(2024,7,11),"m"),CCTT!$A$3:$A$170,0),0)),CCTT!$F$2:$I$2)</f>
        <v>bt</v>
      </c>
      <c r="L1599" s="304">
        <f t="shared" si="150"/>
        <v>17.857142857142858</v>
      </c>
      <c r="M1599" s="303" t="str" cm="1">
        <f t="array" ref="M1599">LOOKUP(2,1/(L1599&gt;=INDEX(IF(F1599="x",BMI!$G$3:$K$170,BMI!$B$3:$F$170),MATCH(DATEDIF(D1599,DATE(2024,7,11),"m"),BMI!$A$3:$A$170,0),0)),BMI!$G$2:$K$2)</f>
        <v>bt</v>
      </c>
      <c r="N1599" s="299" t="s">
        <v>3384</v>
      </c>
      <c r="O1599" s="299">
        <v>83</v>
      </c>
      <c r="P1599" s="106" t="s">
        <v>3380</v>
      </c>
      <c r="Q1599" s="103" t="s">
        <v>5</v>
      </c>
      <c r="R1599" s="103" t="s">
        <v>5</v>
      </c>
      <c r="S1599" s="299" t="s">
        <v>1370</v>
      </c>
      <c r="T1599" s="103" t="s">
        <v>5</v>
      </c>
      <c r="U1599" s="305" t="str">
        <f t="shared" si="151"/>
        <v>bt; bt; Đa sâu răng; bt</v>
      </c>
      <c r="V1599" s="112" t="s">
        <v>1370</v>
      </c>
      <c r="W1599" s="307" t="str">
        <f t="shared" si="152"/>
        <v>II</v>
      </c>
      <c r="X1599" s="308"/>
    </row>
    <row r="1600" spans="1:24" x14ac:dyDescent="0.25">
      <c r="A1600" s="103">
        <f t="shared" si="149"/>
        <v>1591</v>
      </c>
      <c r="B1600" s="300" t="s">
        <v>1500</v>
      </c>
      <c r="C1600" s="301" t="s">
        <v>1511</v>
      </c>
      <c r="D1600" s="309">
        <v>41956</v>
      </c>
      <c r="E1600" s="308" t="s">
        <v>1753</v>
      </c>
      <c r="F1600" s="308"/>
      <c r="G1600" s="421" t="s">
        <v>2381</v>
      </c>
      <c r="H1600" s="228">
        <v>45720</v>
      </c>
      <c r="I1600" s="308">
        <v>26</v>
      </c>
      <c r="J1600" s="308">
        <v>132</v>
      </c>
      <c r="K1600" s="303" t="str" cm="1">
        <f t="array" ref="K1600">LOOKUP(2,1/(J1600&gt;=INDEX(IF(F1600="x",CCTT!$F$3:$I$170,CCTT!$B$3:$E$170),MATCH(DATEDIF(D1600,DATE(2024,7,11),"m"),CCTT!$A$3:$A$170,0),0)),CCTT!$F$2:$I$2)</f>
        <v>bt</v>
      </c>
      <c r="L1600" s="304">
        <f t="shared" si="150"/>
        <v>14.921946740128558</v>
      </c>
      <c r="M1600" s="303" t="str" cm="1">
        <f t="array" ref="M1600">LOOKUP(2,1/(L1600&gt;=INDEX(IF(F1600="x",BMI!$G$3:$K$170,BMI!$B$3:$F$170),MATCH(DATEDIF(D1600,DATE(2024,7,11),"m"),BMI!$A$3:$A$170,0),0)),BMI!$G$2:$K$2)</f>
        <v>bt</v>
      </c>
      <c r="N1600" s="299" t="s">
        <v>3381</v>
      </c>
      <c r="O1600" s="299">
        <v>81</v>
      </c>
      <c r="P1600" s="302" t="s">
        <v>3419</v>
      </c>
      <c r="Q1600" s="335" t="s">
        <v>1326</v>
      </c>
      <c r="R1600" s="103" t="s">
        <v>5</v>
      </c>
      <c r="S1600" s="299" t="s">
        <v>5</v>
      </c>
      <c r="T1600" s="103" t="s">
        <v>5</v>
      </c>
      <c r="U1600" s="305" t="str">
        <f t="shared" si="151"/>
        <v>2 mắt giảm thị lực; bt; bt; bt</v>
      </c>
      <c r="V1600" s="112" t="s">
        <v>1326</v>
      </c>
      <c r="W1600" s="307" t="str">
        <f t="shared" si="152"/>
        <v>II</v>
      </c>
      <c r="X1600" s="308"/>
    </row>
    <row r="1601" spans="1:24" x14ac:dyDescent="0.25">
      <c r="A1601" s="103">
        <f t="shared" si="149"/>
        <v>1592</v>
      </c>
      <c r="B1601" s="300" t="s">
        <v>2409</v>
      </c>
      <c r="C1601" s="301" t="s">
        <v>1717</v>
      </c>
      <c r="D1601" s="309">
        <v>41821</v>
      </c>
      <c r="E1601" s="308"/>
      <c r="F1601" s="308" t="s">
        <v>1753</v>
      </c>
      <c r="G1601" s="421" t="s">
        <v>2381</v>
      </c>
      <c r="H1601" s="228">
        <v>45720</v>
      </c>
      <c r="I1601" s="308">
        <v>36</v>
      </c>
      <c r="J1601" s="308">
        <v>149</v>
      </c>
      <c r="K1601" s="303" t="str" cm="1">
        <f t="array" ref="K1601">LOOKUP(2,1/(J1601&gt;=INDEX(IF(F1601="x",CCTT!$F$3:$I$170,CCTT!$B$3:$E$170),MATCH(DATEDIF(D1601,DATE(2024,7,11),"m"),CCTT!$A$3:$A$170,0),0)),CCTT!$F$2:$I$2)</f>
        <v>bt</v>
      </c>
      <c r="L1601" s="304">
        <f t="shared" si="150"/>
        <v>16.215485788928426</v>
      </c>
      <c r="M1601" s="303" t="str" cm="1">
        <f t="array" ref="M1601">LOOKUP(2,1/(L1601&gt;=INDEX(IF(F1601="x",BMI!$G$3:$K$170,BMI!$B$3:$F$170),MATCH(DATEDIF(D1601,DATE(2024,7,11),"m"),BMI!$A$3:$A$170,0),0)),BMI!$G$2:$K$2)</f>
        <v>bt</v>
      </c>
      <c r="N1601" s="299" t="s">
        <v>3379</v>
      </c>
      <c r="O1601" s="299">
        <v>83</v>
      </c>
      <c r="P1601" s="106" t="s">
        <v>3380</v>
      </c>
      <c r="Q1601" s="103" t="s">
        <v>5</v>
      </c>
      <c r="R1601" s="103" t="s">
        <v>5</v>
      </c>
      <c r="S1601" s="299" t="s">
        <v>5</v>
      </c>
      <c r="T1601" s="103" t="s">
        <v>5</v>
      </c>
      <c r="U1601" s="305" t="str">
        <f t="shared" si="151"/>
        <v>bt; bt; bt; bt</v>
      </c>
      <c r="V1601" s="306" t="s">
        <v>5</v>
      </c>
      <c r="W1601" s="307" t="str">
        <f t="shared" si="152"/>
        <v>I</v>
      </c>
      <c r="X1601" s="308"/>
    </row>
    <row r="1602" spans="1:24" x14ac:dyDescent="0.25">
      <c r="A1602" s="103">
        <f t="shared" si="149"/>
        <v>1593</v>
      </c>
      <c r="B1602" s="300" t="s">
        <v>3194</v>
      </c>
      <c r="C1602" s="301" t="s">
        <v>1265</v>
      </c>
      <c r="D1602" s="308"/>
      <c r="E1602" s="308" t="s">
        <v>1753</v>
      </c>
      <c r="F1602" s="308"/>
      <c r="G1602" s="421" t="s">
        <v>2381</v>
      </c>
      <c r="H1602" s="228">
        <v>45720</v>
      </c>
      <c r="I1602" s="308">
        <v>30</v>
      </c>
      <c r="J1602" s="308">
        <v>141</v>
      </c>
      <c r="K1602" s="303" t="e" cm="1">
        <f t="array" ref="K1602">LOOKUP(2,1/(J1602&gt;=INDEX(IF(F1602="x",CCTT!$F$3:$I$170,CCTT!$B$3:$E$170),MATCH(DATEDIF(D1602,DATE(2024,7,11),"m"),CCTT!$A$3:$A$170,0),0)),CCTT!$F$2:$I$2)</f>
        <v>#N/A</v>
      </c>
      <c r="L1602" s="304">
        <f t="shared" si="150"/>
        <v>15.089784216085709</v>
      </c>
      <c r="M1602" s="303" t="e" cm="1">
        <f t="array" ref="M1602">LOOKUP(2,1/(L1602&gt;=INDEX(IF(F1602="x",BMI!$G$3:$K$170,BMI!$B$3:$F$170),MATCH(DATEDIF(D1602,DATE(2024,7,11),"m"),BMI!$A$3:$A$170,0),0)),BMI!$G$2:$K$2)</f>
        <v>#N/A</v>
      </c>
      <c r="N1602" s="299" t="s">
        <v>3381</v>
      </c>
      <c r="O1602" s="299">
        <v>81</v>
      </c>
      <c r="P1602" s="106" t="s">
        <v>3380</v>
      </c>
      <c r="Q1602" s="103" t="s">
        <v>5</v>
      </c>
      <c r="R1602" s="103" t="s">
        <v>5</v>
      </c>
      <c r="S1602" s="299" t="s">
        <v>1370</v>
      </c>
      <c r="T1602" s="103" t="s">
        <v>5</v>
      </c>
      <c r="U1602" s="305" t="str">
        <f t="shared" si="151"/>
        <v>bt; bt; Đa sâu răng; bt</v>
      </c>
      <c r="V1602" s="112" t="s">
        <v>1370</v>
      </c>
      <c r="W1602" s="307" t="e">
        <f t="shared" si="152"/>
        <v>#N/A</v>
      </c>
      <c r="X1602" s="308"/>
    </row>
    <row r="1603" spans="1:24" x14ac:dyDescent="0.25">
      <c r="A1603" s="103">
        <f t="shared" si="149"/>
        <v>1594</v>
      </c>
      <c r="B1603" s="300" t="s">
        <v>3195</v>
      </c>
      <c r="C1603" s="301" t="s">
        <v>1268</v>
      </c>
      <c r="D1603" s="309">
        <v>41864</v>
      </c>
      <c r="E1603" s="308" t="s">
        <v>1753</v>
      </c>
      <c r="F1603" s="308"/>
      <c r="G1603" s="421" t="s">
        <v>2381</v>
      </c>
      <c r="H1603" s="228">
        <v>45720</v>
      </c>
      <c r="I1603" s="308">
        <v>29</v>
      </c>
      <c r="J1603" s="308">
        <v>137</v>
      </c>
      <c r="K1603" s="303" t="str" cm="1">
        <f t="array" ref="K1603">LOOKUP(2,1/(J1603&gt;=INDEX(IF(F1603="x",CCTT!$F$3:$I$170,CCTT!$B$3:$E$170),MATCH(DATEDIF(D1603,DATE(2024,7,11),"m"),CCTT!$A$3:$A$170,0),0)),CCTT!$F$2:$I$2)</f>
        <v>bt</v>
      </c>
      <c r="L1603" s="304">
        <f t="shared" si="150"/>
        <v>15.451009643561191</v>
      </c>
      <c r="M1603" s="303" t="str" cm="1">
        <f t="array" ref="M1603">LOOKUP(2,1/(L1603&gt;=INDEX(IF(F1603="x",BMI!$G$3:$K$170,BMI!$B$3:$F$170),MATCH(DATEDIF(D1603,DATE(2024,7,11),"m"),BMI!$A$3:$A$170,0),0)),BMI!$G$2:$K$2)</f>
        <v>bt</v>
      </c>
      <c r="N1603" s="299" t="s">
        <v>3381</v>
      </c>
      <c r="O1603" s="299">
        <v>84</v>
      </c>
      <c r="P1603" s="106" t="s">
        <v>3380</v>
      </c>
      <c r="Q1603" s="103" t="s">
        <v>5</v>
      </c>
      <c r="R1603" s="103" t="s">
        <v>5</v>
      </c>
      <c r="S1603" s="299" t="s">
        <v>1370</v>
      </c>
      <c r="T1603" s="103" t="s">
        <v>5</v>
      </c>
      <c r="U1603" s="305" t="str">
        <f t="shared" si="151"/>
        <v>bt; bt; Đa sâu răng; bt</v>
      </c>
      <c r="V1603" s="112" t="s">
        <v>1370</v>
      </c>
      <c r="W1603" s="307" t="str">
        <f t="shared" si="152"/>
        <v>II</v>
      </c>
      <c r="X1603" s="308"/>
    </row>
    <row r="1604" spans="1:24" x14ac:dyDescent="0.25">
      <c r="A1604" s="103">
        <f t="shared" si="149"/>
        <v>1595</v>
      </c>
      <c r="B1604" s="300" t="s">
        <v>3196</v>
      </c>
      <c r="C1604" s="301" t="s">
        <v>1310</v>
      </c>
      <c r="D1604" s="309">
        <v>41666</v>
      </c>
      <c r="E1604" s="308"/>
      <c r="F1604" s="308" t="s">
        <v>1753</v>
      </c>
      <c r="G1604" s="421" t="s">
        <v>2381</v>
      </c>
      <c r="H1604" s="228">
        <v>45720</v>
      </c>
      <c r="I1604" s="308">
        <v>33</v>
      </c>
      <c r="J1604" s="308">
        <v>142</v>
      </c>
      <c r="K1604" s="303" t="str" cm="1">
        <f t="array" ref="K1604">LOOKUP(2,1/(J1604&gt;=INDEX(IF(F1604="x",CCTT!$F$3:$I$170,CCTT!$B$3:$E$170),MATCH(DATEDIF(D1604,DATE(2024,7,11),"m"),CCTT!$A$3:$A$170,0),0)),CCTT!$F$2:$I$2)</f>
        <v>bt</v>
      </c>
      <c r="L1604" s="304">
        <f t="shared" si="150"/>
        <v>16.365800436421345</v>
      </c>
      <c r="M1604" s="303" t="str" cm="1">
        <f t="array" ref="M1604">LOOKUP(2,1/(L1604&gt;=INDEX(IF(F1604="x",BMI!$G$3:$K$170,BMI!$B$3:$F$170),MATCH(DATEDIF(D1604,DATE(2024,7,11),"m"),BMI!$A$3:$A$170,0),0)),BMI!$G$2:$K$2)</f>
        <v>bt</v>
      </c>
      <c r="N1604" s="299" t="s">
        <v>3381</v>
      </c>
      <c r="O1604" s="299">
        <v>79</v>
      </c>
      <c r="P1604" s="106" t="s">
        <v>3380</v>
      </c>
      <c r="Q1604" s="103" t="s">
        <v>5</v>
      </c>
      <c r="R1604" s="103" t="s">
        <v>5</v>
      </c>
      <c r="S1604" s="299" t="s">
        <v>5</v>
      </c>
      <c r="T1604" s="103" t="s">
        <v>5</v>
      </c>
      <c r="U1604" s="305" t="str">
        <f t="shared" si="151"/>
        <v>bt; bt; bt; bt</v>
      </c>
      <c r="V1604" s="306" t="s">
        <v>5</v>
      </c>
      <c r="W1604" s="307" t="str">
        <f t="shared" si="152"/>
        <v>I</v>
      </c>
      <c r="X1604" s="308"/>
    </row>
    <row r="1605" spans="1:24" x14ac:dyDescent="0.25">
      <c r="A1605" s="103">
        <f t="shared" si="149"/>
        <v>1596</v>
      </c>
      <c r="B1605" s="300" t="s">
        <v>2114</v>
      </c>
      <c r="C1605" s="301" t="s">
        <v>1707</v>
      </c>
      <c r="D1605" s="309">
        <v>41702</v>
      </c>
      <c r="E1605" s="308"/>
      <c r="F1605" s="308" t="s">
        <v>1753</v>
      </c>
      <c r="G1605" s="421" t="s">
        <v>2381</v>
      </c>
      <c r="H1605" s="228">
        <v>45720</v>
      </c>
      <c r="I1605" s="308">
        <v>48</v>
      </c>
      <c r="J1605" s="308">
        <v>142</v>
      </c>
      <c r="K1605" s="303" t="str" cm="1">
        <f t="array" ref="K1605">LOOKUP(2,1/(J1605&gt;=INDEX(IF(F1605="x",CCTT!$F$3:$I$170,CCTT!$B$3:$E$170),MATCH(DATEDIF(D1605,DATE(2024,7,11),"m"),CCTT!$A$3:$A$170,0),0)),CCTT!$F$2:$I$2)</f>
        <v>bt</v>
      </c>
      <c r="L1605" s="304">
        <f t="shared" si="150"/>
        <v>23.804800634794685</v>
      </c>
      <c r="M1605" s="303" t="str" cm="1">
        <f t="array" ref="M1605">LOOKUP(2,1/(L1605&gt;=INDEX(IF(F1605="x",BMI!$G$3:$K$170,BMI!$B$3:$F$170),MATCH(DATEDIF(D1605,DATE(2024,7,11),"m"),BMI!$A$3:$A$170,0),0)),BMI!$G$2:$K$2)</f>
        <v>BP</v>
      </c>
      <c r="N1605" s="299" t="s">
        <v>3386</v>
      </c>
      <c r="O1605" s="299">
        <v>87</v>
      </c>
      <c r="P1605" s="106" t="s">
        <v>3380</v>
      </c>
      <c r="Q1605" s="103" t="s">
        <v>5</v>
      </c>
      <c r="R1605" s="103" t="s">
        <v>5</v>
      </c>
      <c r="S1605" s="299" t="s">
        <v>5</v>
      </c>
      <c r="T1605" s="103" t="s">
        <v>5</v>
      </c>
      <c r="U1605" s="305" t="str">
        <f t="shared" si="151"/>
        <v>bt; bt; bt; bt</v>
      </c>
      <c r="V1605" s="306" t="s">
        <v>5</v>
      </c>
      <c r="W1605" s="307" t="str">
        <f t="shared" si="152"/>
        <v>III</v>
      </c>
      <c r="X1605" s="308"/>
    </row>
    <row r="1606" spans="1:24" x14ac:dyDescent="0.25">
      <c r="A1606" s="103">
        <f t="shared" si="149"/>
        <v>1597</v>
      </c>
      <c r="B1606" s="300" t="s">
        <v>3197</v>
      </c>
      <c r="C1606" s="301" t="s">
        <v>1277</v>
      </c>
      <c r="D1606" s="309">
        <v>41712</v>
      </c>
      <c r="E1606" s="308" t="s">
        <v>1753</v>
      </c>
      <c r="F1606" s="308"/>
      <c r="G1606" s="421" t="s">
        <v>2381</v>
      </c>
      <c r="H1606" s="228">
        <v>45720</v>
      </c>
      <c r="I1606" s="308">
        <v>31</v>
      </c>
      <c r="J1606" s="308">
        <v>140</v>
      </c>
      <c r="K1606" s="303" t="str" cm="1">
        <f t="array" ref="K1606">LOOKUP(2,1/(J1606&gt;=INDEX(IF(F1606="x",CCTT!$F$3:$I$170,CCTT!$B$3:$E$170),MATCH(DATEDIF(D1606,DATE(2024,7,11),"m"),CCTT!$A$3:$A$170,0),0)),CCTT!$F$2:$I$2)</f>
        <v>bt</v>
      </c>
      <c r="L1606" s="304">
        <f t="shared" si="150"/>
        <v>15.816326530612246</v>
      </c>
      <c r="M1606" s="303" t="str" cm="1">
        <f t="array" ref="M1606">LOOKUP(2,1/(L1606&gt;=INDEX(IF(F1606="x",BMI!$G$3:$K$170,BMI!$B$3:$F$170),MATCH(DATEDIF(D1606,DATE(2024,7,11),"m"),BMI!$A$3:$A$170,0),0)),BMI!$G$2:$K$2)</f>
        <v>bt</v>
      </c>
      <c r="N1606" s="299" t="s">
        <v>3381</v>
      </c>
      <c r="O1606" s="299">
        <v>81</v>
      </c>
      <c r="P1606" s="106" t="s">
        <v>3380</v>
      </c>
      <c r="Q1606" s="103" t="s">
        <v>5</v>
      </c>
      <c r="R1606" s="103" t="s">
        <v>5</v>
      </c>
      <c r="S1606" s="299" t="s">
        <v>5</v>
      </c>
      <c r="T1606" s="103" t="s">
        <v>5</v>
      </c>
      <c r="U1606" s="305" t="str">
        <f t="shared" si="151"/>
        <v>bt; bt; bt; bt</v>
      </c>
      <c r="V1606" s="306" t="s">
        <v>5</v>
      </c>
      <c r="W1606" s="307" t="str">
        <f t="shared" si="152"/>
        <v>I</v>
      </c>
      <c r="X1606" s="308"/>
    </row>
    <row r="1607" spans="1:24" x14ac:dyDescent="0.25">
      <c r="A1607" s="103">
        <f t="shared" si="149"/>
        <v>1598</v>
      </c>
      <c r="B1607" s="300" t="s">
        <v>1481</v>
      </c>
      <c r="C1607" s="301" t="s">
        <v>1277</v>
      </c>
      <c r="D1607" s="309">
        <v>41851</v>
      </c>
      <c r="E1607" s="308" t="s">
        <v>1753</v>
      </c>
      <c r="F1607" s="308"/>
      <c r="G1607" s="421" t="s">
        <v>2381</v>
      </c>
      <c r="H1607" s="228">
        <v>45720</v>
      </c>
      <c r="I1607" s="308">
        <v>40</v>
      </c>
      <c r="J1607" s="308">
        <v>137</v>
      </c>
      <c r="K1607" s="303" t="str" cm="1">
        <f t="array" ref="K1607">LOOKUP(2,1/(J1607&gt;=INDEX(IF(F1607="x",CCTT!$F$3:$I$170,CCTT!$B$3:$E$170),MATCH(DATEDIF(D1607,DATE(2024,7,11),"m"),CCTT!$A$3:$A$170,0),0)),CCTT!$F$2:$I$2)</f>
        <v>bt</v>
      </c>
      <c r="L1607" s="304">
        <f t="shared" si="150"/>
        <v>21.311737439394747</v>
      </c>
      <c r="M1607" s="303" t="str" cm="1">
        <f t="array" ref="M1607">LOOKUP(2,1/(L1607&gt;=INDEX(IF(F1607="x",BMI!$G$3:$K$170,BMI!$B$3:$F$170),MATCH(DATEDIF(D1607,DATE(2024,7,11),"m"),BMI!$A$3:$A$170,0),0)),BMI!$G$2:$K$2)</f>
        <v>BP</v>
      </c>
      <c r="N1607" s="299" t="s">
        <v>3381</v>
      </c>
      <c r="O1607" s="299">
        <v>81</v>
      </c>
      <c r="P1607" s="302" t="s">
        <v>3419</v>
      </c>
      <c r="Q1607" s="335" t="s">
        <v>1326</v>
      </c>
      <c r="R1607" s="103" t="s">
        <v>5</v>
      </c>
      <c r="S1607" s="299" t="s">
        <v>5</v>
      </c>
      <c r="T1607" s="103" t="s">
        <v>5</v>
      </c>
      <c r="U1607" s="305" t="str">
        <f t="shared" si="151"/>
        <v>2 mắt giảm thị lực; bt; bt; bt</v>
      </c>
      <c r="V1607" s="112" t="s">
        <v>1326</v>
      </c>
      <c r="W1607" s="307" t="str">
        <f t="shared" si="152"/>
        <v>III</v>
      </c>
      <c r="X1607" s="308"/>
    </row>
    <row r="1608" spans="1:24" x14ac:dyDescent="0.25">
      <c r="A1608" s="103">
        <f t="shared" si="149"/>
        <v>1599</v>
      </c>
      <c r="B1608" s="300" t="s">
        <v>2409</v>
      </c>
      <c r="C1608" s="301" t="s">
        <v>1484</v>
      </c>
      <c r="D1608" s="309">
        <v>41821</v>
      </c>
      <c r="E1608" s="308"/>
      <c r="F1608" s="308" t="s">
        <v>1753</v>
      </c>
      <c r="G1608" s="421" t="s">
        <v>2381</v>
      </c>
      <c r="H1608" s="228">
        <v>45720</v>
      </c>
      <c r="I1608" s="308">
        <v>31</v>
      </c>
      <c r="J1608" s="308">
        <v>145</v>
      </c>
      <c r="K1608" s="303" t="str" cm="1">
        <f t="array" ref="K1608">LOOKUP(2,1/(J1608&gt;=INDEX(IF(F1608="x",CCTT!$F$3:$I$170,CCTT!$B$3:$E$170),MATCH(DATEDIF(D1608,DATE(2024,7,11),"m"),CCTT!$A$3:$A$170,0),0)),CCTT!$F$2:$I$2)</f>
        <v>bt</v>
      </c>
      <c r="L1608" s="304">
        <f t="shared" si="150"/>
        <v>14.744351961950059</v>
      </c>
      <c r="M1608" s="303" t="str" cm="1">
        <f t="array" ref="M1608">LOOKUP(2,1/(L1608&gt;=INDEX(IF(F1608="x",BMI!$G$3:$K$170,BMI!$B$3:$F$170),MATCH(DATEDIF(D1608,DATE(2024,7,11),"m"),BMI!$A$3:$A$170,0),0)),BMI!$G$2:$K$2)</f>
        <v>bt</v>
      </c>
      <c r="N1608" s="299" t="s">
        <v>3381</v>
      </c>
      <c r="O1608" s="299">
        <v>81</v>
      </c>
      <c r="P1608" s="106" t="s">
        <v>3380</v>
      </c>
      <c r="Q1608" s="103" t="s">
        <v>5</v>
      </c>
      <c r="R1608" s="103" t="s">
        <v>5</v>
      </c>
      <c r="S1608" s="299" t="s">
        <v>5</v>
      </c>
      <c r="T1608" s="103" t="s">
        <v>5</v>
      </c>
      <c r="U1608" s="305" t="str">
        <f t="shared" si="151"/>
        <v>bt; bt; bt; bt</v>
      </c>
      <c r="V1608" s="306" t="s">
        <v>5</v>
      </c>
      <c r="W1608" s="307" t="str">
        <f t="shared" si="152"/>
        <v>I</v>
      </c>
      <c r="X1608" s="308"/>
    </row>
    <row r="1609" spans="1:24" x14ac:dyDescent="0.25">
      <c r="A1609" s="103">
        <f t="shared" si="149"/>
        <v>1600</v>
      </c>
      <c r="B1609" s="300" t="s">
        <v>1909</v>
      </c>
      <c r="C1609" s="301" t="s">
        <v>1280</v>
      </c>
      <c r="D1609" s="309">
        <v>41776</v>
      </c>
      <c r="E1609" s="308" t="s">
        <v>1753</v>
      </c>
      <c r="F1609" s="308"/>
      <c r="G1609" s="421" t="s">
        <v>2381</v>
      </c>
      <c r="H1609" s="228">
        <v>45720</v>
      </c>
      <c r="I1609" s="308">
        <v>61</v>
      </c>
      <c r="J1609" s="308">
        <v>151</v>
      </c>
      <c r="K1609" s="303" t="str" cm="1">
        <f t="array" ref="K1609">LOOKUP(2,1/(J1609&gt;=INDEX(IF(F1609="x",CCTT!$F$3:$I$170,CCTT!$B$3:$E$170),MATCH(DATEDIF(D1609,DATE(2024,7,11),"m"),CCTT!$A$3:$A$170,0),0)),CCTT!$F$2:$I$2)</f>
        <v>CHT</v>
      </c>
      <c r="L1609" s="304">
        <f t="shared" si="150"/>
        <v>26.753212578395683</v>
      </c>
      <c r="M1609" s="303" t="str" cm="1">
        <f t="array" ref="M1609">LOOKUP(2,1/(L1609&gt;=INDEX(IF(F1609="x",BMI!$G$3:$K$170,BMI!$B$3:$F$170),MATCH(DATEDIF(D1609,DATE(2024,7,11),"m"),BMI!$A$3:$A$170,0),0)),BMI!$G$2:$K$2)</f>
        <v>BP</v>
      </c>
      <c r="N1609" s="299" t="s">
        <v>3390</v>
      </c>
      <c r="O1609" s="299">
        <v>84</v>
      </c>
      <c r="P1609" s="106" t="s">
        <v>3380</v>
      </c>
      <c r="Q1609" s="103" t="s">
        <v>5</v>
      </c>
      <c r="R1609" s="103" t="s">
        <v>5</v>
      </c>
      <c r="S1609" s="299" t="s">
        <v>5</v>
      </c>
      <c r="T1609" s="103" t="s">
        <v>5</v>
      </c>
      <c r="U1609" s="305" t="str">
        <f t="shared" si="151"/>
        <v>bt; bt; bt; bt</v>
      </c>
      <c r="V1609" s="306" t="s">
        <v>5</v>
      </c>
      <c r="W1609" s="307" t="str">
        <f t="shared" si="152"/>
        <v>III</v>
      </c>
      <c r="X1609" s="308"/>
    </row>
    <row r="1610" spans="1:24" x14ac:dyDescent="0.25">
      <c r="A1610" s="103">
        <f t="shared" si="149"/>
        <v>1601</v>
      </c>
      <c r="B1610" s="300" t="s">
        <v>1909</v>
      </c>
      <c r="C1610" s="301" t="s">
        <v>1280</v>
      </c>
      <c r="D1610" s="309">
        <v>41978</v>
      </c>
      <c r="E1610" s="308" t="s">
        <v>1753</v>
      </c>
      <c r="F1610" s="308"/>
      <c r="G1610" s="421" t="s">
        <v>2381</v>
      </c>
      <c r="H1610" s="228">
        <v>45720</v>
      </c>
      <c r="I1610" s="308">
        <v>21</v>
      </c>
      <c r="J1610" s="308">
        <v>124</v>
      </c>
      <c r="K1610" s="303" t="str" cm="1">
        <f t="array" ref="K1610">LOOKUP(2,1/(J1610&gt;=INDEX(IF(F1610="x",CCTT!$F$3:$I$170,CCTT!$B$3:$E$170),MATCH(DATEDIF(D1610,DATE(2024,7,11),"m"),CCTT!$A$3:$A$170,0),0)),CCTT!$F$2:$I$2)</f>
        <v>bt</v>
      </c>
      <c r="L1610" s="304">
        <f t="shared" si="150"/>
        <v>13.657648283038503</v>
      </c>
      <c r="M1610" s="303" t="str" cm="1">
        <f t="array" ref="M1610">LOOKUP(2,1/(L1610&gt;=INDEX(IF(F1610="x",BMI!$G$3:$K$170,BMI!$B$3:$F$170),MATCH(DATEDIF(D1610,DATE(2024,7,11),"m"),BMI!$A$3:$A$170,0),0)),BMI!$G$2:$K$2)</f>
        <v>bt</v>
      </c>
      <c r="N1610" s="299" t="s">
        <v>3381</v>
      </c>
      <c r="O1610" s="299">
        <v>83</v>
      </c>
      <c r="P1610" s="106" t="s">
        <v>3380</v>
      </c>
      <c r="Q1610" s="103" t="s">
        <v>5</v>
      </c>
      <c r="R1610" s="103" t="s">
        <v>5</v>
      </c>
      <c r="S1610" s="299" t="s">
        <v>5</v>
      </c>
      <c r="T1610" s="103" t="s">
        <v>5</v>
      </c>
      <c r="U1610" s="305" t="str">
        <f t="shared" si="151"/>
        <v>bt; bt; bt; bt</v>
      </c>
      <c r="V1610" s="306" t="s">
        <v>5</v>
      </c>
      <c r="W1610" s="307" t="str">
        <f t="shared" si="152"/>
        <v>I</v>
      </c>
      <c r="X1610" s="308"/>
    </row>
    <row r="1611" spans="1:24" x14ac:dyDescent="0.25">
      <c r="A1611" s="103">
        <f t="shared" si="149"/>
        <v>1602</v>
      </c>
      <c r="B1611" s="300" t="s">
        <v>1561</v>
      </c>
      <c r="C1611" s="301" t="s">
        <v>1281</v>
      </c>
      <c r="D1611" s="309">
        <v>41882</v>
      </c>
      <c r="E1611" s="308" t="s">
        <v>1753</v>
      </c>
      <c r="F1611" s="308"/>
      <c r="G1611" s="421" t="s">
        <v>2381</v>
      </c>
      <c r="H1611" s="228">
        <v>45720</v>
      </c>
      <c r="I1611" s="308">
        <v>49</v>
      </c>
      <c r="J1611" s="308">
        <v>147</v>
      </c>
      <c r="K1611" s="303" t="str" cm="1">
        <f t="array" ref="K1611">LOOKUP(2,1/(J1611&gt;=INDEX(IF(F1611="x",CCTT!$F$3:$I$170,CCTT!$B$3:$E$170),MATCH(DATEDIF(D1611,DATE(2024,7,11),"m"),CCTT!$A$3:$A$170,0),0)),CCTT!$F$2:$I$2)</f>
        <v>bt</v>
      </c>
      <c r="L1611" s="304">
        <f t="shared" si="150"/>
        <v>22.675736961451246</v>
      </c>
      <c r="M1611" s="303" t="str" cm="1">
        <f t="array" ref="M1611">LOOKUP(2,1/(L1611&gt;=INDEX(IF(F1611="x",BMI!$G$3:$K$170,BMI!$B$3:$F$170),MATCH(DATEDIF(D1611,DATE(2024,7,11),"m"),BMI!$A$3:$A$170,0),0)),BMI!$G$2:$K$2)</f>
        <v>BP</v>
      </c>
      <c r="N1611" s="299" t="s">
        <v>3390</v>
      </c>
      <c r="O1611" s="299">
        <v>81</v>
      </c>
      <c r="P1611" s="106" t="s">
        <v>3380</v>
      </c>
      <c r="Q1611" s="103" t="s">
        <v>5</v>
      </c>
      <c r="R1611" s="103" t="s">
        <v>5</v>
      </c>
      <c r="S1611" s="299" t="s">
        <v>5</v>
      </c>
      <c r="T1611" s="103" t="s">
        <v>5</v>
      </c>
      <c r="U1611" s="305" t="str">
        <f t="shared" si="151"/>
        <v>bt; bt; bt; bt</v>
      </c>
      <c r="V1611" s="306" t="s">
        <v>5</v>
      </c>
      <c r="W1611" s="307" t="str">
        <f t="shared" si="152"/>
        <v>III</v>
      </c>
      <c r="X1611" s="308"/>
    </row>
    <row r="1612" spans="1:24" x14ac:dyDescent="0.25">
      <c r="A1612" s="103">
        <f t="shared" ref="A1612:A1675" si="153">A1611+1</f>
        <v>1603</v>
      </c>
      <c r="B1612" s="300" t="s">
        <v>3198</v>
      </c>
      <c r="C1612" s="301" t="s">
        <v>1361</v>
      </c>
      <c r="D1612" s="309">
        <v>41970</v>
      </c>
      <c r="E1612" s="308"/>
      <c r="F1612" s="308" t="s">
        <v>1753</v>
      </c>
      <c r="G1612" s="421" t="s">
        <v>2381</v>
      </c>
      <c r="H1612" s="228">
        <v>45720</v>
      </c>
      <c r="I1612" s="308">
        <v>53</v>
      </c>
      <c r="J1612" s="308">
        <v>146</v>
      </c>
      <c r="K1612" s="303" t="str" cm="1">
        <f t="array" ref="K1612">LOOKUP(2,1/(J1612&gt;=INDEX(IF(F1612="x",CCTT!$F$3:$I$170,CCTT!$B$3:$E$170),MATCH(DATEDIF(D1612,DATE(2024,7,11),"m"),CCTT!$A$3:$A$170,0),0)),CCTT!$F$2:$I$2)</f>
        <v>bt</v>
      </c>
      <c r="L1612" s="304">
        <f t="shared" si="150"/>
        <v>24.863951960968286</v>
      </c>
      <c r="M1612" s="303" t="str" cm="1">
        <f t="array" ref="M1612">LOOKUP(2,1/(L1612&gt;=INDEX(IF(F1612="x",BMI!$G$3:$K$170,BMI!$B$3:$F$170),MATCH(DATEDIF(D1612,DATE(2024,7,11),"m"),BMI!$A$3:$A$170,0),0)),BMI!$G$2:$K$2)</f>
        <v>BP</v>
      </c>
      <c r="N1612" s="299" t="s">
        <v>66</v>
      </c>
      <c r="O1612" s="299">
        <v>84</v>
      </c>
      <c r="P1612" s="302" t="s">
        <v>3382</v>
      </c>
      <c r="Q1612" s="103" t="s">
        <v>1269</v>
      </c>
      <c r="R1612" s="103" t="s">
        <v>5</v>
      </c>
      <c r="S1612" s="299" t="s">
        <v>5</v>
      </c>
      <c r="T1612" s="103" t="s">
        <v>5</v>
      </c>
      <c r="U1612" s="305" t="str">
        <f t="shared" si="151"/>
        <v>Cận thị; bt; bt; bt</v>
      </c>
      <c r="V1612" s="306" t="s">
        <v>3452</v>
      </c>
      <c r="W1612" s="307" t="str">
        <f t="shared" si="152"/>
        <v>III</v>
      </c>
      <c r="X1612" s="308"/>
    </row>
    <row r="1613" spans="1:24" x14ac:dyDescent="0.25">
      <c r="A1613" s="103">
        <f t="shared" si="153"/>
        <v>1604</v>
      </c>
      <c r="B1613" s="300" t="s">
        <v>1510</v>
      </c>
      <c r="C1613" s="301" t="s">
        <v>1283</v>
      </c>
      <c r="D1613" s="308"/>
      <c r="E1613" s="308" t="s">
        <v>1753</v>
      </c>
      <c r="F1613" s="308"/>
      <c r="G1613" s="421" t="s">
        <v>2381</v>
      </c>
      <c r="H1613" s="228">
        <v>45720</v>
      </c>
      <c r="I1613" s="308">
        <v>50</v>
      </c>
      <c r="J1613" s="308">
        <v>147</v>
      </c>
      <c r="K1613" s="303" t="e" cm="1">
        <f t="array" ref="K1613">LOOKUP(2,1/(J1613&gt;=INDEX(IF(F1613="x",CCTT!$F$3:$I$170,CCTT!$B$3:$E$170),MATCH(DATEDIF(D1613,DATE(2024,7,11),"m"),CCTT!$A$3:$A$170,0),0)),CCTT!$F$2:$I$2)</f>
        <v>#N/A</v>
      </c>
      <c r="L1613" s="304">
        <f t="shared" si="150"/>
        <v>23.138507103521682</v>
      </c>
      <c r="M1613" s="303" t="e" cm="1">
        <f t="array" ref="M1613">LOOKUP(2,1/(L1613&gt;=INDEX(IF(F1613="x",BMI!$G$3:$K$170,BMI!$B$3:$F$170),MATCH(DATEDIF(D1613,DATE(2024,7,11),"m"),BMI!$A$3:$A$170,0),0)),BMI!$G$2:$K$2)</f>
        <v>#N/A</v>
      </c>
      <c r="N1613" s="299" t="s">
        <v>3379</v>
      </c>
      <c r="O1613" s="299">
        <v>82</v>
      </c>
      <c r="P1613" s="302" t="s">
        <v>3382</v>
      </c>
      <c r="Q1613" s="103" t="s">
        <v>1269</v>
      </c>
      <c r="R1613" s="103" t="s">
        <v>5</v>
      </c>
      <c r="S1613" s="299" t="s">
        <v>5</v>
      </c>
      <c r="T1613" s="103" t="s">
        <v>5</v>
      </c>
      <c r="U1613" s="305" t="str">
        <f t="shared" si="151"/>
        <v>Cận thị; bt; bt; bt</v>
      </c>
      <c r="V1613" s="306" t="s">
        <v>3452</v>
      </c>
      <c r="W1613" s="307" t="e">
        <f t="shared" si="152"/>
        <v>#N/A</v>
      </c>
      <c r="X1613" s="308"/>
    </row>
    <row r="1614" spans="1:24" x14ac:dyDescent="0.25">
      <c r="A1614" s="103">
        <f t="shared" si="153"/>
        <v>1605</v>
      </c>
      <c r="B1614" s="300" t="s">
        <v>3199</v>
      </c>
      <c r="C1614" s="301" t="s">
        <v>1340</v>
      </c>
      <c r="D1614" s="309">
        <v>41697</v>
      </c>
      <c r="E1614" s="308" t="s">
        <v>1753</v>
      </c>
      <c r="F1614" s="308"/>
      <c r="G1614" s="421" t="s">
        <v>2381</v>
      </c>
      <c r="H1614" s="228">
        <v>45720</v>
      </c>
      <c r="I1614" s="308">
        <v>46</v>
      </c>
      <c r="J1614" s="308">
        <v>136</v>
      </c>
      <c r="K1614" s="303" t="str" cm="1">
        <f t="array" ref="K1614">LOOKUP(2,1/(J1614&gt;=INDEX(IF(F1614="x",CCTT!$F$3:$I$170,CCTT!$B$3:$E$170),MATCH(DATEDIF(D1614,DATE(2024,7,11),"m"),CCTT!$A$3:$A$170,0),0)),CCTT!$F$2:$I$2)</f>
        <v>bt</v>
      </c>
      <c r="L1614" s="304">
        <f t="shared" si="150"/>
        <v>24.870242214532873</v>
      </c>
      <c r="M1614" s="303" t="str" cm="1">
        <f t="array" ref="M1614">LOOKUP(2,1/(L1614&gt;=INDEX(IF(F1614="x",BMI!$G$3:$K$170,BMI!$B$3:$F$170),MATCH(DATEDIF(D1614,DATE(2024,7,11),"m"),BMI!$A$3:$A$170,0),0)),BMI!$G$2:$K$2)</f>
        <v>BP</v>
      </c>
      <c r="N1614" s="299" t="s">
        <v>3390</v>
      </c>
      <c r="O1614" s="299">
        <v>85</v>
      </c>
      <c r="P1614" s="106" t="s">
        <v>3380</v>
      </c>
      <c r="Q1614" s="103" t="s">
        <v>5</v>
      </c>
      <c r="R1614" s="103" t="s">
        <v>5</v>
      </c>
      <c r="S1614" s="299" t="s">
        <v>5</v>
      </c>
      <c r="T1614" s="103" t="s">
        <v>5</v>
      </c>
      <c r="U1614" s="305" t="str">
        <f t="shared" si="151"/>
        <v>bt; bt; bt; bt</v>
      </c>
      <c r="V1614" s="306" t="s">
        <v>5</v>
      </c>
      <c r="W1614" s="307" t="str">
        <f t="shared" si="152"/>
        <v>III</v>
      </c>
      <c r="X1614" s="308"/>
    </row>
    <row r="1615" spans="1:24" x14ac:dyDescent="0.25">
      <c r="A1615" s="103">
        <f t="shared" si="153"/>
        <v>1606</v>
      </c>
      <c r="B1615" s="300" t="s">
        <v>3200</v>
      </c>
      <c r="C1615" s="301" t="s">
        <v>1284</v>
      </c>
      <c r="D1615" s="308"/>
      <c r="E1615" s="308" t="s">
        <v>1753</v>
      </c>
      <c r="F1615" s="308"/>
      <c r="G1615" s="421" t="s">
        <v>2381</v>
      </c>
      <c r="H1615" s="228">
        <v>45720</v>
      </c>
      <c r="I1615" s="308">
        <v>56</v>
      </c>
      <c r="J1615" s="308">
        <v>150</v>
      </c>
      <c r="K1615" s="303" t="e" cm="1">
        <f t="array" ref="K1615">LOOKUP(2,1/(J1615&gt;=INDEX(IF(F1615="x",CCTT!$F$3:$I$170,CCTT!$B$3:$E$170),MATCH(DATEDIF(D1615,DATE(2024,7,11),"m"),CCTT!$A$3:$A$170,0),0)),CCTT!$F$2:$I$2)</f>
        <v>#N/A</v>
      </c>
      <c r="L1615" s="304">
        <f t="shared" si="150"/>
        <v>24.888888888888889</v>
      </c>
      <c r="M1615" s="303" t="e" cm="1">
        <f t="array" ref="M1615">LOOKUP(2,1/(L1615&gt;=INDEX(IF(F1615="x",BMI!$G$3:$K$170,BMI!$B$3:$F$170),MATCH(DATEDIF(D1615,DATE(2024,7,11),"m"),BMI!$A$3:$A$170,0),0)),BMI!$G$2:$K$2)</f>
        <v>#N/A</v>
      </c>
      <c r="N1615" s="299" t="s">
        <v>3381</v>
      </c>
      <c r="O1615" s="299">
        <v>81</v>
      </c>
      <c r="P1615" s="106" t="s">
        <v>3380</v>
      </c>
      <c r="Q1615" s="103" t="s">
        <v>5</v>
      </c>
      <c r="R1615" s="103" t="s">
        <v>5</v>
      </c>
      <c r="S1615" s="299" t="s">
        <v>5</v>
      </c>
      <c r="T1615" s="103" t="s">
        <v>5</v>
      </c>
      <c r="U1615" s="305" t="str">
        <f t="shared" si="151"/>
        <v>bt; bt; bt; bt</v>
      </c>
      <c r="V1615" s="306" t="s">
        <v>5</v>
      </c>
      <c r="W1615" s="307" t="e">
        <f t="shared" si="152"/>
        <v>#N/A</v>
      </c>
      <c r="X1615" s="308"/>
    </row>
    <row r="1616" spans="1:24" x14ac:dyDescent="0.25">
      <c r="A1616" s="103">
        <f t="shared" si="153"/>
        <v>1607</v>
      </c>
      <c r="B1616" s="300" t="s">
        <v>3201</v>
      </c>
      <c r="C1616" s="301" t="s">
        <v>1380</v>
      </c>
      <c r="D1616" s="308"/>
      <c r="E1616" s="308" t="s">
        <v>1753</v>
      </c>
      <c r="F1616" s="308"/>
      <c r="G1616" s="421" t="s">
        <v>2381</v>
      </c>
      <c r="H1616" s="228">
        <v>45720</v>
      </c>
      <c r="I1616" s="308">
        <v>60</v>
      </c>
      <c r="J1616" s="308">
        <v>151</v>
      </c>
      <c r="K1616" s="303" t="e" cm="1">
        <f t="array" ref="K1616">LOOKUP(2,1/(J1616&gt;=INDEX(IF(F1616="x",CCTT!$F$3:$I$170,CCTT!$B$3:$E$170),MATCH(DATEDIF(D1616,DATE(2024,7,11),"m"),CCTT!$A$3:$A$170,0),0)),CCTT!$F$2:$I$2)</f>
        <v>#N/A</v>
      </c>
      <c r="L1616" s="304">
        <f t="shared" si="150"/>
        <v>26.314635323012148</v>
      </c>
      <c r="M1616" s="303" t="e" cm="1">
        <f t="array" ref="M1616">LOOKUP(2,1/(L1616&gt;=INDEX(IF(F1616="x",BMI!$G$3:$K$170,BMI!$B$3:$F$170),MATCH(DATEDIF(D1616,DATE(2024,7,11),"m"),BMI!$A$3:$A$170,0),0)),BMI!$G$2:$K$2)</f>
        <v>#N/A</v>
      </c>
      <c r="N1616" s="299" t="s">
        <v>3403</v>
      </c>
      <c r="O1616" s="299">
        <v>86</v>
      </c>
      <c r="P1616" s="106" t="s">
        <v>3380</v>
      </c>
      <c r="Q1616" s="103" t="s">
        <v>5</v>
      </c>
      <c r="R1616" s="103" t="s">
        <v>5</v>
      </c>
      <c r="S1616" s="299" t="s">
        <v>5</v>
      </c>
      <c r="T1616" s="103" t="s">
        <v>5</v>
      </c>
      <c r="U1616" s="305" t="str">
        <f t="shared" si="151"/>
        <v>bt; bt; bt; bt</v>
      </c>
      <c r="V1616" s="306" t="s">
        <v>5</v>
      </c>
      <c r="W1616" s="307" t="e">
        <f t="shared" si="152"/>
        <v>#N/A</v>
      </c>
      <c r="X1616" s="308"/>
    </row>
    <row r="1617" spans="1:24" x14ac:dyDescent="0.25">
      <c r="A1617" s="103">
        <f t="shared" si="153"/>
        <v>1608</v>
      </c>
      <c r="B1617" s="300" t="s">
        <v>760</v>
      </c>
      <c r="C1617" s="301" t="s">
        <v>1314</v>
      </c>
      <c r="D1617" s="308"/>
      <c r="E1617" s="308" t="s">
        <v>1753</v>
      </c>
      <c r="F1617" s="308"/>
      <c r="G1617" s="421" t="s">
        <v>2381</v>
      </c>
      <c r="H1617" s="228">
        <v>45720</v>
      </c>
      <c r="I1617" s="308">
        <v>39</v>
      </c>
      <c r="J1617" s="308">
        <v>131</v>
      </c>
      <c r="K1617" s="303" t="e" cm="1">
        <f t="array" ref="K1617">LOOKUP(2,1/(J1617&gt;=INDEX(IF(F1617="x",CCTT!$F$3:$I$170,CCTT!$B$3:$E$170),MATCH(DATEDIF(D1617,DATE(2024,7,11),"m"),CCTT!$A$3:$A$170,0),0)),CCTT!$F$2:$I$2)</f>
        <v>#N/A</v>
      </c>
      <c r="L1617" s="304">
        <f t="shared" si="150"/>
        <v>22.725948371307034</v>
      </c>
      <c r="M1617" s="303" t="e" cm="1">
        <f t="array" ref="M1617">LOOKUP(2,1/(L1617&gt;=INDEX(IF(F1617="x",BMI!$G$3:$K$170,BMI!$B$3:$F$170),MATCH(DATEDIF(D1617,DATE(2024,7,11),"m"),BMI!$A$3:$A$170,0),0)),BMI!$G$2:$K$2)</f>
        <v>#N/A</v>
      </c>
      <c r="N1617" s="299" t="s">
        <v>3379</v>
      </c>
      <c r="O1617" s="299">
        <v>83</v>
      </c>
      <c r="P1617" s="106" t="s">
        <v>3380</v>
      </c>
      <c r="Q1617" s="103" t="s">
        <v>5</v>
      </c>
      <c r="R1617" s="103" t="s">
        <v>5</v>
      </c>
      <c r="S1617" s="299" t="s">
        <v>5</v>
      </c>
      <c r="T1617" s="103" t="s">
        <v>5</v>
      </c>
      <c r="U1617" s="305" t="str">
        <f t="shared" si="151"/>
        <v>bt; bt; bt; bt</v>
      </c>
      <c r="V1617" s="306" t="s">
        <v>5</v>
      </c>
      <c r="W1617" s="307" t="e">
        <f t="shared" si="152"/>
        <v>#N/A</v>
      </c>
      <c r="X1617" s="308"/>
    </row>
    <row r="1618" spans="1:24" x14ac:dyDescent="0.25">
      <c r="A1618" s="103">
        <f t="shared" si="153"/>
        <v>1609</v>
      </c>
      <c r="B1618" s="300" t="s">
        <v>3202</v>
      </c>
      <c r="C1618" s="301" t="s">
        <v>1287</v>
      </c>
      <c r="D1618" s="309">
        <v>41692</v>
      </c>
      <c r="E1618" s="308" t="s">
        <v>1753</v>
      </c>
      <c r="F1618" s="308"/>
      <c r="G1618" s="421" t="s">
        <v>2381</v>
      </c>
      <c r="H1618" s="228">
        <v>45720</v>
      </c>
      <c r="I1618" s="308">
        <v>49</v>
      </c>
      <c r="J1618" s="308">
        <v>150</v>
      </c>
      <c r="K1618" s="303" t="str" cm="1">
        <f t="array" ref="K1618">LOOKUP(2,1/(J1618&gt;=INDEX(IF(F1618="x",CCTT!$F$3:$I$170,CCTT!$B$3:$E$170),MATCH(DATEDIF(D1618,DATE(2024,7,11),"m"),CCTT!$A$3:$A$170,0),0)),CCTT!$F$2:$I$2)</f>
        <v>bt</v>
      </c>
      <c r="L1618" s="304">
        <f t="shared" si="150"/>
        <v>21.777777777777775</v>
      </c>
      <c r="M1618" s="303" t="str" cm="1">
        <f t="array" ref="M1618">LOOKUP(2,1/(L1618&gt;=INDEX(IF(F1618="x",BMI!$G$3:$K$170,BMI!$B$3:$F$170),MATCH(DATEDIF(D1618,DATE(2024,7,11),"m"),BMI!$A$3:$A$170,0),0)),BMI!$G$2:$K$2)</f>
        <v>BP</v>
      </c>
      <c r="N1618" s="299" t="s">
        <v>3379</v>
      </c>
      <c r="O1618" s="299">
        <v>84</v>
      </c>
      <c r="P1618" s="106" t="s">
        <v>3380</v>
      </c>
      <c r="Q1618" s="103" t="s">
        <v>5</v>
      </c>
      <c r="R1618" s="103" t="s">
        <v>5</v>
      </c>
      <c r="S1618" s="299" t="s">
        <v>5</v>
      </c>
      <c r="T1618" s="103" t="s">
        <v>5</v>
      </c>
      <c r="U1618" s="305" t="str">
        <f t="shared" si="151"/>
        <v>bt; bt; bt; bt</v>
      </c>
      <c r="V1618" s="306" t="s">
        <v>5</v>
      </c>
      <c r="W1618" s="307" t="str">
        <f t="shared" si="152"/>
        <v>III</v>
      </c>
      <c r="X1618" s="308"/>
    </row>
    <row r="1619" spans="1:24" x14ac:dyDescent="0.25">
      <c r="A1619" s="103">
        <f t="shared" si="153"/>
        <v>1610</v>
      </c>
      <c r="B1619" s="300" t="s">
        <v>3203</v>
      </c>
      <c r="C1619" s="301" t="s">
        <v>1287</v>
      </c>
      <c r="D1619" s="309">
        <v>41844</v>
      </c>
      <c r="E1619" s="308" t="s">
        <v>1753</v>
      </c>
      <c r="F1619" s="308"/>
      <c r="G1619" s="421" t="s">
        <v>2381</v>
      </c>
      <c r="H1619" s="228">
        <v>45720</v>
      </c>
      <c r="I1619" s="308">
        <v>53</v>
      </c>
      <c r="J1619" s="308">
        <v>152</v>
      </c>
      <c r="K1619" s="303" t="str" cm="1">
        <f t="array" ref="K1619">LOOKUP(2,1/(J1619&gt;=INDEX(IF(F1619="x",CCTT!$F$3:$I$170,CCTT!$B$3:$E$170),MATCH(DATEDIF(D1619,DATE(2024,7,11),"m"),CCTT!$A$3:$A$170,0),0)),CCTT!$F$2:$I$2)</f>
        <v>CHT</v>
      </c>
      <c r="L1619" s="304">
        <f t="shared" si="150"/>
        <v>22.939750692520779</v>
      </c>
      <c r="M1619" s="303" t="str" cm="1">
        <f t="array" ref="M1619">LOOKUP(2,1/(L1619&gt;=INDEX(IF(F1619="x",BMI!$G$3:$K$170,BMI!$B$3:$F$170),MATCH(DATEDIF(D1619,DATE(2024,7,11),"m"),BMI!$A$3:$A$170,0),0)),BMI!$G$2:$K$2)</f>
        <v>BP</v>
      </c>
      <c r="N1619" s="299" t="s">
        <v>3390</v>
      </c>
      <c r="O1619" s="299">
        <v>83</v>
      </c>
      <c r="P1619" s="106" t="s">
        <v>3380</v>
      </c>
      <c r="Q1619" s="103" t="s">
        <v>5</v>
      </c>
      <c r="R1619" s="103" t="s">
        <v>5</v>
      </c>
      <c r="S1619" s="299" t="s">
        <v>5</v>
      </c>
      <c r="T1619" s="103" t="s">
        <v>5</v>
      </c>
      <c r="U1619" s="305" t="str">
        <f t="shared" si="151"/>
        <v>bt; bt; bt; bt</v>
      </c>
      <c r="V1619" s="306" t="s">
        <v>5</v>
      </c>
      <c r="W1619" s="307" t="str">
        <f t="shared" si="152"/>
        <v>III</v>
      </c>
      <c r="X1619" s="308"/>
    </row>
    <row r="1620" spans="1:24" x14ac:dyDescent="0.25">
      <c r="A1620" s="103">
        <f t="shared" si="153"/>
        <v>1611</v>
      </c>
      <c r="B1620" s="300" t="s">
        <v>1632</v>
      </c>
      <c r="C1620" s="301" t="s">
        <v>1287</v>
      </c>
      <c r="D1620" s="309">
        <v>41709</v>
      </c>
      <c r="E1620" s="308" t="s">
        <v>1753</v>
      </c>
      <c r="F1620" s="308"/>
      <c r="G1620" s="421" t="s">
        <v>2381</v>
      </c>
      <c r="H1620" s="228">
        <v>45720</v>
      </c>
      <c r="I1620" s="308">
        <v>39</v>
      </c>
      <c r="J1620" s="308">
        <v>134</v>
      </c>
      <c r="K1620" s="303" t="str" cm="1">
        <f t="array" ref="K1620">LOOKUP(2,1/(J1620&gt;=INDEX(IF(F1620="x",CCTT!$F$3:$I$170,CCTT!$B$3:$E$170),MATCH(DATEDIF(D1620,DATE(2024,7,11),"m"),CCTT!$A$3:$A$170,0),0)),CCTT!$F$2:$I$2)</f>
        <v>bt</v>
      </c>
      <c r="L1620" s="304">
        <f t="shared" si="150"/>
        <v>21.719759411895748</v>
      </c>
      <c r="M1620" s="303" t="str" cm="1">
        <f t="array" ref="M1620">LOOKUP(2,1/(L1620&gt;=INDEX(IF(F1620="x",BMI!$G$3:$K$170,BMI!$B$3:$F$170),MATCH(DATEDIF(D1620,DATE(2024,7,11),"m"),BMI!$A$3:$A$170,0),0)),BMI!$G$2:$K$2)</f>
        <v>BP</v>
      </c>
      <c r="N1620" s="299" t="s">
        <v>3384</v>
      </c>
      <c r="O1620" s="299">
        <v>83</v>
      </c>
      <c r="P1620" s="106" t="s">
        <v>3380</v>
      </c>
      <c r="Q1620" s="103" t="s">
        <v>5</v>
      </c>
      <c r="R1620" s="103" t="s">
        <v>5</v>
      </c>
      <c r="S1620" s="299" t="s">
        <v>5</v>
      </c>
      <c r="T1620" s="103" t="s">
        <v>5</v>
      </c>
      <c r="U1620" s="305" t="str">
        <f t="shared" si="151"/>
        <v>bt; bt; bt; bt</v>
      </c>
      <c r="V1620" s="306" t="s">
        <v>5</v>
      </c>
      <c r="W1620" s="307" t="str">
        <f t="shared" si="152"/>
        <v>III</v>
      </c>
      <c r="X1620" s="308"/>
    </row>
    <row r="1621" spans="1:24" x14ac:dyDescent="0.25">
      <c r="A1621" s="103">
        <f t="shared" si="153"/>
        <v>1612</v>
      </c>
      <c r="B1621" s="300" t="s">
        <v>3204</v>
      </c>
      <c r="C1621" s="301" t="s">
        <v>1287</v>
      </c>
      <c r="D1621" s="309">
        <v>41718</v>
      </c>
      <c r="E1621" s="308" t="s">
        <v>1753</v>
      </c>
      <c r="F1621" s="308"/>
      <c r="G1621" s="421" t="s">
        <v>2381</v>
      </c>
      <c r="H1621" s="228">
        <v>45720</v>
      </c>
      <c r="I1621" s="308">
        <v>36</v>
      </c>
      <c r="J1621" s="308">
        <v>141</v>
      </c>
      <c r="K1621" s="303" t="str" cm="1">
        <f t="array" ref="K1621">LOOKUP(2,1/(J1621&gt;=INDEX(IF(F1621="x",CCTT!$F$3:$I$170,CCTT!$B$3:$E$170),MATCH(DATEDIF(D1621,DATE(2024,7,11),"m"),CCTT!$A$3:$A$170,0),0)),CCTT!$F$2:$I$2)</f>
        <v>bt</v>
      </c>
      <c r="L1621" s="304">
        <f t="shared" si="150"/>
        <v>18.107741059302853</v>
      </c>
      <c r="M1621" s="303" t="str" cm="1">
        <f t="array" ref="M1621">LOOKUP(2,1/(L1621&gt;=INDEX(IF(F1621="x",BMI!$G$3:$K$170,BMI!$B$3:$F$170),MATCH(DATEDIF(D1621,DATE(2024,7,11),"m"),BMI!$A$3:$A$170,0),0)),BMI!$G$2:$K$2)</f>
        <v>bt</v>
      </c>
      <c r="N1621" s="299" t="s">
        <v>3379</v>
      </c>
      <c r="O1621" s="299">
        <v>84</v>
      </c>
      <c r="P1621" s="106" t="s">
        <v>3380</v>
      </c>
      <c r="Q1621" s="103" t="s">
        <v>5</v>
      </c>
      <c r="R1621" s="103" t="s">
        <v>5</v>
      </c>
      <c r="S1621" s="299" t="s">
        <v>5</v>
      </c>
      <c r="T1621" s="103" t="s">
        <v>5</v>
      </c>
      <c r="U1621" s="305" t="str">
        <f t="shared" si="151"/>
        <v>bt; bt; bt; bt</v>
      </c>
      <c r="V1621" s="306" t="s">
        <v>5</v>
      </c>
      <c r="W1621" s="307" t="str">
        <f t="shared" si="152"/>
        <v>I</v>
      </c>
      <c r="X1621" s="308"/>
    </row>
    <row r="1622" spans="1:24" x14ac:dyDescent="0.25">
      <c r="A1622" s="103">
        <f t="shared" si="153"/>
        <v>1613</v>
      </c>
      <c r="B1622" s="300" t="s">
        <v>3205</v>
      </c>
      <c r="C1622" s="301" t="s">
        <v>1287</v>
      </c>
      <c r="D1622" s="309">
        <v>41814</v>
      </c>
      <c r="E1622" s="308"/>
      <c r="F1622" s="308" t="s">
        <v>1753</v>
      </c>
      <c r="G1622" s="421" t="s">
        <v>2381</v>
      </c>
      <c r="H1622" s="228">
        <v>45720</v>
      </c>
      <c r="I1622" s="308">
        <v>45</v>
      </c>
      <c r="J1622" s="308">
        <v>143</v>
      </c>
      <c r="K1622" s="303" t="str" cm="1">
        <f t="array" ref="K1622">LOOKUP(2,1/(J1622&gt;=INDEX(IF(F1622="x",CCTT!$F$3:$I$170,CCTT!$B$3:$E$170),MATCH(DATEDIF(D1622,DATE(2024,7,11),"m"),CCTT!$A$3:$A$170,0),0)),CCTT!$F$2:$I$2)</f>
        <v>bt</v>
      </c>
      <c r="L1622" s="304">
        <f t="shared" si="150"/>
        <v>22.005966061910119</v>
      </c>
      <c r="M1622" s="303" t="str" cm="1">
        <f t="array" ref="M1622">LOOKUP(2,1/(L1622&gt;=INDEX(IF(F1622="x",BMI!$G$3:$K$170,BMI!$B$3:$F$170),MATCH(DATEDIF(D1622,DATE(2024,7,11),"m"),BMI!$A$3:$A$170,0),0)),BMI!$G$2:$K$2)</f>
        <v>TC</v>
      </c>
      <c r="N1622" s="299" t="s">
        <v>3390</v>
      </c>
      <c r="O1622" s="299">
        <v>86</v>
      </c>
      <c r="P1622" s="106" t="s">
        <v>3380</v>
      </c>
      <c r="Q1622" s="103" t="s">
        <v>5</v>
      </c>
      <c r="R1622" s="103" t="s">
        <v>5</v>
      </c>
      <c r="S1622" s="299" t="s">
        <v>5</v>
      </c>
      <c r="T1622" s="103" t="s">
        <v>5</v>
      </c>
      <c r="U1622" s="305" t="str">
        <f t="shared" si="151"/>
        <v>bt; bt; bt; bt</v>
      </c>
      <c r="V1622" s="306" t="s">
        <v>5</v>
      </c>
      <c r="W1622" s="307" t="str">
        <f t="shared" si="152"/>
        <v>II</v>
      </c>
      <c r="X1622" s="308"/>
    </row>
    <row r="1623" spans="1:24" x14ac:dyDescent="0.25">
      <c r="A1623" s="103">
        <f t="shared" si="153"/>
        <v>1614</v>
      </c>
      <c r="B1623" s="300" t="s">
        <v>3206</v>
      </c>
      <c r="C1623" s="301" t="s">
        <v>1289</v>
      </c>
      <c r="D1623" s="309">
        <v>41925</v>
      </c>
      <c r="E1623" s="308"/>
      <c r="F1623" s="308" t="s">
        <v>1753</v>
      </c>
      <c r="G1623" s="421" t="s">
        <v>2381</v>
      </c>
      <c r="H1623" s="228">
        <v>45720</v>
      </c>
      <c r="I1623" s="308">
        <v>25</v>
      </c>
      <c r="J1623" s="308">
        <v>131</v>
      </c>
      <c r="K1623" s="303" t="str" cm="1">
        <f t="array" ref="K1623">LOOKUP(2,1/(J1623&gt;=INDEX(IF(F1623="x",CCTT!$F$3:$I$170,CCTT!$B$3:$E$170),MATCH(DATEDIF(D1623,DATE(2024,7,11),"m"),CCTT!$A$3:$A$170,0),0)),CCTT!$F$2:$I$2)</f>
        <v>bt</v>
      </c>
      <c r="L1623" s="304">
        <f t="shared" si="150"/>
        <v>14.567915622632713</v>
      </c>
      <c r="M1623" s="303" t="str" cm="1">
        <f t="array" ref="M1623">LOOKUP(2,1/(L1623&gt;=INDEX(IF(F1623="x",BMI!$G$3:$K$170,BMI!$B$3:$F$170),MATCH(DATEDIF(D1623,DATE(2024,7,11),"m"),BMI!$A$3:$A$170,0),0)),BMI!$G$2:$K$2)</f>
        <v>bt</v>
      </c>
      <c r="N1623" s="299" t="s">
        <v>3381</v>
      </c>
      <c r="O1623" s="299">
        <v>83</v>
      </c>
      <c r="P1623" s="106" t="s">
        <v>3380</v>
      </c>
      <c r="Q1623" s="103" t="s">
        <v>5</v>
      </c>
      <c r="R1623" s="103" t="s">
        <v>5</v>
      </c>
      <c r="S1623" s="299" t="s">
        <v>1370</v>
      </c>
      <c r="T1623" s="103" t="s">
        <v>5</v>
      </c>
      <c r="U1623" s="305" t="str">
        <f t="shared" si="151"/>
        <v>bt; bt; Đa sâu răng; bt</v>
      </c>
      <c r="V1623" s="112" t="s">
        <v>1370</v>
      </c>
      <c r="W1623" s="307" t="str">
        <f t="shared" si="152"/>
        <v>II</v>
      </c>
      <c r="X1623" s="308"/>
    </row>
    <row r="1624" spans="1:24" x14ac:dyDescent="0.25">
      <c r="A1624" s="103">
        <f t="shared" si="153"/>
        <v>1615</v>
      </c>
      <c r="B1624" s="300" t="s">
        <v>1713</v>
      </c>
      <c r="C1624" s="301" t="s">
        <v>1289</v>
      </c>
      <c r="D1624" s="309">
        <v>41896</v>
      </c>
      <c r="E1624" s="308"/>
      <c r="F1624" s="308" t="s">
        <v>1753</v>
      </c>
      <c r="G1624" s="421" t="s">
        <v>2381</v>
      </c>
      <c r="H1624" s="228">
        <v>45720</v>
      </c>
      <c r="I1624" s="308">
        <v>39</v>
      </c>
      <c r="J1624" s="308">
        <v>140</v>
      </c>
      <c r="K1624" s="303" t="str" cm="1">
        <f t="array" ref="K1624">LOOKUP(2,1/(J1624&gt;=INDEX(IF(F1624="x",CCTT!$F$3:$I$170,CCTT!$B$3:$E$170),MATCH(DATEDIF(D1624,DATE(2024,7,11),"m"),CCTT!$A$3:$A$170,0),0)),CCTT!$F$2:$I$2)</f>
        <v>bt</v>
      </c>
      <c r="L1624" s="304">
        <f t="shared" si="150"/>
        <v>19.897959183673468</v>
      </c>
      <c r="M1624" s="303" t="str" cm="1">
        <f t="array" ref="M1624">LOOKUP(2,1/(L1624&gt;=INDEX(IF(F1624="x",BMI!$G$3:$K$170,BMI!$B$3:$F$170),MATCH(DATEDIF(D1624,DATE(2024,7,11),"m"),BMI!$A$3:$A$170,0),0)),BMI!$G$2:$K$2)</f>
        <v>TC</v>
      </c>
      <c r="N1624" s="299" t="s">
        <v>3379</v>
      </c>
      <c r="O1624" s="299">
        <v>82</v>
      </c>
      <c r="P1624" s="302" t="s">
        <v>3387</v>
      </c>
      <c r="Q1624" s="103" t="s">
        <v>5</v>
      </c>
      <c r="R1624" s="103" t="s">
        <v>5</v>
      </c>
      <c r="S1624" s="299" t="s">
        <v>1370</v>
      </c>
      <c r="T1624" s="103" t="s">
        <v>5</v>
      </c>
      <c r="U1624" s="305" t="str">
        <f t="shared" si="151"/>
        <v>bt; bt; Đa sâu răng; bt</v>
      </c>
      <c r="V1624" s="112" t="s">
        <v>1370</v>
      </c>
      <c r="W1624" s="307" t="str">
        <f t="shared" si="152"/>
        <v>II</v>
      </c>
      <c r="X1624" s="308"/>
    </row>
    <row r="1625" spans="1:24" x14ac:dyDescent="0.25">
      <c r="A1625" s="103">
        <f t="shared" si="153"/>
        <v>1616</v>
      </c>
      <c r="B1625" s="300" t="s">
        <v>3207</v>
      </c>
      <c r="C1625" s="301" t="s">
        <v>1290</v>
      </c>
      <c r="D1625" s="309">
        <v>41955</v>
      </c>
      <c r="E1625" s="308"/>
      <c r="F1625" s="308" t="s">
        <v>1753</v>
      </c>
      <c r="G1625" s="421" t="s">
        <v>2381</v>
      </c>
      <c r="H1625" s="228">
        <v>45720</v>
      </c>
      <c r="I1625" s="308">
        <v>44</v>
      </c>
      <c r="J1625" s="308">
        <v>143</v>
      </c>
      <c r="K1625" s="303" t="str" cm="1">
        <f t="array" ref="K1625">LOOKUP(2,1/(J1625&gt;=INDEX(IF(F1625="x",CCTT!$F$3:$I$170,CCTT!$B$3:$E$170),MATCH(DATEDIF(D1625,DATE(2024,7,11),"m"),CCTT!$A$3:$A$170,0),0)),CCTT!$F$2:$I$2)</f>
        <v>bt</v>
      </c>
      <c r="L1625" s="304">
        <f t="shared" si="150"/>
        <v>21.51694459386767</v>
      </c>
      <c r="M1625" s="303" t="str" cm="1">
        <f t="array" ref="M1625">LOOKUP(2,1/(L1625&gt;=INDEX(IF(F1625="x",BMI!$G$3:$K$170,BMI!$B$3:$F$170),MATCH(DATEDIF(D1625,DATE(2024,7,11),"m"),BMI!$A$3:$A$170,0),0)),BMI!$G$2:$K$2)</f>
        <v>TC</v>
      </c>
      <c r="N1625" s="299" t="s">
        <v>3386</v>
      </c>
      <c r="O1625" s="299">
        <v>83</v>
      </c>
      <c r="P1625" s="302" t="s">
        <v>3382</v>
      </c>
      <c r="Q1625" s="103" t="s">
        <v>1269</v>
      </c>
      <c r="R1625" s="103" t="s">
        <v>5</v>
      </c>
      <c r="S1625" s="299" t="s">
        <v>5</v>
      </c>
      <c r="T1625" s="103" t="s">
        <v>5</v>
      </c>
      <c r="U1625" s="305" t="str">
        <f t="shared" si="151"/>
        <v>Cận thị; bt; bt; bt</v>
      </c>
      <c r="V1625" s="306" t="s">
        <v>3452</v>
      </c>
      <c r="W1625" s="307" t="str">
        <f t="shared" si="152"/>
        <v>II</v>
      </c>
      <c r="X1625" s="308"/>
    </row>
    <row r="1626" spans="1:24" x14ac:dyDescent="0.25">
      <c r="A1626" s="103">
        <f t="shared" si="153"/>
        <v>1617</v>
      </c>
      <c r="B1626" s="300" t="s">
        <v>3208</v>
      </c>
      <c r="C1626" s="301" t="s">
        <v>1342</v>
      </c>
      <c r="D1626" s="309">
        <v>41748</v>
      </c>
      <c r="E1626" s="308" t="s">
        <v>1753</v>
      </c>
      <c r="F1626" s="308"/>
      <c r="G1626" s="421" t="s">
        <v>2381</v>
      </c>
      <c r="H1626" s="228">
        <v>45720</v>
      </c>
      <c r="I1626" s="308">
        <v>29</v>
      </c>
      <c r="J1626" s="308">
        <v>133</v>
      </c>
      <c r="K1626" s="303" t="str" cm="1">
        <f t="array" ref="K1626">LOOKUP(2,1/(J1626&gt;=INDEX(IF(F1626="x",CCTT!$F$3:$I$170,CCTT!$B$3:$E$170),MATCH(DATEDIF(D1626,DATE(2024,7,11),"m"),CCTT!$A$3:$A$170,0),0)),CCTT!$F$2:$I$2)</f>
        <v>bt</v>
      </c>
      <c r="L1626" s="304">
        <f t="shared" si="150"/>
        <v>16.394369382101871</v>
      </c>
      <c r="M1626" s="303" t="str" cm="1">
        <f t="array" ref="M1626">LOOKUP(2,1/(L1626&gt;=INDEX(IF(F1626="x",BMI!$G$3:$K$170,BMI!$B$3:$F$170),MATCH(DATEDIF(D1626,DATE(2024,7,11),"m"),BMI!$A$3:$A$170,0),0)),BMI!$G$2:$K$2)</f>
        <v>bt</v>
      </c>
      <c r="N1626" s="299" t="s">
        <v>3381</v>
      </c>
      <c r="O1626" s="299">
        <v>83</v>
      </c>
      <c r="P1626" s="302" t="s">
        <v>3391</v>
      </c>
      <c r="Q1626" s="335" t="s">
        <v>1326</v>
      </c>
      <c r="R1626" s="103" t="s">
        <v>5</v>
      </c>
      <c r="S1626" s="299" t="s">
        <v>5</v>
      </c>
      <c r="T1626" s="103" t="s">
        <v>5</v>
      </c>
      <c r="U1626" s="305" t="str">
        <f t="shared" si="151"/>
        <v>2 mắt giảm thị lực; bt; bt; bt</v>
      </c>
      <c r="V1626" s="112" t="s">
        <v>1326</v>
      </c>
      <c r="W1626" s="307" t="str">
        <f t="shared" si="152"/>
        <v>II</v>
      </c>
      <c r="X1626" s="308"/>
    </row>
    <row r="1627" spans="1:24" x14ac:dyDescent="0.25">
      <c r="A1627" s="103">
        <f t="shared" si="153"/>
        <v>1618</v>
      </c>
      <c r="B1627" s="300" t="s">
        <v>3209</v>
      </c>
      <c r="C1627" s="301" t="s">
        <v>1291</v>
      </c>
      <c r="D1627" s="309">
        <v>41736</v>
      </c>
      <c r="E1627" s="308"/>
      <c r="F1627" s="308" t="s">
        <v>1753</v>
      </c>
      <c r="G1627" s="421" t="s">
        <v>2381</v>
      </c>
      <c r="H1627" s="228">
        <v>45720</v>
      </c>
      <c r="I1627" s="308">
        <v>37</v>
      </c>
      <c r="J1627" s="308">
        <v>150</v>
      </c>
      <c r="K1627" s="303" t="str" cm="1">
        <f t="array" ref="K1627">LOOKUP(2,1/(J1627&gt;=INDEX(IF(F1627="x",CCTT!$F$3:$I$170,CCTT!$B$3:$E$170),MATCH(DATEDIF(D1627,DATE(2024,7,11),"m"),CCTT!$A$3:$A$170,0),0)),CCTT!$F$2:$I$2)</f>
        <v>bt</v>
      </c>
      <c r="L1627" s="304">
        <f t="shared" si="150"/>
        <v>16.444444444444446</v>
      </c>
      <c r="M1627" s="303" t="str" cm="1">
        <f t="array" ref="M1627">LOOKUP(2,1/(L1627&gt;=INDEX(IF(F1627="x",BMI!$G$3:$K$170,BMI!$B$3:$F$170),MATCH(DATEDIF(D1627,DATE(2024,7,11),"m"),BMI!$A$3:$A$170,0),0)),BMI!$G$2:$K$2)</f>
        <v>bt</v>
      </c>
      <c r="N1627" s="299" t="s">
        <v>3379</v>
      </c>
      <c r="O1627" s="299">
        <v>83</v>
      </c>
      <c r="P1627" s="106" t="s">
        <v>3380</v>
      </c>
      <c r="Q1627" s="103" t="s">
        <v>5</v>
      </c>
      <c r="R1627" s="103" t="s">
        <v>5</v>
      </c>
      <c r="S1627" s="299" t="s">
        <v>5</v>
      </c>
      <c r="T1627" s="103" t="s">
        <v>5</v>
      </c>
      <c r="U1627" s="305" t="str">
        <f t="shared" si="151"/>
        <v>bt; bt; bt; bt</v>
      </c>
      <c r="V1627" s="306" t="s">
        <v>5</v>
      </c>
      <c r="W1627" s="307" t="str">
        <f t="shared" si="152"/>
        <v>I</v>
      </c>
      <c r="X1627" s="308"/>
    </row>
    <row r="1628" spans="1:24" x14ac:dyDescent="0.25">
      <c r="A1628" s="103">
        <f t="shared" si="153"/>
        <v>1619</v>
      </c>
      <c r="B1628" s="300" t="s">
        <v>2732</v>
      </c>
      <c r="C1628" s="301" t="s">
        <v>1343</v>
      </c>
      <c r="D1628" s="309">
        <v>41675</v>
      </c>
      <c r="E1628" s="308"/>
      <c r="F1628" s="308" t="s">
        <v>1753</v>
      </c>
      <c r="G1628" s="421" t="s">
        <v>2381</v>
      </c>
      <c r="H1628" s="228">
        <v>45720</v>
      </c>
      <c r="I1628" s="308">
        <v>28</v>
      </c>
      <c r="J1628" s="308">
        <v>135</v>
      </c>
      <c r="K1628" s="303" t="str" cm="1">
        <f t="array" ref="K1628">LOOKUP(2,1/(J1628&gt;=INDEX(IF(F1628="x",CCTT!$F$3:$I$170,CCTT!$B$3:$E$170),MATCH(DATEDIF(D1628,DATE(2024,7,11),"m"),CCTT!$A$3:$A$170,0),0)),CCTT!$F$2:$I$2)</f>
        <v>bt</v>
      </c>
      <c r="L1628" s="304">
        <f t="shared" si="150"/>
        <v>15.363511659807955</v>
      </c>
      <c r="M1628" s="303" t="str" cm="1">
        <f t="array" ref="M1628">LOOKUP(2,1/(L1628&gt;=INDEX(IF(F1628="x",BMI!$G$3:$K$170,BMI!$B$3:$F$170),MATCH(DATEDIF(D1628,DATE(2024,7,11),"m"),BMI!$A$3:$A$170,0),0)),BMI!$G$2:$K$2)</f>
        <v>bt</v>
      </c>
      <c r="N1628" s="299" t="s">
        <v>3390</v>
      </c>
      <c r="O1628" s="299">
        <v>87</v>
      </c>
      <c r="P1628" s="106" t="s">
        <v>3380</v>
      </c>
      <c r="Q1628" s="103" t="s">
        <v>5</v>
      </c>
      <c r="R1628" s="103" t="s">
        <v>5</v>
      </c>
      <c r="S1628" s="299" t="s">
        <v>5</v>
      </c>
      <c r="T1628" s="103" t="s">
        <v>5</v>
      </c>
      <c r="U1628" s="305" t="str">
        <f t="shared" si="151"/>
        <v>bt; bt; bt; bt</v>
      </c>
      <c r="V1628" s="306" t="s">
        <v>5</v>
      </c>
      <c r="W1628" s="307" t="str">
        <f t="shared" si="152"/>
        <v>I</v>
      </c>
      <c r="X1628" s="308"/>
    </row>
    <row r="1629" spans="1:24" x14ac:dyDescent="0.25">
      <c r="A1629" s="103">
        <f t="shared" si="153"/>
        <v>1620</v>
      </c>
      <c r="B1629" s="300" t="s">
        <v>3210</v>
      </c>
      <c r="C1629" s="301" t="s">
        <v>1343</v>
      </c>
      <c r="D1629" s="309">
        <v>41907</v>
      </c>
      <c r="E1629" s="308"/>
      <c r="F1629" s="308" t="s">
        <v>1753</v>
      </c>
      <c r="G1629" s="421" t="s">
        <v>2381</v>
      </c>
      <c r="H1629" s="228">
        <v>45720</v>
      </c>
      <c r="I1629" s="308">
        <v>36</v>
      </c>
      <c r="J1629" s="308">
        <v>143</v>
      </c>
      <c r="K1629" s="303" t="str" cm="1">
        <f t="array" ref="K1629">LOOKUP(2,1/(J1629&gt;=INDEX(IF(F1629="x",CCTT!$F$3:$I$170,CCTT!$B$3:$E$170),MATCH(DATEDIF(D1629,DATE(2024,7,11),"m"),CCTT!$A$3:$A$170,0),0)),CCTT!$F$2:$I$2)</f>
        <v>bt</v>
      </c>
      <c r="L1629" s="304">
        <f t="shared" si="150"/>
        <v>17.604772849528096</v>
      </c>
      <c r="M1629" s="303" t="str" cm="1">
        <f t="array" ref="M1629">LOOKUP(2,1/(L1629&gt;=INDEX(IF(F1629="x",BMI!$G$3:$K$170,BMI!$B$3:$F$170),MATCH(DATEDIF(D1629,DATE(2024,7,11),"m"),BMI!$A$3:$A$170,0),0)),BMI!$G$2:$K$2)</f>
        <v>bt</v>
      </c>
      <c r="N1629" s="299" t="s">
        <v>3381</v>
      </c>
      <c r="O1629" s="299">
        <v>83</v>
      </c>
      <c r="P1629" s="106" t="s">
        <v>3380</v>
      </c>
      <c r="Q1629" s="103" t="s">
        <v>5</v>
      </c>
      <c r="R1629" s="103" t="s">
        <v>5</v>
      </c>
      <c r="S1629" s="299" t="s">
        <v>1370</v>
      </c>
      <c r="T1629" s="103" t="s">
        <v>5</v>
      </c>
      <c r="U1629" s="305" t="str">
        <f t="shared" si="151"/>
        <v>bt; bt; Đa sâu răng; bt</v>
      </c>
      <c r="V1629" s="112" t="s">
        <v>1370</v>
      </c>
      <c r="W1629" s="307" t="str">
        <f t="shared" si="152"/>
        <v>II</v>
      </c>
      <c r="X1629" s="308"/>
    </row>
    <row r="1630" spans="1:24" x14ac:dyDescent="0.25">
      <c r="A1630" s="103">
        <f t="shared" si="153"/>
        <v>1621</v>
      </c>
      <c r="B1630" s="300" t="s">
        <v>3211</v>
      </c>
      <c r="C1630" s="301" t="s">
        <v>1315</v>
      </c>
      <c r="D1630" s="309">
        <v>41901</v>
      </c>
      <c r="E1630" s="308" t="s">
        <v>1753</v>
      </c>
      <c r="F1630" s="308"/>
      <c r="G1630" s="421" t="s">
        <v>2381</v>
      </c>
      <c r="H1630" s="228">
        <v>45720</v>
      </c>
      <c r="I1630" s="308">
        <v>52</v>
      </c>
      <c r="J1630" s="308">
        <v>145</v>
      </c>
      <c r="K1630" s="303" t="str" cm="1">
        <f t="array" ref="K1630">LOOKUP(2,1/(J1630&gt;=INDEX(IF(F1630="x",CCTT!$F$3:$I$170,CCTT!$B$3:$E$170),MATCH(DATEDIF(D1630,DATE(2024,7,11),"m"),CCTT!$A$3:$A$170,0),0)),CCTT!$F$2:$I$2)</f>
        <v>bt</v>
      </c>
      <c r="L1630" s="304">
        <f t="shared" si="150"/>
        <v>24.732461355529132</v>
      </c>
      <c r="M1630" s="303" t="str" cm="1">
        <f t="array" ref="M1630">LOOKUP(2,1/(L1630&gt;=INDEX(IF(F1630="x",BMI!$G$3:$K$170,BMI!$B$3:$F$170),MATCH(DATEDIF(D1630,DATE(2024,7,11),"m"),BMI!$A$3:$A$170,0),0)),BMI!$G$2:$K$2)</f>
        <v>BP</v>
      </c>
      <c r="N1630" s="299" t="s">
        <v>3390</v>
      </c>
      <c r="O1630" s="299">
        <v>86</v>
      </c>
      <c r="P1630" s="106" t="s">
        <v>3380</v>
      </c>
      <c r="Q1630" s="103" t="s">
        <v>5</v>
      </c>
      <c r="R1630" s="103" t="s">
        <v>5</v>
      </c>
      <c r="S1630" s="299" t="s">
        <v>5</v>
      </c>
      <c r="T1630" s="103" t="s">
        <v>5</v>
      </c>
      <c r="U1630" s="305" t="str">
        <f t="shared" si="151"/>
        <v>bt; bt; bt; bt</v>
      </c>
      <c r="V1630" s="306" t="s">
        <v>5</v>
      </c>
      <c r="W1630" s="307" t="str">
        <f t="shared" si="152"/>
        <v>III</v>
      </c>
      <c r="X1630" s="308"/>
    </row>
    <row r="1631" spans="1:24" x14ac:dyDescent="0.25">
      <c r="A1631" s="103">
        <f t="shared" si="153"/>
        <v>1622</v>
      </c>
      <c r="B1631" s="300" t="s">
        <v>1734</v>
      </c>
      <c r="C1631" s="301" t="s">
        <v>1316</v>
      </c>
      <c r="D1631" s="309">
        <v>41865</v>
      </c>
      <c r="E1631" s="308"/>
      <c r="F1631" s="308" t="s">
        <v>1753</v>
      </c>
      <c r="G1631" s="421" t="s">
        <v>2381</v>
      </c>
      <c r="H1631" s="228">
        <v>45720</v>
      </c>
      <c r="I1631" s="308">
        <v>41</v>
      </c>
      <c r="J1631" s="308">
        <v>146</v>
      </c>
      <c r="K1631" s="303" t="str" cm="1">
        <f t="array" ref="K1631">LOOKUP(2,1/(J1631&gt;=INDEX(IF(F1631="x",CCTT!$F$3:$I$170,CCTT!$B$3:$E$170),MATCH(DATEDIF(D1631,DATE(2024,7,11),"m"),CCTT!$A$3:$A$170,0),0)),CCTT!$F$2:$I$2)</f>
        <v>bt</v>
      </c>
      <c r="L1631" s="304">
        <f t="shared" si="150"/>
        <v>19.234377932069805</v>
      </c>
      <c r="M1631" s="303" t="str" cm="1">
        <f t="array" ref="M1631">LOOKUP(2,1/(L1631&gt;=INDEX(IF(F1631="x",BMI!$G$3:$K$170,BMI!$B$3:$F$170),MATCH(DATEDIF(D1631,DATE(2024,7,11),"m"),BMI!$A$3:$A$170,0),0)),BMI!$G$2:$K$2)</f>
        <v>TC</v>
      </c>
      <c r="N1631" s="299" t="s">
        <v>3386</v>
      </c>
      <c r="O1631" s="299">
        <v>82</v>
      </c>
      <c r="P1631" s="106" t="s">
        <v>3380</v>
      </c>
      <c r="Q1631" s="103" t="s">
        <v>5</v>
      </c>
      <c r="R1631" s="103" t="s">
        <v>5</v>
      </c>
      <c r="S1631" s="299" t="s">
        <v>5</v>
      </c>
      <c r="T1631" s="103" t="s">
        <v>5</v>
      </c>
      <c r="U1631" s="305" t="str">
        <f>Q1631&amp;"; "&amp;R1631&amp;"; "&amp;S1631&amp;"; "&amp;T1631</f>
        <v>bt; bt; bt; bt</v>
      </c>
      <c r="V1631" s="306" t="s">
        <v>5</v>
      </c>
      <c r="W1631" s="307" t="str">
        <f t="shared" si="152"/>
        <v>II</v>
      </c>
      <c r="X1631" s="308"/>
    </row>
    <row r="1632" spans="1:24" x14ac:dyDescent="0.25">
      <c r="A1632" s="103">
        <f t="shared" si="153"/>
        <v>1623</v>
      </c>
      <c r="B1632" s="300" t="s">
        <v>3212</v>
      </c>
      <c r="C1632" s="301" t="s">
        <v>1355</v>
      </c>
      <c r="D1632" s="309">
        <v>41791</v>
      </c>
      <c r="E1632" s="308"/>
      <c r="F1632" s="308" t="s">
        <v>1753</v>
      </c>
      <c r="G1632" s="421" t="s">
        <v>2381</v>
      </c>
      <c r="H1632" s="228">
        <v>45720</v>
      </c>
      <c r="I1632" s="308">
        <v>29</v>
      </c>
      <c r="J1632" s="308">
        <v>134</v>
      </c>
      <c r="K1632" s="303" t="str" cm="1">
        <f t="array" ref="K1632">LOOKUP(2,1/(J1632&gt;=INDEX(IF(F1632="x",CCTT!$F$3:$I$170,CCTT!$B$3:$E$170),MATCH(DATEDIF(D1632,DATE(2024,7,11),"m"),CCTT!$A$3:$A$170,0),0)),CCTT!$F$2:$I$2)</f>
        <v>bt</v>
      </c>
      <c r="L1632" s="304">
        <f t="shared" si="150"/>
        <v>16.150590331922476</v>
      </c>
      <c r="M1632" s="303" t="str" cm="1">
        <f t="array" ref="M1632">LOOKUP(2,1/(L1632&gt;=INDEX(IF(F1632="x",BMI!$G$3:$K$170,BMI!$B$3:$F$170),MATCH(DATEDIF(D1632,DATE(2024,7,11),"m"),BMI!$A$3:$A$170,0),0)),BMI!$G$2:$K$2)</f>
        <v>bt</v>
      </c>
      <c r="N1632" s="299" t="s">
        <v>3381</v>
      </c>
      <c r="O1632" s="299">
        <v>81</v>
      </c>
      <c r="P1632" s="302" t="s">
        <v>3382</v>
      </c>
      <c r="Q1632" s="103" t="s">
        <v>1269</v>
      </c>
      <c r="R1632" s="103" t="s">
        <v>5</v>
      </c>
      <c r="S1632" s="299" t="s">
        <v>5</v>
      </c>
      <c r="T1632" s="103" t="s">
        <v>5</v>
      </c>
      <c r="U1632" s="305" t="str">
        <f t="shared" si="151"/>
        <v>Cận thị; bt; bt; bt</v>
      </c>
      <c r="V1632" s="306" t="s">
        <v>3452</v>
      </c>
      <c r="W1632" s="307" t="str">
        <f t="shared" si="152"/>
        <v>II</v>
      </c>
      <c r="X1632" s="308"/>
    </row>
    <row r="1633" spans="1:24" x14ac:dyDescent="0.25">
      <c r="A1633" s="103">
        <f t="shared" si="153"/>
        <v>1624</v>
      </c>
      <c r="B1633" s="300" t="s">
        <v>3213</v>
      </c>
      <c r="C1633" s="301" t="s">
        <v>1292</v>
      </c>
      <c r="D1633" s="309">
        <v>41779</v>
      </c>
      <c r="E1633" s="308"/>
      <c r="F1633" s="308" t="s">
        <v>1753</v>
      </c>
      <c r="G1633" s="421" t="s">
        <v>2381</v>
      </c>
      <c r="H1633" s="228">
        <v>45720</v>
      </c>
      <c r="I1633" s="308">
        <v>30</v>
      </c>
      <c r="J1633" s="308">
        <v>139</v>
      </c>
      <c r="K1633" s="303" t="str" cm="1">
        <f t="array" ref="K1633">LOOKUP(2,1/(J1633&gt;=INDEX(IF(F1633="x",CCTT!$F$3:$I$170,CCTT!$B$3:$E$170),MATCH(DATEDIF(D1633,DATE(2024,7,11),"m"),CCTT!$A$3:$A$170,0),0)),CCTT!$F$2:$I$2)</f>
        <v>bt</v>
      </c>
      <c r="L1633" s="304">
        <f t="shared" si="150"/>
        <v>15.527146628021324</v>
      </c>
      <c r="M1633" s="303" t="str" cm="1">
        <f t="array" ref="M1633">LOOKUP(2,1/(L1633&gt;=INDEX(IF(F1633="x",BMI!$G$3:$K$170,BMI!$B$3:$F$170),MATCH(DATEDIF(D1633,DATE(2024,7,11),"m"),BMI!$A$3:$A$170,0),0)),BMI!$G$2:$K$2)</f>
        <v>bt</v>
      </c>
      <c r="N1633" s="299" t="s">
        <v>3381</v>
      </c>
      <c r="O1633" s="299">
        <v>83</v>
      </c>
      <c r="P1633" s="106" t="s">
        <v>3380</v>
      </c>
      <c r="Q1633" s="103" t="s">
        <v>5</v>
      </c>
      <c r="R1633" s="103" t="s">
        <v>5</v>
      </c>
      <c r="S1633" s="299" t="s">
        <v>5</v>
      </c>
      <c r="T1633" s="103" t="s">
        <v>5</v>
      </c>
      <c r="U1633" s="305" t="str">
        <f t="shared" si="151"/>
        <v>bt; bt; bt; bt</v>
      </c>
      <c r="V1633" s="306" t="s">
        <v>5</v>
      </c>
      <c r="W1633" s="307" t="str">
        <f t="shared" si="152"/>
        <v>I</v>
      </c>
      <c r="X1633" s="308"/>
    </row>
    <row r="1634" spans="1:24" x14ac:dyDescent="0.25">
      <c r="A1634" s="103">
        <f t="shared" si="153"/>
        <v>1625</v>
      </c>
      <c r="B1634" s="300" t="s">
        <v>3214</v>
      </c>
      <c r="C1634" s="301" t="s">
        <v>1296</v>
      </c>
      <c r="D1634" s="309">
        <v>41790</v>
      </c>
      <c r="E1634" s="308" t="s">
        <v>1753</v>
      </c>
      <c r="F1634" s="308"/>
      <c r="G1634" s="421" t="s">
        <v>2381</v>
      </c>
      <c r="H1634" s="228">
        <v>45720</v>
      </c>
      <c r="I1634" s="308">
        <v>33</v>
      </c>
      <c r="J1634" s="308">
        <v>143</v>
      </c>
      <c r="K1634" s="303" t="str" cm="1">
        <f t="array" ref="K1634">LOOKUP(2,1/(J1634&gt;=INDEX(IF(F1634="x",CCTT!$F$3:$I$170,CCTT!$B$3:$E$170),MATCH(DATEDIF(D1634,DATE(2024,7,11),"m"),CCTT!$A$3:$A$170,0),0)),CCTT!$F$2:$I$2)</f>
        <v>bt</v>
      </c>
      <c r="L1634" s="304">
        <f t="shared" si="150"/>
        <v>16.137708445400754</v>
      </c>
      <c r="M1634" s="303" t="str" cm="1">
        <f t="array" ref="M1634">LOOKUP(2,1/(L1634&gt;=INDEX(IF(F1634="x",BMI!$G$3:$K$170,BMI!$B$3:$F$170),MATCH(DATEDIF(D1634,DATE(2024,7,11),"m"),BMI!$A$3:$A$170,0),0)),BMI!$G$2:$K$2)</f>
        <v>bt</v>
      </c>
      <c r="N1634" s="299" t="s">
        <v>3381</v>
      </c>
      <c r="O1634" s="299">
        <v>83</v>
      </c>
      <c r="P1634" s="106" t="s">
        <v>3380</v>
      </c>
      <c r="Q1634" s="103" t="s">
        <v>5</v>
      </c>
      <c r="R1634" s="103" t="s">
        <v>5</v>
      </c>
      <c r="S1634" s="299" t="s">
        <v>5</v>
      </c>
      <c r="T1634" s="103" t="s">
        <v>5</v>
      </c>
      <c r="U1634" s="305" t="str">
        <f t="shared" si="151"/>
        <v>bt; bt; bt; bt</v>
      </c>
      <c r="V1634" s="306" t="s">
        <v>5</v>
      </c>
      <c r="W1634" s="307" t="str">
        <f t="shared" si="152"/>
        <v>I</v>
      </c>
      <c r="X1634" s="308"/>
    </row>
    <row r="1635" spans="1:24" x14ac:dyDescent="0.25">
      <c r="A1635" s="103">
        <f t="shared" si="153"/>
        <v>1626</v>
      </c>
      <c r="B1635" s="300" t="s">
        <v>3215</v>
      </c>
      <c r="C1635" s="301" t="s">
        <v>1296</v>
      </c>
      <c r="D1635" s="309">
        <v>41847</v>
      </c>
      <c r="E1635" s="308" t="s">
        <v>1753</v>
      </c>
      <c r="F1635" s="308"/>
      <c r="G1635" s="421" t="s">
        <v>2381</v>
      </c>
      <c r="H1635" s="228">
        <v>45720</v>
      </c>
      <c r="I1635" s="308">
        <v>42</v>
      </c>
      <c r="J1635" s="308">
        <v>143</v>
      </c>
      <c r="K1635" s="303" t="str" cm="1">
        <f t="array" ref="K1635">LOOKUP(2,1/(J1635&gt;=INDEX(IF(F1635="x",CCTT!$F$3:$I$170,CCTT!$B$3:$E$170),MATCH(DATEDIF(D1635,DATE(2024,7,11),"m"),CCTT!$A$3:$A$170,0),0)),CCTT!$F$2:$I$2)</f>
        <v>bt</v>
      </c>
      <c r="L1635" s="304">
        <f t="shared" si="150"/>
        <v>20.53890165778278</v>
      </c>
      <c r="M1635" s="303" t="str" cm="1">
        <f t="array" ref="M1635">LOOKUP(2,1/(L1635&gt;=INDEX(IF(F1635="x",BMI!$G$3:$K$170,BMI!$B$3:$F$170),MATCH(DATEDIF(D1635,DATE(2024,7,11),"m"),BMI!$A$3:$A$170,0),0)),BMI!$G$2:$K$2)</f>
        <v>TC</v>
      </c>
      <c r="N1635" s="299" t="s">
        <v>3384</v>
      </c>
      <c r="O1635" s="299">
        <v>83</v>
      </c>
      <c r="P1635" s="106" t="s">
        <v>3380</v>
      </c>
      <c r="Q1635" s="103" t="s">
        <v>5</v>
      </c>
      <c r="R1635" s="103" t="s">
        <v>5</v>
      </c>
      <c r="S1635" s="299" t="s">
        <v>5</v>
      </c>
      <c r="T1635" s="103" t="s">
        <v>5</v>
      </c>
      <c r="U1635" s="305" t="str">
        <f t="shared" si="151"/>
        <v>bt; bt; bt; bt</v>
      </c>
      <c r="V1635" s="306" t="s">
        <v>5</v>
      </c>
      <c r="W1635" s="307" t="str">
        <f t="shared" si="152"/>
        <v>II</v>
      </c>
      <c r="X1635" s="308"/>
    </row>
    <row r="1636" spans="1:24" x14ac:dyDescent="0.25">
      <c r="A1636" s="103">
        <f t="shared" si="153"/>
        <v>1627</v>
      </c>
      <c r="B1636" s="300" t="s">
        <v>3216</v>
      </c>
      <c r="C1636" s="301" t="s">
        <v>1318</v>
      </c>
      <c r="D1636" s="309">
        <v>41665</v>
      </c>
      <c r="E1636" s="308"/>
      <c r="F1636" s="308" t="s">
        <v>1753</v>
      </c>
      <c r="G1636" s="421" t="s">
        <v>2381</v>
      </c>
      <c r="H1636" s="228">
        <v>45720</v>
      </c>
      <c r="I1636" s="308">
        <v>41</v>
      </c>
      <c r="J1636" s="308">
        <v>138</v>
      </c>
      <c r="K1636" s="303" t="str" cm="1">
        <f t="array" ref="K1636">LOOKUP(2,1/(J1636&gt;=INDEX(IF(F1636="x",CCTT!$F$3:$I$170,CCTT!$B$3:$E$170),MATCH(DATEDIF(D1636,DATE(2024,7,11),"m"),CCTT!$A$3:$A$170,0),0)),CCTT!$F$2:$I$2)</f>
        <v>bt</v>
      </c>
      <c r="L1636" s="304">
        <f t="shared" si="150"/>
        <v>21.529090527200168</v>
      </c>
      <c r="M1636" s="303" t="str" cm="1">
        <f t="array" ref="M1636">LOOKUP(2,1/(L1636&gt;=INDEX(IF(F1636="x",BMI!$G$3:$K$170,BMI!$B$3:$F$170),MATCH(DATEDIF(D1636,DATE(2024,7,11),"m"),BMI!$A$3:$A$170,0),0)),BMI!$G$2:$K$2)</f>
        <v>TC</v>
      </c>
      <c r="N1636" s="299" t="s">
        <v>3381</v>
      </c>
      <c r="O1636" s="299">
        <v>84</v>
      </c>
      <c r="P1636" s="302" t="s">
        <v>3382</v>
      </c>
      <c r="Q1636" s="103" t="s">
        <v>1269</v>
      </c>
      <c r="R1636" s="103" t="s">
        <v>5</v>
      </c>
      <c r="S1636" s="299" t="s">
        <v>5</v>
      </c>
      <c r="T1636" s="103" t="s">
        <v>5</v>
      </c>
      <c r="U1636" s="305" t="str">
        <f t="shared" si="151"/>
        <v>Cận thị; bt; bt; bt</v>
      </c>
      <c r="V1636" s="306" t="s">
        <v>3452</v>
      </c>
      <c r="W1636" s="307" t="str">
        <f t="shared" si="152"/>
        <v>II</v>
      </c>
      <c r="X1636" s="308"/>
    </row>
    <row r="1637" spans="1:24" x14ac:dyDescent="0.25">
      <c r="A1637" s="103">
        <f t="shared" si="153"/>
        <v>1628</v>
      </c>
      <c r="B1637" s="300" t="s">
        <v>912</v>
      </c>
      <c r="C1637" s="301" t="s">
        <v>2756</v>
      </c>
      <c r="D1637" s="309">
        <v>41756</v>
      </c>
      <c r="E1637" s="308"/>
      <c r="F1637" s="308" t="s">
        <v>1753</v>
      </c>
      <c r="G1637" s="421" t="s">
        <v>2381</v>
      </c>
      <c r="H1637" s="228">
        <v>45720</v>
      </c>
      <c r="I1637" s="308">
        <v>34</v>
      </c>
      <c r="J1637" s="308">
        <v>142</v>
      </c>
      <c r="K1637" s="303" t="str" cm="1">
        <f t="array" ref="K1637">LOOKUP(2,1/(J1637&gt;=INDEX(IF(F1637="x",CCTT!$F$3:$I$170,CCTT!$B$3:$E$170),MATCH(DATEDIF(D1637,DATE(2024,7,11),"m"),CCTT!$A$3:$A$170,0),0)),CCTT!$F$2:$I$2)</f>
        <v>bt</v>
      </c>
      <c r="L1637" s="304">
        <f t="shared" si="150"/>
        <v>16.861733782979567</v>
      </c>
      <c r="M1637" s="303" t="str" cm="1">
        <f t="array" ref="M1637">LOOKUP(2,1/(L1637&gt;=INDEX(IF(F1637="x",BMI!$G$3:$K$170,BMI!$B$3:$F$170),MATCH(DATEDIF(D1637,DATE(2024,7,11),"m"),BMI!$A$3:$A$170,0),0)),BMI!$G$2:$K$2)</f>
        <v>bt</v>
      </c>
      <c r="N1637" s="299" t="s">
        <v>3379</v>
      </c>
      <c r="O1637" s="299">
        <v>83</v>
      </c>
      <c r="P1637" s="106" t="s">
        <v>3380</v>
      </c>
      <c r="Q1637" s="103" t="s">
        <v>5</v>
      </c>
      <c r="R1637" s="103" t="s">
        <v>5</v>
      </c>
      <c r="S1637" s="299" t="s">
        <v>5</v>
      </c>
      <c r="T1637" s="103" t="s">
        <v>5</v>
      </c>
      <c r="U1637" s="305" t="str">
        <f t="shared" si="151"/>
        <v>bt; bt; bt; bt</v>
      </c>
      <c r="V1637" s="306" t="s">
        <v>5</v>
      </c>
      <c r="W1637" s="307" t="str">
        <f t="shared" si="152"/>
        <v>I</v>
      </c>
      <c r="X1637" s="308"/>
    </row>
    <row r="1638" spans="1:24" x14ac:dyDescent="0.25">
      <c r="A1638" s="103">
        <f t="shared" si="153"/>
        <v>1629</v>
      </c>
      <c r="B1638" s="300" t="s">
        <v>1483</v>
      </c>
      <c r="C1638" s="301" t="s">
        <v>1299</v>
      </c>
      <c r="D1638" s="308"/>
      <c r="E1638" s="308" t="s">
        <v>1753</v>
      </c>
      <c r="F1638" s="308"/>
      <c r="G1638" s="421" t="s">
        <v>2381</v>
      </c>
      <c r="H1638" s="228">
        <v>45720</v>
      </c>
      <c r="I1638" s="308">
        <v>26</v>
      </c>
      <c r="J1638" s="308">
        <v>136</v>
      </c>
      <c r="K1638" s="303" t="e" cm="1">
        <f t="array" ref="K1638">LOOKUP(2,1/(J1638&gt;=INDEX(IF(F1638="x",CCTT!$F$3:$I$170,CCTT!$B$3:$E$170),MATCH(DATEDIF(D1638,DATE(2024,7,11),"m"),CCTT!$A$3:$A$170,0),0)),CCTT!$F$2:$I$2)</f>
        <v>#N/A</v>
      </c>
      <c r="L1638" s="304">
        <f t="shared" si="150"/>
        <v>14.057093425605537</v>
      </c>
      <c r="M1638" s="303" t="e" cm="1">
        <f t="array" ref="M1638">LOOKUP(2,1/(L1638&gt;=INDEX(IF(F1638="x",BMI!$G$3:$K$170,BMI!$B$3:$F$170),MATCH(DATEDIF(D1638,DATE(2024,7,11),"m"),BMI!$A$3:$A$170,0),0)),BMI!$G$2:$K$2)</f>
        <v>#N/A</v>
      </c>
      <c r="N1638" s="299" t="s">
        <v>3381</v>
      </c>
      <c r="O1638" s="299">
        <v>83</v>
      </c>
      <c r="P1638" s="106" t="s">
        <v>3380</v>
      </c>
      <c r="Q1638" s="103" t="s">
        <v>5</v>
      </c>
      <c r="R1638" s="103" t="s">
        <v>5</v>
      </c>
      <c r="S1638" s="299" t="s">
        <v>5</v>
      </c>
      <c r="T1638" s="103" t="s">
        <v>5</v>
      </c>
      <c r="U1638" s="305" t="str">
        <f t="shared" si="151"/>
        <v>bt; bt; bt; bt</v>
      </c>
      <c r="V1638" s="306" t="s">
        <v>5</v>
      </c>
      <c r="W1638" s="307" t="e">
        <f t="shared" si="152"/>
        <v>#N/A</v>
      </c>
      <c r="X1638" s="308"/>
    </row>
    <row r="1639" spans="1:24" x14ac:dyDescent="0.25">
      <c r="A1639" s="103">
        <f t="shared" si="153"/>
        <v>1630</v>
      </c>
      <c r="B1639" s="300" t="s">
        <v>2385</v>
      </c>
      <c r="C1639" s="301" t="s">
        <v>1596</v>
      </c>
      <c r="D1639" s="309">
        <v>41894</v>
      </c>
      <c r="E1639" s="308"/>
      <c r="F1639" s="308" t="s">
        <v>1753</v>
      </c>
      <c r="G1639" s="421" t="s">
        <v>2381</v>
      </c>
      <c r="H1639" s="228">
        <v>45720</v>
      </c>
      <c r="I1639" s="308">
        <v>34</v>
      </c>
      <c r="J1639" s="308">
        <v>143</v>
      </c>
      <c r="K1639" s="303" t="str" cm="1">
        <f t="array" ref="K1639">LOOKUP(2,1/(J1639&gt;=INDEX(IF(F1639="x",CCTT!$F$3:$I$170,CCTT!$B$3:$E$170),MATCH(DATEDIF(D1639,DATE(2024,7,11),"m"),CCTT!$A$3:$A$170,0),0)),CCTT!$F$2:$I$2)</f>
        <v>bt</v>
      </c>
      <c r="L1639" s="304">
        <f t="shared" si="150"/>
        <v>16.626729913443199</v>
      </c>
      <c r="M1639" s="303" t="str" cm="1">
        <f t="array" ref="M1639">LOOKUP(2,1/(L1639&gt;=INDEX(IF(F1639="x",BMI!$G$3:$K$170,BMI!$B$3:$F$170),MATCH(DATEDIF(D1639,DATE(2024,7,11),"m"),BMI!$A$3:$A$170,0),0)),BMI!$G$2:$K$2)</f>
        <v>bt</v>
      </c>
      <c r="N1639" s="299" t="s">
        <v>3384</v>
      </c>
      <c r="O1639" s="299">
        <v>83</v>
      </c>
      <c r="P1639" s="302" t="s">
        <v>3382</v>
      </c>
      <c r="Q1639" s="103" t="s">
        <v>1269</v>
      </c>
      <c r="R1639" s="103" t="s">
        <v>5</v>
      </c>
      <c r="S1639" s="299" t="s">
        <v>5</v>
      </c>
      <c r="T1639" s="103" t="s">
        <v>5</v>
      </c>
      <c r="U1639" s="305" t="str">
        <f t="shared" si="151"/>
        <v>Cận thị; bt; bt; bt</v>
      </c>
      <c r="V1639" s="306" t="s">
        <v>3452</v>
      </c>
      <c r="W1639" s="307" t="str">
        <f t="shared" si="152"/>
        <v>II</v>
      </c>
      <c r="X1639" s="308"/>
    </row>
    <row r="1640" spans="1:24" x14ac:dyDescent="0.25">
      <c r="A1640" s="103">
        <f t="shared" si="153"/>
        <v>1631</v>
      </c>
      <c r="B1640" s="300" t="s">
        <v>3217</v>
      </c>
      <c r="C1640" s="301" t="s">
        <v>1335</v>
      </c>
      <c r="D1640" s="309">
        <v>41810</v>
      </c>
      <c r="E1640" s="308"/>
      <c r="F1640" s="308" t="s">
        <v>1753</v>
      </c>
      <c r="G1640" s="421" t="s">
        <v>2381</v>
      </c>
      <c r="H1640" s="228">
        <v>45720</v>
      </c>
      <c r="I1640" s="308">
        <v>48</v>
      </c>
      <c r="J1640" s="308">
        <v>149</v>
      </c>
      <c r="K1640" s="303" t="str" cm="1">
        <f t="array" ref="K1640">LOOKUP(2,1/(J1640&gt;=INDEX(IF(F1640="x",CCTT!$F$3:$I$170,CCTT!$B$3:$E$170),MATCH(DATEDIF(D1640,DATE(2024,7,11),"m"),CCTT!$A$3:$A$170,0),0)),CCTT!$F$2:$I$2)</f>
        <v>bt</v>
      </c>
      <c r="L1640" s="304">
        <f t="shared" si="150"/>
        <v>21.620647718571234</v>
      </c>
      <c r="M1640" s="303" t="str" cm="1">
        <f t="array" ref="M1640">LOOKUP(2,1/(L1640&gt;=INDEX(IF(F1640="x",BMI!$G$3:$K$170,BMI!$B$3:$F$170),MATCH(DATEDIF(D1640,DATE(2024,7,11),"m"),BMI!$A$3:$A$170,0),0)),BMI!$G$2:$K$2)</f>
        <v>TC</v>
      </c>
      <c r="N1640" s="299" t="s">
        <v>3386</v>
      </c>
      <c r="O1640" s="299">
        <v>82</v>
      </c>
      <c r="P1640" s="106" t="s">
        <v>3380</v>
      </c>
      <c r="Q1640" s="103" t="s">
        <v>5</v>
      </c>
      <c r="R1640" s="103" t="s">
        <v>5</v>
      </c>
      <c r="S1640" s="299" t="s">
        <v>5</v>
      </c>
      <c r="T1640" s="103" t="s">
        <v>5</v>
      </c>
      <c r="U1640" s="305" t="str">
        <f t="shared" si="151"/>
        <v>bt; bt; bt; bt</v>
      </c>
      <c r="V1640" s="306" t="s">
        <v>5</v>
      </c>
      <c r="W1640" s="307" t="str">
        <f t="shared" si="152"/>
        <v>II</v>
      </c>
      <c r="X1640" s="308"/>
    </row>
    <row r="1641" spans="1:24" x14ac:dyDescent="0.25">
      <c r="A1641" s="103">
        <f t="shared" si="153"/>
        <v>1632</v>
      </c>
      <c r="B1641" s="300" t="s">
        <v>3218</v>
      </c>
      <c r="C1641" s="301" t="s">
        <v>1302</v>
      </c>
      <c r="D1641" s="309">
        <v>41815</v>
      </c>
      <c r="E1641" s="308"/>
      <c r="F1641" s="308" t="s">
        <v>1753</v>
      </c>
      <c r="G1641" s="421" t="s">
        <v>2381</v>
      </c>
      <c r="H1641" s="228">
        <v>45720</v>
      </c>
      <c r="I1641" s="308">
        <v>29</v>
      </c>
      <c r="J1641" s="308">
        <v>139</v>
      </c>
      <c r="K1641" s="303" t="str" cm="1">
        <f t="array" ref="K1641">LOOKUP(2,1/(J1641&gt;=INDEX(IF(F1641="x",CCTT!$F$3:$I$170,CCTT!$B$3:$E$170),MATCH(DATEDIF(D1641,DATE(2024,7,11),"m"),CCTT!$A$3:$A$170,0),0)),CCTT!$F$2:$I$2)</f>
        <v>bt</v>
      </c>
      <c r="L1641" s="304">
        <f t="shared" si="150"/>
        <v>15.009575073753945</v>
      </c>
      <c r="M1641" s="303" t="str" cm="1">
        <f t="array" ref="M1641">LOOKUP(2,1/(L1641&gt;=INDEX(IF(F1641="x",BMI!$G$3:$K$170,BMI!$B$3:$F$170),MATCH(DATEDIF(D1641,DATE(2024,7,11),"m"),BMI!$A$3:$A$170,0),0)),BMI!$G$2:$K$2)</f>
        <v>bt</v>
      </c>
      <c r="N1641" s="299" t="s">
        <v>3381</v>
      </c>
      <c r="O1641" s="299">
        <v>80</v>
      </c>
      <c r="P1641" s="106" t="s">
        <v>3380</v>
      </c>
      <c r="Q1641" s="103" t="s">
        <v>5</v>
      </c>
      <c r="R1641" s="103" t="s">
        <v>5</v>
      </c>
      <c r="S1641" s="299" t="s">
        <v>3454</v>
      </c>
      <c r="T1641" s="103" t="s">
        <v>5</v>
      </c>
      <c r="U1641" s="305" t="str">
        <f t="shared" si="151"/>
        <v>bt; bt; sâu răng; bt</v>
      </c>
      <c r="V1641" s="306" t="s">
        <v>3454</v>
      </c>
      <c r="W1641" s="307" t="str">
        <f t="shared" si="152"/>
        <v>II</v>
      </c>
      <c r="X1641" s="308"/>
    </row>
    <row r="1642" spans="1:24" x14ac:dyDescent="0.25">
      <c r="A1642" s="103">
        <f t="shared" si="153"/>
        <v>1633</v>
      </c>
      <c r="B1642" s="300" t="s">
        <v>3219</v>
      </c>
      <c r="C1642" s="301" t="s">
        <v>1362</v>
      </c>
      <c r="D1642" s="309">
        <v>41737</v>
      </c>
      <c r="E1642" s="308" t="s">
        <v>1753</v>
      </c>
      <c r="F1642" s="308"/>
      <c r="G1642" s="421" t="s">
        <v>2381</v>
      </c>
      <c r="H1642" s="228">
        <v>45720</v>
      </c>
      <c r="I1642" s="308">
        <v>26</v>
      </c>
      <c r="J1642" s="308">
        <v>135</v>
      </c>
      <c r="K1642" s="303" t="str" cm="1">
        <f t="array" ref="K1642">LOOKUP(2,1/(J1642&gt;=INDEX(IF(F1642="x",CCTT!$F$3:$I$170,CCTT!$B$3:$E$170),MATCH(DATEDIF(D1642,DATE(2024,7,11),"m"),CCTT!$A$3:$A$170,0),0)),CCTT!$F$2:$I$2)</f>
        <v>bt</v>
      </c>
      <c r="L1642" s="304">
        <f t="shared" si="150"/>
        <v>14.266117969821673</v>
      </c>
      <c r="M1642" s="303" t="str" cm="1">
        <f t="array" ref="M1642">LOOKUP(2,1/(L1642&gt;=INDEX(IF(F1642="x",BMI!$G$3:$K$170,BMI!$B$3:$F$170),MATCH(DATEDIF(D1642,DATE(2024,7,11),"m"),BMI!$A$3:$A$170,0),0)),BMI!$G$2:$K$2)</f>
        <v>bt</v>
      </c>
      <c r="N1642" s="299" t="s">
        <v>3381</v>
      </c>
      <c r="O1642" s="299">
        <v>81</v>
      </c>
      <c r="P1642" s="302" t="s">
        <v>3412</v>
      </c>
      <c r="Q1642" s="335" t="s">
        <v>1326</v>
      </c>
      <c r="R1642" s="103" t="s">
        <v>5</v>
      </c>
      <c r="S1642" s="299" t="s">
        <v>3454</v>
      </c>
      <c r="T1642" s="103" t="s">
        <v>5</v>
      </c>
      <c r="U1642" s="305" t="str">
        <f t="shared" si="151"/>
        <v>2 mắt giảm thị lực; bt; sâu răng; bt</v>
      </c>
      <c r="V1642" s="306" t="s">
        <v>3457</v>
      </c>
      <c r="W1642" s="307" t="str">
        <f t="shared" si="152"/>
        <v>II</v>
      </c>
      <c r="X1642" s="308"/>
    </row>
    <row r="1643" spans="1:24" x14ac:dyDescent="0.25">
      <c r="A1643" s="103">
        <f t="shared" si="153"/>
        <v>1634</v>
      </c>
      <c r="B1643" s="300" t="s">
        <v>3220</v>
      </c>
      <c r="C1643" s="301" t="s">
        <v>1372</v>
      </c>
      <c r="D1643" s="309">
        <v>41560</v>
      </c>
      <c r="E1643" s="308"/>
      <c r="F1643" s="308" t="s">
        <v>1753</v>
      </c>
      <c r="G1643" s="421" t="s">
        <v>2381</v>
      </c>
      <c r="H1643" s="228">
        <v>45720</v>
      </c>
      <c r="I1643" s="308">
        <v>36</v>
      </c>
      <c r="J1643" s="308">
        <v>138</v>
      </c>
      <c r="K1643" s="303" t="str" cm="1">
        <f t="array" ref="K1643">LOOKUP(2,1/(J1643&gt;=INDEX(IF(F1643="x",CCTT!$F$3:$I$170,CCTT!$B$3:$E$170),MATCH(DATEDIF(D1643,DATE(2024,7,11),"m"),CCTT!$A$3:$A$170,0),0)),CCTT!$F$2:$I$2)</f>
        <v>bt</v>
      </c>
      <c r="L1643" s="304">
        <f t="shared" si="150"/>
        <v>18.903591682419659</v>
      </c>
      <c r="M1643" s="303" t="str" cm="1">
        <f t="array" ref="M1643">LOOKUP(2,1/(L1643&gt;=INDEX(IF(F1643="x",BMI!$G$3:$K$170,BMI!$B$3:$F$170),MATCH(DATEDIF(D1643,DATE(2024,7,11),"m"),BMI!$A$3:$A$170,0),0)),BMI!$G$2:$K$2)</f>
        <v>bt</v>
      </c>
      <c r="N1643" s="299" t="s">
        <v>3384</v>
      </c>
      <c r="O1643" s="299">
        <v>84</v>
      </c>
      <c r="P1643" s="106" t="s">
        <v>3380</v>
      </c>
      <c r="Q1643" s="103" t="s">
        <v>5</v>
      </c>
      <c r="R1643" s="103" t="s">
        <v>5</v>
      </c>
      <c r="S1643" s="299" t="s">
        <v>3454</v>
      </c>
      <c r="T1643" s="103" t="s">
        <v>5</v>
      </c>
      <c r="U1643" s="305" t="str">
        <f t="shared" si="151"/>
        <v>bt; bt; sâu răng; bt</v>
      </c>
      <c r="V1643" s="306" t="s">
        <v>3454</v>
      </c>
      <c r="W1643" s="307" t="str">
        <f t="shared" si="152"/>
        <v>II</v>
      </c>
      <c r="X1643" s="308"/>
    </row>
    <row r="1644" spans="1:24" x14ac:dyDescent="0.25">
      <c r="A1644" s="103">
        <f t="shared" si="153"/>
        <v>1635</v>
      </c>
      <c r="B1644" s="300" t="s">
        <v>1490</v>
      </c>
      <c r="C1644" s="301" t="s">
        <v>1361</v>
      </c>
      <c r="D1644" s="308"/>
      <c r="E1644" s="308"/>
      <c r="F1644" s="308" t="s">
        <v>1753</v>
      </c>
      <c r="G1644" s="421" t="s">
        <v>2381</v>
      </c>
      <c r="H1644" s="228">
        <v>45720</v>
      </c>
      <c r="I1644" s="308"/>
      <c r="J1644" s="308"/>
      <c r="K1644" s="303" t="e" cm="1">
        <f t="array" ref="K1644">LOOKUP(2,1/(J1644&gt;=INDEX(IF(F1644="x",CCTT!$F$3:$I$170,CCTT!$B$3:$E$170),MATCH(DATEDIF(D1644,DATE(2024,7,11),"m"),CCTT!$A$3:$A$170,0),0)),CCTT!$F$2:$I$2)</f>
        <v>#N/A</v>
      </c>
      <c r="L1644" s="304" t="e">
        <f t="shared" si="150"/>
        <v>#DIV/0!</v>
      </c>
      <c r="M1644" s="303" t="e" cm="1">
        <f t="array" ref="M1644">LOOKUP(2,1/(L1644&gt;=INDEX(IF(F1644="x",BMI!$G$3:$K$170,BMI!$B$3:$F$170),MATCH(DATEDIF(D1644,DATE(2024,7,11),"m"),BMI!$A$3:$A$170,0),0)),BMI!$G$2:$K$2)</f>
        <v>#DIV/0!</v>
      </c>
      <c r="N1644" s="299" t="s">
        <v>3381</v>
      </c>
      <c r="O1644" s="299">
        <v>83</v>
      </c>
      <c r="P1644" s="106" t="s">
        <v>3380</v>
      </c>
      <c r="Q1644" s="103" t="s">
        <v>5</v>
      </c>
      <c r="R1644" s="103" t="s">
        <v>5</v>
      </c>
      <c r="S1644" s="299" t="s">
        <v>5</v>
      </c>
      <c r="T1644" s="103" t="s">
        <v>5</v>
      </c>
      <c r="U1644" s="305" t="str">
        <f t="shared" si="151"/>
        <v>bt; bt; bt; bt</v>
      </c>
      <c r="V1644" s="306" t="s">
        <v>5</v>
      </c>
      <c r="W1644" s="307" t="e">
        <f t="shared" si="152"/>
        <v>#N/A</v>
      </c>
      <c r="X1644" s="308"/>
    </row>
    <row r="1645" spans="1:24" x14ac:dyDescent="0.25">
      <c r="A1645" s="103">
        <f t="shared" si="153"/>
        <v>1636</v>
      </c>
      <c r="B1645" s="300" t="s">
        <v>1341</v>
      </c>
      <c r="C1645" s="301" t="s">
        <v>1261</v>
      </c>
      <c r="D1645" s="309">
        <v>41771</v>
      </c>
      <c r="E1645" s="308" t="s">
        <v>1753</v>
      </c>
      <c r="F1645" s="308"/>
      <c r="G1645" s="421" t="s">
        <v>3248</v>
      </c>
      <c r="H1645" s="228">
        <v>45720</v>
      </c>
      <c r="I1645" s="308">
        <v>43</v>
      </c>
      <c r="J1645" s="308">
        <v>141</v>
      </c>
      <c r="K1645" s="303" t="str" cm="1">
        <f t="array" ref="K1645">LOOKUP(2,1/(J1645&gt;=INDEX(IF(F1645="x",CCTT!$F$3:$I$170,CCTT!$B$3:$E$170),MATCH(DATEDIF(D1645,DATE(2024,7,11),"m"),CCTT!$A$3:$A$170,0),0)),CCTT!$F$2:$I$2)</f>
        <v>bt</v>
      </c>
      <c r="L1645" s="304">
        <f t="shared" si="150"/>
        <v>21.62869070972285</v>
      </c>
      <c r="M1645" s="303" t="str" cm="1">
        <f t="array" ref="M1645">LOOKUP(2,1/(L1645&gt;=INDEX(IF(F1645="x",BMI!$G$3:$K$170,BMI!$B$3:$F$170),MATCH(DATEDIF(D1645,DATE(2024,7,11),"m"),BMI!$A$3:$A$170,0),0)),BMI!$G$2:$K$2)</f>
        <v>BP</v>
      </c>
      <c r="N1645" s="299" t="s">
        <v>3379</v>
      </c>
      <c r="O1645" s="299">
        <v>83</v>
      </c>
      <c r="P1645" s="106" t="s">
        <v>3380</v>
      </c>
      <c r="Q1645" s="103" t="s">
        <v>5</v>
      </c>
      <c r="R1645" s="103" t="s">
        <v>5</v>
      </c>
      <c r="S1645" s="299" t="s">
        <v>5</v>
      </c>
      <c r="T1645" s="103" t="s">
        <v>5</v>
      </c>
      <c r="U1645" s="305" t="str">
        <f t="shared" si="151"/>
        <v>bt; bt; bt; bt</v>
      </c>
      <c r="V1645" s="306" t="s">
        <v>5</v>
      </c>
      <c r="W1645" s="307" t="str">
        <f t="shared" si="152"/>
        <v>III</v>
      </c>
      <c r="X1645" s="308"/>
    </row>
    <row r="1646" spans="1:24" x14ac:dyDescent="0.25">
      <c r="A1646" s="103">
        <f t="shared" si="153"/>
        <v>1637</v>
      </c>
      <c r="B1646" s="300" t="s">
        <v>3221</v>
      </c>
      <c r="C1646" s="301" t="s">
        <v>1261</v>
      </c>
      <c r="D1646" s="309">
        <v>41827</v>
      </c>
      <c r="E1646" s="308"/>
      <c r="F1646" s="308" t="s">
        <v>1753</v>
      </c>
      <c r="G1646" s="421" t="s">
        <v>3248</v>
      </c>
      <c r="H1646" s="228">
        <v>45720</v>
      </c>
      <c r="I1646" s="308">
        <v>31</v>
      </c>
      <c r="J1646" s="308">
        <v>139</v>
      </c>
      <c r="K1646" s="303" t="str" cm="1">
        <f t="array" ref="K1646">LOOKUP(2,1/(J1646&gt;=INDEX(IF(F1646="x",CCTT!$F$3:$I$170,CCTT!$B$3:$E$170),MATCH(DATEDIF(D1646,DATE(2024,7,11),"m"),CCTT!$A$3:$A$170,0),0)),CCTT!$F$2:$I$2)</f>
        <v>bt</v>
      </c>
      <c r="L1646" s="304">
        <f t="shared" ref="L1646:L1708" si="154">(I1646/J1646^2)*10^4</f>
        <v>16.044718182288701</v>
      </c>
      <c r="M1646" s="303" t="str" cm="1">
        <f t="array" ref="M1646">LOOKUP(2,1/(L1646&gt;=INDEX(IF(F1646="x",BMI!$G$3:$K$170,BMI!$B$3:$F$170),MATCH(DATEDIF(D1646,DATE(2024,7,11),"m"),BMI!$A$3:$A$170,0),0)),BMI!$G$2:$K$2)</f>
        <v>bt</v>
      </c>
      <c r="N1646" s="299" t="s">
        <v>3386</v>
      </c>
      <c r="O1646" s="299">
        <v>86</v>
      </c>
      <c r="P1646" s="106" t="s">
        <v>3380</v>
      </c>
      <c r="Q1646" s="103" t="s">
        <v>5</v>
      </c>
      <c r="R1646" s="103" t="s">
        <v>5</v>
      </c>
      <c r="S1646" s="299" t="s">
        <v>5</v>
      </c>
      <c r="T1646" s="103" t="s">
        <v>5</v>
      </c>
      <c r="U1646" s="305" t="str">
        <f t="shared" ref="U1646:U1708" si="155">Q1646&amp;"; "&amp;R1646&amp;"; "&amp;S1646&amp;"; "&amp;T1646</f>
        <v>bt; bt; bt; bt</v>
      </c>
      <c r="V1646" s="306" t="s">
        <v>5</v>
      </c>
      <c r="W1646" s="307" t="str">
        <f t="shared" ref="W1646:W1708" si="156">ROMAN(MAX(IF(OR(K1646=$Z$8,M1646=$AD$8,M1646=$AH$8),3,IF(OR(K1646=$AA$8,M1646=$AE$8,M1646=$AG$8),2,1)),IF(V1646="bt",1,2)),0)</f>
        <v>I</v>
      </c>
      <c r="X1646" s="308"/>
    </row>
    <row r="1647" spans="1:24" x14ac:dyDescent="0.25">
      <c r="A1647" s="103">
        <f t="shared" si="153"/>
        <v>1638</v>
      </c>
      <c r="B1647" s="300" t="s">
        <v>3222</v>
      </c>
      <c r="C1647" s="301" t="s">
        <v>1262</v>
      </c>
      <c r="D1647" s="309">
        <v>41664</v>
      </c>
      <c r="E1647" s="308"/>
      <c r="F1647" s="308" t="s">
        <v>1753</v>
      </c>
      <c r="G1647" s="421" t="s">
        <v>3248</v>
      </c>
      <c r="H1647" s="228">
        <v>45720</v>
      </c>
      <c r="I1647" s="308">
        <v>47</v>
      </c>
      <c r="J1647" s="308">
        <v>154</v>
      </c>
      <c r="K1647" s="303" t="str" cm="1">
        <f t="array" ref="K1647">LOOKUP(2,1/(J1647&gt;=INDEX(IF(F1647="x",CCTT!$F$3:$I$170,CCTT!$B$3:$E$170),MATCH(DATEDIF(D1647,DATE(2024,7,11),"m"),CCTT!$A$3:$A$170,0),0)),CCTT!$F$2:$I$2)</f>
        <v>bt</v>
      </c>
      <c r="L1647" s="304">
        <f t="shared" si="154"/>
        <v>19.817844493169169</v>
      </c>
      <c r="M1647" s="303" t="str" cm="1">
        <f t="array" ref="M1647">LOOKUP(2,1/(L1647&gt;=INDEX(IF(F1647="x",BMI!$G$3:$K$170,BMI!$B$3:$F$170),MATCH(DATEDIF(D1647,DATE(2024,7,11),"m"),BMI!$A$3:$A$170,0),0)),BMI!$G$2:$K$2)</f>
        <v>TC</v>
      </c>
      <c r="N1647" s="299" t="s">
        <v>3390</v>
      </c>
      <c r="O1647" s="299">
        <v>84</v>
      </c>
      <c r="P1647" s="302" t="s">
        <v>3415</v>
      </c>
      <c r="Q1647" s="335" t="s">
        <v>1326</v>
      </c>
      <c r="R1647" s="103" t="s">
        <v>5</v>
      </c>
      <c r="S1647" s="299" t="s">
        <v>5</v>
      </c>
      <c r="T1647" s="103" t="s">
        <v>5</v>
      </c>
      <c r="U1647" s="305" t="str">
        <f t="shared" si="155"/>
        <v>2 mắt giảm thị lực; bt; bt; bt</v>
      </c>
      <c r="V1647" s="112" t="s">
        <v>1326</v>
      </c>
      <c r="W1647" s="307" t="str">
        <f t="shared" si="156"/>
        <v>II</v>
      </c>
      <c r="X1647" s="308"/>
    </row>
    <row r="1648" spans="1:24" x14ac:dyDescent="0.25">
      <c r="A1648" s="103">
        <f t="shared" si="153"/>
        <v>1639</v>
      </c>
      <c r="B1648" s="300" t="s">
        <v>3223</v>
      </c>
      <c r="C1648" s="301" t="s">
        <v>1262</v>
      </c>
      <c r="D1648" s="309">
        <v>41905</v>
      </c>
      <c r="E1648" s="308"/>
      <c r="F1648" s="308" t="s">
        <v>1753</v>
      </c>
      <c r="G1648" s="421" t="s">
        <v>3248</v>
      </c>
      <c r="H1648" s="228">
        <v>45720</v>
      </c>
      <c r="I1648" s="308">
        <v>23</v>
      </c>
      <c r="J1648" s="308">
        <v>136</v>
      </c>
      <c r="K1648" s="303" t="str" cm="1">
        <f t="array" ref="K1648">LOOKUP(2,1/(J1648&gt;=INDEX(IF(F1648="x",CCTT!$F$3:$I$170,CCTT!$B$3:$E$170),MATCH(DATEDIF(D1648,DATE(2024,7,11),"m"),CCTT!$A$3:$A$170,0),0)),CCTT!$F$2:$I$2)</f>
        <v>bt</v>
      </c>
      <c r="L1648" s="304">
        <f t="shared" si="154"/>
        <v>12.435121107266436</v>
      </c>
      <c r="M1648" s="303" t="str" cm="1">
        <f t="array" ref="M1648">LOOKUP(2,1/(L1648&gt;=INDEX(IF(F1648="x",BMI!$G$3:$K$170,BMI!$B$3:$F$170),MATCH(DATEDIF(D1648,DATE(2024,7,11),"m"),BMI!$A$3:$A$170,0),0)),BMI!$G$2:$K$2)</f>
        <v>SDDTGC</v>
      </c>
      <c r="N1648" s="299" t="s">
        <v>3381</v>
      </c>
      <c r="O1648" s="299">
        <v>82</v>
      </c>
      <c r="P1648" s="106" t="s">
        <v>3380</v>
      </c>
      <c r="Q1648" s="103" t="s">
        <v>5</v>
      </c>
      <c r="R1648" s="103" t="s">
        <v>5</v>
      </c>
      <c r="S1648" s="299" t="s">
        <v>1370</v>
      </c>
      <c r="T1648" s="103" t="s">
        <v>5</v>
      </c>
      <c r="U1648" s="305" t="str">
        <f t="shared" si="155"/>
        <v>bt; bt; Đa sâu răng; bt</v>
      </c>
      <c r="V1648" s="112" t="s">
        <v>1370</v>
      </c>
      <c r="W1648" s="307" t="str">
        <f t="shared" si="156"/>
        <v>II</v>
      </c>
      <c r="X1648" s="308"/>
    </row>
    <row r="1649" spans="1:24" x14ac:dyDescent="0.25">
      <c r="A1649" s="103">
        <f t="shared" si="153"/>
        <v>1640</v>
      </c>
      <c r="B1649" s="300" t="s">
        <v>3224</v>
      </c>
      <c r="C1649" s="301" t="s">
        <v>1262</v>
      </c>
      <c r="D1649" s="309">
        <v>41844</v>
      </c>
      <c r="E1649" s="308" t="s">
        <v>1753</v>
      </c>
      <c r="F1649" s="308"/>
      <c r="G1649" s="421" t="s">
        <v>3248</v>
      </c>
      <c r="H1649" s="228">
        <v>45720</v>
      </c>
      <c r="I1649" s="308">
        <v>39</v>
      </c>
      <c r="J1649" s="308">
        <v>142</v>
      </c>
      <c r="K1649" s="303" t="str" cm="1">
        <f t="array" ref="K1649">LOOKUP(2,1/(J1649&gt;=INDEX(IF(F1649="x",CCTT!$F$3:$I$170,CCTT!$B$3:$E$170),MATCH(DATEDIF(D1649,DATE(2024,7,11),"m"),CCTT!$A$3:$A$170,0),0)),CCTT!$F$2:$I$2)</f>
        <v>bt</v>
      </c>
      <c r="L1649" s="304">
        <f t="shared" si="154"/>
        <v>19.34140051577068</v>
      </c>
      <c r="M1649" s="303" t="str" cm="1">
        <f t="array" ref="M1649">LOOKUP(2,1/(L1649&gt;=INDEX(IF(F1649="x",BMI!$G$3:$K$170,BMI!$B$3:$F$170),MATCH(DATEDIF(D1649,DATE(2024,7,11),"m"),BMI!$A$3:$A$170,0),0)),BMI!$G$2:$K$2)</f>
        <v>TC</v>
      </c>
      <c r="N1649" s="299" t="s">
        <v>3386</v>
      </c>
      <c r="O1649" s="299">
        <v>87</v>
      </c>
      <c r="P1649" s="106" t="s">
        <v>3380</v>
      </c>
      <c r="Q1649" s="103" t="s">
        <v>5</v>
      </c>
      <c r="R1649" s="103" t="s">
        <v>5</v>
      </c>
      <c r="S1649" s="299" t="s">
        <v>5</v>
      </c>
      <c r="T1649" s="103" t="s">
        <v>5</v>
      </c>
      <c r="U1649" s="305" t="str">
        <f t="shared" si="155"/>
        <v>bt; bt; bt; bt</v>
      </c>
      <c r="V1649" s="306" t="s">
        <v>5</v>
      </c>
      <c r="W1649" s="307" t="str">
        <f t="shared" si="156"/>
        <v>II</v>
      </c>
      <c r="X1649" s="308"/>
    </row>
    <row r="1650" spans="1:24" x14ac:dyDescent="0.25">
      <c r="A1650" s="103">
        <f t="shared" si="153"/>
        <v>1641</v>
      </c>
      <c r="B1650" s="300" t="s">
        <v>3225</v>
      </c>
      <c r="C1650" s="301" t="s">
        <v>1824</v>
      </c>
      <c r="D1650" s="308"/>
      <c r="E1650" s="308" t="s">
        <v>1753</v>
      </c>
      <c r="F1650" s="308"/>
      <c r="G1650" s="421" t="s">
        <v>3248</v>
      </c>
      <c r="H1650" s="228">
        <v>45720</v>
      </c>
      <c r="I1650" s="308">
        <v>29</v>
      </c>
      <c r="J1650" s="308">
        <v>140</v>
      </c>
      <c r="K1650" s="303" t="e" cm="1">
        <f t="array" ref="K1650">LOOKUP(2,1/(J1650&gt;=INDEX(IF(F1650="x",CCTT!$F$3:$I$170,CCTT!$B$3:$E$170),MATCH(DATEDIF(D1650,DATE(2024,7,11),"m"),CCTT!$A$3:$A$170,0),0)),CCTT!$F$2:$I$2)</f>
        <v>#N/A</v>
      </c>
      <c r="L1650" s="304">
        <f t="shared" si="154"/>
        <v>14.795918367346939</v>
      </c>
      <c r="M1650" s="303" t="e" cm="1">
        <f t="array" ref="M1650">LOOKUP(2,1/(L1650&gt;=INDEX(IF(F1650="x",BMI!$G$3:$K$170,BMI!$B$3:$F$170),MATCH(DATEDIF(D1650,DATE(2024,7,11),"m"),BMI!$A$3:$A$170,0),0)),BMI!$G$2:$K$2)</f>
        <v>#N/A</v>
      </c>
      <c r="N1650" s="299" t="s">
        <v>3386</v>
      </c>
      <c r="O1650" s="299">
        <v>80</v>
      </c>
      <c r="P1650" s="302" t="s">
        <v>3382</v>
      </c>
      <c r="Q1650" s="103" t="s">
        <v>1269</v>
      </c>
      <c r="R1650" s="103" t="s">
        <v>5</v>
      </c>
      <c r="S1650" s="299" t="s">
        <v>5</v>
      </c>
      <c r="T1650" s="103" t="s">
        <v>5</v>
      </c>
      <c r="U1650" s="305" t="str">
        <f t="shared" si="155"/>
        <v>Cận thị; bt; bt; bt</v>
      </c>
      <c r="V1650" s="306" t="s">
        <v>3452</v>
      </c>
      <c r="W1650" s="307" t="e">
        <f t="shared" si="156"/>
        <v>#N/A</v>
      </c>
      <c r="X1650" s="308"/>
    </row>
    <row r="1651" spans="1:24" x14ac:dyDescent="0.25">
      <c r="A1651" s="103">
        <f t="shared" si="153"/>
        <v>1642</v>
      </c>
      <c r="B1651" s="300" t="s">
        <v>3226</v>
      </c>
      <c r="C1651" s="301" t="s">
        <v>1264</v>
      </c>
      <c r="D1651" s="309">
        <v>41882</v>
      </c>
      <c r="E1651" s="308" t="s">
        <v>1753</v>
      </c>
      <c r="F1651" s="308"/>
      <c r="G1651" s="421" t="s">
        <v>3248</v>
      </c>
      <c r="H1651" s="228">
        <v>45720</v>
      </c>
      <c r="I1651" s="308">
        <v>42</v>
      </c>
      <c r="J1651" s="308">
        <v>137</v>
      </c>
      <c r="K1651" s="303" t="str" cm="1">
        <f t="array" ref="K1651">LOOKUP(2,1/(J1651&gt;=INDEX(IF(F1651="x",CCTT!$F$3:$I$170,CCTT!$B$3:$E$170),MATCH(DATEDIF(D1651,DATE(2024,7,11),"m"),CCTT!$A$3:$A$170,0),0)),CCTT!$F$2:$I$2)</f>
        <v>bt</v>
      </c>
      <c r="L1651" s="304">
        <f t="shared" si="154"/>
        <v>22.377324311364482</v>
      </c>
      <c r="M1651" s="303" t="str" cm="1">
        <f t="array" ref="M1651">LOOKUP(2,1/(L1651&gt;=INDEX(IF(F1651="x",BMI!$G$3:$K$170,BMI!$B$3:$F$170),MATCH(DATEDIF(D1651,DATE(2024,7,11),"m"),BMI!$A$3:$A$170,0),0)),BMI!$G$2:$K$2)</f>
        <v>BP</v>
      </c>
      <c r="N1651" s="299" t="s">
        <v>3386</v>
      </c>
      <c r="O1651" s="299">
        <v>86</v>
      </c>
      <c r="P1651" s="106" t="s">
        <v>3380</v>
      </c>
      <c r="Q1651" s="103" t="s">
        <v>5</v>
      </c>
      <c r="R1651" s="103" t="s">
        <v>5</v>
      </c>
      <c r="S1651" s="299" t="s">
        <v>1370</v>
      </c>
      <c r="T1651" s="103" t="s">
        <v>5</v>
      </c>
      <c r="U1651" s="305" t="str">
        <f t="shared" si="155"/>
        <v>bt; bt; Đa sâu răng; bt</v>
      </c>
      <c r="V1651" s="112" t="s">
        <v>1370</v>
      </c>
      <c r="W1651" s="307" t="str">
        <f t="shared" si="156"/>
        <v>III</v>
      </c>
      <c r="X1651" s="308"/>
    </row>
    <row r="1652" spans="1:24" x14ac:dyDescent="0.25">
      <c r="A1652" s="103">
        <f t="shared" si="153"/>
        <v>1643</v>
      </c>
      <c r="B1652" s="300" t="s">
        <v>1479</v>
      </c>
      <c r="C1652" s="301" t="s">
        <v>1264</v>
      </c>
      <c r="D1652" s="309">
        <v>41718</v>
      </c>
      <c r="E1652" s="308" t="s">
        <v>1753</v>
      </c>
      <c r="F1652" s="308"/>
      <c r="G1652" s="421" t="s">
        <v>3248</v>
      </c>
      <c r="H1652" s="228">
        <v>45720</v>
      </c>
      <c r="I1652" s="308">
        <v>26</v>
      </c>
      <c r="J1652" s="308">
        <v>139</v>
      </c>
      <c r="K1652" s="303" t="str" cm="1">
        <f t="array" ref="K1652">LOOKUP(2,1/(J1652&gt;=INDEX(IF(F1652="x",CCTT!$F$3:$I$170,CCTT!$B$3:$E$170),MATCH(DATEDIF(D1652,DATE(2024,7,11),"m"),CCTT!$A$3:$A$170,0),0)),CCTT!$F$2:$I$2)</f>
        <v>bt</v>
      </c>
      <c r="L1652" s="304">
        <f t="shared" si="154"/>
        <v>13.456860410951814</v>
      </c>
      <c r="M1652" s="303" t="str" cm="1">
        <f t="array" ref="M1652">LOOKUP(2,1/(L1652&gt;=INDEX(IF(F1652="x",BMI!$G$3:$K$170,BMI!$B$3:$F$170),MATCH(DATEDIF(D1652,DATE(2024,7,11),"m"),BMI!$A$3:$A$170,0),0)),BMI!$G$2:$K$2)</f>
        <v>SDDTGC</v>
      </c>
      <c r="N1652" s="299" t="s">
        <v>3381</v>
      </c>
      <c r="O1652" s="299">
        <v>82</v>
      </c>
      <c r="P1652" s="106" t="s">
        <v>3380</v>
      </c>
      <c r="Q1652" s="103" t="s">
        <v>5</v>
      </c>
      <c r="R1652" s="103" t="s">
        <v>5</v>
      </c>
      <c r="S1652" s="299" t="s">
        <v>1370</v>
      </c>
      <c r="T1652" s="103" t="s">
        <v>5</v>
      </c>
      <c r="U1652" s="305" t="str">
        <f t="shared" si="155"/>
        <v>bt; bt; Đa sâu răng; bt</v>
      </c>
      <c r="V1652" s="112" t="s">
        <v>1370</v>
      </c>
      <c r="W1652" s="307" t="str">
        <f t="shared" si="156"/>
        <v>II</v>
      </c>
      <c r="X1652" s="308"/>
    </row>
    <row r="1653" spans="1:24" x14ac:dyDescent="0.25">
      <c r="A1653" s="103">
        <f t="shared" si="153"/>
        <v>1644</v>
      </c>
      <c r="B1653" s="300" t="s">
        <v>1685</v>
      </c>
      <c r="C1653" s="301" t="s">
        <v>1264</v>
      </c>
      <c r="D1653" s="309">
        <v>41737</v>
      </c>
      <c r="E1653" s="308" t="s">
        <v>1753</v>
      </c>
      <c r="F1653" s="308"/>
      <c r="G1653" s="421" t="s">
        <v>3248</v>
      </c>
      <c r="H1653" s="228">
        <v>45720</v>
      </c>
      <c r="I1653" s="308">
        <v>26</v>
      </c>
      <c r="J1653" s="308">
        <v>127</v>
      </c>
      <c r="K1653" s="303" t="str" cm="1">
        <f t="array" ref="K1653">LOOKUP(2,1/(J1653&gt;=INDEX(IF(F1653="x",CCTT!$F$3:$I$170,CCTT!$B$3:$E$170),MATCH(DATEDIF(D1653,DATE(2024,7,11),"m"),CCTT!$A$3:$A$170,0),0)),CCTT!$F$2:$I$2)</f>
        <v>bt</v>
      </c>
      <c r="L1653" s="304">
        <f t="shared" si="154"/>
        <v>16.120032240064479</v>
      </c>
      <c r="M1653" s="303" t="str" cm="1">
        <f t="array" ref="M1653">LOOKUP(2,1/(L1653&gt;=INDEX(IF(F1653="x",BMI!$G$3:$K$170,BMI!$B$3:$F$170),MATCH(DATEDIF(D1653,DATE(2024,7,11),"m"),BMI!$A$3:$A$170,0),0)),BMI!$G$2:$K$2)</f>
        <v>bt</v>
      </c>
      <c r="N1653" s="299" t="s">
        <v>3381</v>
      </c>
      <c r="O1653" s="299">
        <v>82</v>
      </c>
      <c r="P1653" s="106" t="s">
        <v>3380</v>
      </c>
      <c r="Q1653" s="103" t="s">
        <v>5</v>
      </c>
      <c r="R1653" s="103" t="s">
        <v>5</v>
      </c>
      <c r="S1653" s="299" t="s">
        <v>5</v>
      </c>
      <c r="T1653" s="103" t="s">
        <v>5</v>
      </c>
      <c r="U1653" s="305" t="str">
        <f t="shared" si="155"/>
        <v>bt; bt; bt; bt</v>
      </c>
      <c r="V1653" s="306" t="s">
        <v>5</v>
      </c>
      <c r="W1653" s="307" t="str">
        <f>ROMAN(MAX(IF(OR(K1653=$Z$8,M1653=$AD$8,M1653=$AH$8),3,IF(OR(K1653=$AA$8,M1653=$AE$8,M1653=$AG$8),2,1)),IF(V1653="bt",1,2)),0)</f>
        <v>I</v>
      </c>
      <c r="X1653" s="308"/>
    </row>
    <row r="1654" spans="1:24" x14ac:dyDescent="0.25">
      <c r="A1654" s="103">
        <f t="shared" si="153"/>
        <v>1645</v>
      </c>
      <c r="B1654" s="300" t="s">
        <v>1671</v>
      </c>
      <c r="C1654" s="301" t="s">
        <v>1264</v>
      </c>
      <c r="D1654" s="308"/>
      <c r="E1654" s="308" t="s">
        <v>1753</v>
      </c>
      <c r="F1654" s="308"/>
      <c r="G1654" s="421" t="s">
        <v>3248</v>
      </c>
      <c r="H1654" s="228">
        <v>45720</v>
      </c>
      <c r="I1654" s="308">
        <v>30</v>
      </c>
      <c r="J1654" s="308">
        <v>132</v>
      </c>
      <c r="K1654" s="303" t="e" cm="1">
        <f t="array" ref="K1654">LOOKUP(2,1/(J1654&gt;=INDEX(IF(F1654="x",CCTT!$F$3:$I$170,CCTT!$B$3:$E$170),MATCH(DATEDIF(D1654,DATE(2024,7,11),"m"),CCTT!$A$3:$A$170,0),0)),CCTT!$F$2:$I$2)</f>
        <v>#N/A</v>
      </c>
      <c r="L1654" s="304">
        <f t="shared" si="154"/>
        <v>17.217630853994489</v>
      </c>
      <c r="M1654" s="303" t="e" cm="1">
        <f t="array" ref="M1654">LOOKUP(2,1/(L1654&gt;=INDEX(IF(F1654="x",BMI!$G$3:$K$170,BMI!$B$3:$F$170),MATCH(DATEDIF(D1654,DATE(2024,7,11),"m"),BMI!$A$3:$A$170,0),0)),BMI!$G$2:$K$2)</f>
        <v>#N/A</v>
      </c>
      <c r="N1654" s="299" t="s">
        <v>3381</v>
      </c>
      <c r="O1654" s="299">
        <v>84</v>
      </c>
      <c r="P1654" s="302" t="s">
        <v>3382</v>
      </c>
      <c r="Q1654" s="103" t="s">
        <v>1269</v>
      </c>
      <c r="R1654" s="103" t="s">
        <v>5</v>
      </c>
      <c r="S1654" s="299" t="s">
        <v>1370</v>
      </c>
      <c r="T1654" s="103" t="s">
        <v>5</v>
      </c>
      <c r="U1654" s="305" t="str">
        <f t="shared" si="155"/>
        <v>Cận thị; bt; Đa sâu răng; bt</v>
      </c>
      <c r="V1654" s="306" t="s">
        <v>3383</v>
      </c>
      <c r="W1654" s="307" t="e">
        <f t="shared" si="156"/>
        <v>#N/A</v>
      </c>
      <c r="X1654" s="308"/>
    </row>
    <row r="1655" spans="1:24" x14ac:dyDescent="0.25">
      <c r="A1655" s="103">
        <f t="shared" si="153"/>
        <v>1646</v>
      </c>
      <c r="B1655" s="300" t="s">
        <v>3227</v>
      </c>
      <c r="C1655" s="301" t="s">
        <v>3158</v>
      </c>
      <c r="D1655" s="309">
        <v>41696</v>
      </c>
      <c r="E1655" s="308" t="s">
        <v>1753</v>
      </c>
      <c r="F1655" s="308"/>
      <c r="G1655" s="421" t="s">
        <v>3248</v>
      </c>
      <c r="H1655" s="228">
        <v>45720</v>
      </c>
      <c r="I1655" s="308">
        <v>32</v>
      </c>
      <c r="J1655" s="308">
        <v>134</v>
      </c>
      <c r="K1655" s="303" t="str" cm="1">
        <f t="array" ref="K1655">LOOKUP(2,1/(J1655&gt;=INDEX(IF(F1655="x",CCTT!$F$3:$I$170,CCTT!$B$3:$E$170),MATCH(DATEDIF(D1655,DATE(2024,7,11),"m"),CCTT!$A$3:$A$170,0),0)),CCTT!$F$2:$I$2)</f>
        <v>bt</v>
      </c>
      <c r="L1655" s="304">
        <f t="shared" si="154"/>
        <v>17.821341055914459</v>
      </c>
      <c r="M1655" s="303" t="str" cm="1">
        <f t="array" ref="M1655">LOOKUP(2,1/(L1655&gt;=INDEX(IF(F1655="x",BMI!$G$3:$K$170,BMI!$B$3:$F$170),MATCH(DATEDIF(D1655,DATE(2024,7,11),"m"),BMI!$A$3:$A$170,0),0)),BMI!$G$2:$K$2)</f>
        <v>bt</v>
      </c>
      <c r="N1655" s="299" t="s">
        <v>3381</v>
      </c>
      <c r="O1655" s="299">
        <v>85</v>
      </c>
      <c r="P1655" s="106" t="s">
        <v>3380</v>
      </c>
      <c r="Q1655" s="103" t="s">
        <v>5</v>
      </c>
      <c r="R1655" s="103" t="s">
        <v>5</v>
      </c>
      <c r="S1655" s="299" t="s">
        <v>5</v>
      </c>
      <c r="T1655" s="103" t="s">
        <v>5</v>
      </c>
      <c r="U1655" s="305" t="str">
        <f t="shared" si="155"/>
        <v>bt; bt; bt; bt</v>
      </c>
      <c r="V1655" s="306" t="s">
        <v>5</v>
      </c>
      <c r="W1655" s="307" t="str">
        <f t="shared" si="156"/>
        <v>I</v>
      </c>
      <c r="X1655" s="308"/>
    </row>
    <row r="1656" spans="1:24" x14ac:dyDescent="0.25">
      <c r="A1656" s="103">
        <f t="shared" si="153"/>
        <v>1647</v>
      </c>
      <c r="B1656" s="300" t="s">
        <v>1563</v>
      </c>
      <c r="C1656" s="301" t="s">
        <v>1268</v>
      </c>
      <c r="D1656" s="309">
        <v>41793</v>
      </c>
      <c r="E1656" s="308" t="s">
        <v>1753</v>
      </c>
      <c r="F1656" s="308"/>
      <c r="G1656" s="421" t="s">
        <v>3248</v>
      </c>
      <c r="H1656" s="228">
        <v>45720</v>
      </c>
      <c r="I1656" s="308">
        <v>34</v>
      </c>
      <c r="J1656" s="308">
        <v>134</v>
      </c>
      <c r="K1656" s="303" t="str" cm="1">
        <f t="array" ref="K1656">LOOKUP(2,1/(J1656&gt;=INDEX(IF(F1656="x",CCTT!$F$3:$I$170,CCTT!$B$3:$E$170),MATCH(DATEDIF(D1656,DATE(2024,7,11),"m"),CCTT!$A$3:$A$170,0),0)),CCTT!$F$2:$I$2)</f>
        <v>bt</v>
      </c>
      <c r="L1656" s="304">
        <f t="shared" si="154"/>
        <v>18.935174871909112</v>
      </c>
      <c r="M1656" s="303" t="str" cm="1">
        <f t="array" ref="M1656">LOOKUP(2,1/(L1656&gt;=INDEX(IF(F1656="x",BMI!$G$3:$K$170,BMI!$B$3:$F$170),MATCH(DATEDIF(D1656,DATE(2024,7,11),"m"),BMI!$A$3:$A$170,0),0)),BMI!$G$2:$K$2)</f>
        <v>TC</v>
      </c>
      <c r="N1656" s="299" t="s">
        <v>3384</v>
      </c>
      <c r="O1656" s="299">
        <v>83</v>
      </c>
      <c r="P1656" s="106" t="s">
        <v>3380</v>
      </c>
      <c r="Q1656" s="103" t="s">
        <v>5</v>
      </c>
      <c r="R1656" s="103" t="s">
        <v>5</v>
      </c>
      <c r="S1656" s="299" t="s">
        <v>5</v>
      </c>
      <c r="T1656" s="103" t="s">
        <v>5</v>
      </c>
      <c r="U1656" s="305" t="str">
        <f t="shared" si="155"/>
        <v>bt; bt; bt; bt</v>
      </c>
      <c r="V1656" s="306" t="s">
        <v>5</v>
      </c>
      <c r="W1656" s="307" t="str">
        <f t="shared" si="156"/>
        <v>II</v>
      </c>
      <c r="X1656" s="308"/>
    </row>
    <row r="1657" spans="1:24" x14ac:dyDescent="0.25">
      <c r="A1657" s="103">
        <f t="shared" si="153"/>
        <v>1648</v>
      </c>
      <c r="B1657" s="300" t="s">
        <v>3228</v>
      </c>
      <c r="C1657" s="301" t="s">
        <v>1268</v>
      </c>
      <c r="D1657" s="309">
        <v>41758</v>
      </c>
      <c r="E1657" s="308" t="s">
        <v>1753</v>
      </c>
      <c r="F1657" s="308"/>
      <c r="G1657" s="421" t="s">
        <v>3248</v>
      </c>
      <c r="H1657" s="228">
        <v>45720</v>
      </c>
      <c r="I1657" s="308">
        <v>38</v>
      </c>
      <c r="J1657" s="308">
        <v>138</v>
      </c>
      <c r="K1657" s="303" t="str" cm="1">
        <f t="array" ref="K1657">LOOKUP(2,1/(J1657&gt;=INDEX(IF(F1657="x",CCTT!$F$3:$I$170,CCTT!$B$3:$E$170),MATCH(DATEDIF(D1657,DATE(2024,7,11),"m"),CCTT!$A$3:$A$170,0),0)),CCTT!$F$2:$I$2)</f>
        <v>bt</v>
      </c>
      <c r="L1657" s="304">
        <f t="shared" si="154"/>
        <v>19.953791220331862</v>
      </c>
      <c r="M1657" s="303" t="str" cm="1">
        <f t="array" ref="M1657">LOOKUP(2,1/(L1657&gt;=INDEX(IF(F1657="x",BMI!$G$3:$K$170,BMI!$B$3:$F$170),MATCH(DATEDIF(D1657,DATE(2024,7,11),"m"),BMI!$A$3:$A$170,0),0)),BMI!$G$2:$K$2)</f>
        <v>TC</v>
      </c>
      <c r="N1657" s="299" t="s">
        <v>3381</v>
      </c>
      <c r="O1657" s="299">
        <v>83</v>
      </c>
      <c r="P1657" s="106" t="s">
        <v>3380</v>
      </c>
      <c r="Q1657" s="103" t="s">
        <v>5</v>
      </c>
      <c r="R1657" s="103" t="s">
        <v>5</v>
      </c>
      <c r="S1657" s="299" t="s">
        <v>5</v>
      </c>
      <c r="T1657" s="103" t="s">
        <v>5</v>
      </c>
      <c r="U1657" s="305" t="str">
        <f t="shared" si="155"/>
        <v>bt; bt; bt; bt</v>
      </c>
      <c r="V1657" s="306" t="s">
        <v>5</v>
      </c>
      <c r="W1657" s="307" t="str">
        <f t="shared" si="156"/>
        <v>II</v>
      </c>
      <c r="X1657" s="308"/>
    </row>
    <row r="1658" spans="1:24" x14ac:dyDescent="0.25">
      <c r="A1658" s="103">
        <f t="shared" si="153"/>
        <v>1649</v>
      </c>
      <c r="B1658" s="300" t="s">
        <v>1656</v>
      </c>
      <c r="C1658" s="301" t="s">
        <v>1268</v>
      </c>
      <c r="D1658" s="309">
        <v>41889</v>
      </c>
      <c r="E1658" s="308" t="s">
        <v>1753</v>
      </c>
      <c r="F1658" s="308"/>
      <c r="G1658" s="421" t="s">
        <v>3248</v>
      </c>
      <c r="H1658" s="228">
        <v>45720</v>
      </c>
      <c r="I1658" s="308">
        <v>49</v>
      </c>
      <c r="J1658" s="308">
        <v>144</v>
      </c>
      <c r="K1658" s="303" t="str" cm="1">
        <f t="array" ref="K1658">LOOKUP(2,1/(J1658&gt;=INDEX(IF(F1658="x",CCTT!$F$3:$I$170,CCTT!$B$3:$E$170),MATCH(DATEDIF(D1658,DATE(2024,7,11),"m"),CCTT!$A$3:$A$170,0),0)),CCTT!$F$2:$I$2)</f>
        <v>bt</v>
      </c>
      <c r="L1658" s="304">
        <f t="shared" si="154"/>
        <v>23.630401234567902</v>
      </c>
      <c r="M1658" s="303" t="str" cm="1">
        <f t="array" ref="M1658">LOOKUP(2,1/(L1658&gt;=INDEX(IF(F1658="x",BMI!$G$3:$K$170,BMI!$B$3:$F$170),MATCH(DATEDIF(D1658,DATE(2024,7,11),"m"),BMI!$A$3:$A$170,0),0)),BMI!$G$2:$K$2)</f>
        <v>BP</v>
      </c>
      <c r="N1658" s="299" t="s">
        <v>3386</v>
      </c>
      <c r="O1658" s="299">
        <v>83</v>
      </c>
      <c r="P1658" s="302" t="s">
        <v>3415</v>
      </c>
      <c r="Q1658" s="335" t="s">
        <v>1326</v>
      </c>
      <c r="R1658" s="103" t="s">
        <v>5</v>
      </c>
      <c r="S1658" s="299" t="s">
        <v>5</v>
      </c>
      <c r="T1658" s="103" t="s">
        <v>5</v>
      </c>
      <c r="U1658" s="305" t="str">
        <f t="shared" si="155"/>
        <v>2 mắt giảm thị lực; bt; bt; bt</v>
      </c>
      <c r="V1658" s="112" t="s">
        <v>1326</v>
      </c>
      <c r="W1658" s="307" t="str">
        <f t="shared" si="156"/>
        <v>III</v>
      </c>
      <c r="X1658" s="308"/>
    </row>
    <row r="1659" spans="1:24" x14ac:dyDescent="0.25">
      <c r="A1659" s="103">
        <f t="shared" si="153"/>
        <v>1650</v>
      </c>
      <c r="B1659" s="300" t="s">
        <v>3229</v>
      </c>
      <c r="C1659" s="301" t="s">
        <v>1956</v>
      </c>
      <c r="D1659" s="309">
        <v>41710</v>
      </c>
      <c r="E1659" s="308" t="s">
        <v>1753</v>
      </c>
      <c r="F1659" s="308"/>
      <c r="G1659" s="421" t="s">
        <v>3248</v>
      </c>
      <c r="H1659" s="228">
        <v>45720</v>
      </c>
      <c r="I1659" s="308">
        <v>31</v>
      </c>
      <c r="J1659" s="308">
        <v>137</v>
      </c>
      <c r="K1659" s="303" t="str" cm="1">
        <f t="array" ref="K1659">LOOKUP(2,1/(J1659&gt;=INDEX(IF(F1659="x",CCTT!$F$3:$I$170,CCTT!$B$3:$E$170),MATCH(DATEDIF(D1659,DATE(2024,7,11),"m"),CCTT!$A$3:$A$170,0),0)),CCTT!$F$2:$I$2)</f>
        <v>bt</v>
      </c>
      <c r="L1659" s="304">
        <f t="shared" si="154"/>
        <v>16.516596515530928</v>
      </c>
      <c r="M1659" s="303" t="str" cm="1">
        <f t="array" ref="M1659">LOOKUP(2,1/(L1659&gt;=INDEX(IF(F1659="x",BMI!$G$3:$K$170,BMI!$B$3:$F$170),MATCH(DATEDIF(D1659,DATE(2024,7,11),"m"),BMI!$A$3:$A$170,0),0)),BMI!$G$2:$K$2)</f>
        <v>bt</v>
      </c>
      <c r="N1659" s="299" t="s">
        <v>3379</v>
      </c>
      <c r="O1659" s="299">
        <v>84</v>
      </c>
      <c r="P1659" s="106" t="s">
        <v>3380</v>
      </c>
      <c r="Q1659" s="103" t="s">
        <v>5</v>
      </c>
      <c r="R1659" s="103" t="s">
        <v>5</v>
      </c>
      <c r="S1659" s="299" t="s">
        <v>5</v>
      </c>
      <c r="T1659" s="103" t="s">
        <v>5</v>
      </c>
      <c r="U1659" s="305" t="str">
        <f t="shared" si="155"/>
        <v>bt; bt; bt; bt</v>
      </c>
      <c r="V1659" s="306" t="s">
        <v>5</v>
      </c>
      <c r="W1659" s="307" t="str">
        <f t="shared" si="156"/>
        <v>I</v>
      </c>
      <c r="X1659" s="308"/>
    </row>
    <row r="1660" spans="1:24" x14ac:dyDescent="0.25">
      <c r="A1660" s="103">
        <f t="shared" si="153"/>
        <v>1651</v>
      </c>
      <c r="B1660" s="300" t="s">
        <v>3230</v>
      </c>
      <c r="C1660" s="301" t="s">
        <v>1956</v>
      </c>
      <c r="D1660" s="308"/>
      <c r="E1660" s="308" t="s">
        <v>1753</v>
      </c>
      <c r="F1660" s="308"/>
      <c r="G1660" s="421" t="s">
        <v>3248</v>
      </c>
      <c r="H1660" s="228">
        <v>45720</v>
      </c>
      <c r="I1660" s="308">
        <v>25</v>
      </c>
      <c r="J1660" s="308">
        <v>130</v>
      </c>
      <c r="K1660" s="303" t="e" cm="1">
        <f t="array" ref="K1660">LOOKUP(2,1/(J1660&gt;=INDEX(IF(F1660="x",CCTT!$F$3:$I$170,CCTT!$B$3:$E$170),MATCH(DATEDIF(D1660,DATE(2024,7,11),"m"),CCTT!$A$3:$A$170,0),0)),CCTT!$F$2:$I$2)</f>
        <v>#N/A</v>
      </c>
      <c r="L1660" s="304">
        <f t="shared" si="154"/>
        <v>14.792899408284024</v>
      </c>
      <c r="M1660" s="303" t="e" cm="1">
        <f t="array" ref="M1660">LOOKUP(2,1/(L1660&gt;=INDEX(IF(F1660="x",BMI!$G$3:$K$170,BMI!$B$3:$F$170),MATCH(DATEDIF(D1660,DATE(2024,7,11),"m"),BMI!$A$3:$A$170,0),0)),BMI!$G$2:$K$2)</f>
        <v>#N/A</v>
      </c>
      <c r="N1660" s="299" t="s">
        <v>3381</v>
      </c>
      <c r="O1660" s="299">
        <v>83</v>
      </c>
      <c r="P1660" s="106" t="s">
        <v>3380</v>
      </c>
      <c r="Q1660" s="103" t="s">
        <v>5</v>
      </c>
      <c r="R1660" s="103" t="s">
        <v>5</v>
      </c>
      <c r="S1660" s="299" t="s">
        <v>5</v>
      </c>
      <c r="T1660" s="103" t="s">
        <v>5</v>
      </c>
      <c r="U1660" s="305" t="str">
        <f t="shared" si="155"/>
        <v>bt; bt; bt; bt</v>
      </c>
      <c r="V1660" s="306" t="s">
        <v>5</v>
      </c>
      <c r="W1660" s="307" t="e">
        <f t="shared" si="156"/>
        <v>#N/A</v>
      </c>
      <c r="X1660" s="308"/>
    </row>
    <row r="1661" spans="1:24" x14ac:dyDescent="0.25">
      <c r="A1661" s="103">
        <f t="shared" si="153"/>
        <v>1652</v>
      </c>
      <c r="B1661" s="300" t="s">
        <v>3231</v>
      </c>
      <c r="C1661" s="301" t="s">
        <v>1655</v>
      </c>
      <c r="D1661" s="309">
        <v>41818</v>
      </c>
      <c r="E1661" s="308"/>
      <c r="F1661" s="308" t="s">
        <v>1753</v>
      </c>
      <c r="G1661" s="421" t="s">
        <v>3248</v>
      </c>
      <c r="H1661" s="228">
        <v>45720</v>
      </c>
      <c r="I1661" s="308">
        <v>30</v>
      </c>
      <c r="J1661" s="308">
        <v>147</v>
      </c>
      <c r="K1661" s="303" t="str" cm="1">
        <f t="array" ref="K1661">LOOKUP(2,1/(J1661&gt;=INDEX(IF(F1661="x",CCTT!$F$3:$I$170,CCTT!$B$3:$E$170),MATCH(DATEDIF(D1661,DATE(2024,7,11),"m"),CCTT!$A$3:$A$170,0),0)),CCTT!$F$2:$I$2)</f>
        <v>bt</v>
      </c>
      <c r="L1661" s="304">
        <f t="shared" si="154"/>
        <v>13.883104262113008</v>
      </c>
      <c r="M1661" s="303" t="str" cm="1">
        <f t="array" ref="M1661">LOOKUP(2,1/(L1661&gt;=INDEX(IF(F1661="x",BMI!$G$3:$K$170,BMI!$B$3:$F$170),MATCH(DATEDIF(D1661,DATE(2024,7,11),"m"),BMI!$A$3:$A$170,0),0)),BMI!$G$2:$K$2)</f>
        <v>bt</v>
      </c>
      <c r="N1661" s="299" t="s">
        <v>3381</v>
      </c>
      <c r="O1661" s="299">
        <v>87</v>
      </c>
      <c r="P1661" s="302" t="s">
        <v>3382</v>
      </c>
      <c r="Q1661" s="335" t="s">
        <v>1267</v>
      </c>
      <c r="R1661" s="103" t="s">
        <v>5</v>
      </c>
      <c r="S1661" s="299" t="s">
        <v>1370</v>
      </c>
      <c r="T1661" s="103" t="s">
        <v>5</v>
      </c>
      <c r="U1661" s="305" t="str">
        <f t="shared" si="155"/>
        <v>Loạn thị; bt; Đa sâu răng; bt</v>
      </c>
      <c r="V1661" s="306" t="s">
        <v>3402</v>
      </c>
      <c r="W1661" s="307" t="str">
        <f t="shared" si="156"/>
        <v>II</v>
      </c>
      <c r="X1661" s="308"/>
    </row>
    <row r="1662" spans="1:24" x14ac:dyDescent="0.25">
      <c r="A1662" s="103">
        <f t="shared" si="153"/>
        <v>1653</v>
      </c>
      <c r="B1662" s="300" t="s">
        <v>1339</v>
      </c>
      <c r="C1662" s="301" t="s">
        <v>1390</v>
      </c>
      <c r="D1662" s="309">
        <v>41716</v>
      </c>
      <c r="E1662" s="308" t="s">
        <v>1753</v>
      </c>
      <c r="F1662" s="308"/>
      <c r="G1662" s="421" t="s">
        <v>3248</v>
      </c>
      <c r="H1662" s="228">
        <v>45720</v>
      </c>
      <c r="I1662" s="308">
        <v>44</v>
      </c>
      <c r="J1662" s="308">
        <v>142</v>
      </c>
      <c r="K1662" s="303" t="str" cm="1">
        <f t="array" ref="K1662">LOOKUP(2,1/(J1662&gt;=INDEX(IF(F1662="x",CCTT!$F$3:$I$170,CCTT!$B$3:$E$170),MATCH(DATEDIF(D1662,DATE(2024,7,11),"m"),CCTT!$A$3:$A$170,0),0)),CCTT!$F$2:$I$2)</f>
        <v>bt</v>
      </c>
      <c r="L1662" s="304">
        <f t="shared" si="154"/>
        <v>21.821067248561796</v>
      </c>
      <c r="M1662" s="303" t="str" cm="1">
        <f t="array" ref="M1662">LOOKUP(2,1/(L1662&gt;=INDEX(IF(F1662="x",BMI!$G$3:$K$170,BMI!$B$3:$F$170),MATCH(DATEDIF(D1662,DATE(2024,7,11),"m"),BMI!$A$3:$A$170,0),0)),BMI!$G$2:$K$2)</f>
        <v>BP</v>
      </c>
      <c r="N1662" s="299" t="s">
        <v>3390</v>
      </c>
      <c r="O1662" s="299">
        <v>81</v>
      </c>
      <c r="P1662" s="106" t="s">
        <v>3380</v>
      </c>
      <c r="Q1662" s="103" t="s">
        <v>5</v>
      </c>
      <c r="R1662" s="103" t="s">
        <v>5</v>
      </c>
      <c r="S1662" s="299" t="s">
        <v>5</v>
      </c>
      <c r="T1662" s="103" t="s">
        <v>5</v>
      </c>
      <c r="U1662" s="305" t="str">
        <f t="shared" si="155"/>
        <v>bt; bt; bt; bt</v>
      </c>
      <c r="V1662" s="306" t="s">
        <v>5</v>
      </c>
      <c r="W1662" s="307" t="str">
        <f t="shared" si="156"/>
        <v>III</v>
      </c>
      <c r="X1662" s="308"/>
    </row>
    <row r="1663" spans="1:24" x14ac:dyDescent="0.25">
      <c r="A1663" s="103">
        <f t="shared" si="153"/>
        <v>1654</v>
      </c>
      <c r="B1663" s="300" t="s">
        <v>3232</v>
      </c>
      <c r="C1663" s="301" t="s">
        <v>1643</v>
      </c>
      <c r="D1663" s="309">
        <v>41606</v>
      </c>
      <c r="E1663" s="308" t="s">
        <v>1753</v>
      </c>
      <c r="F1663" s="308"/>
      <c r="G1663" s="421" t="s">
        <v>3248</v>
      </c>
      <c r="H1663" s="228">
        <v>45720</v>
      </c>
      <c r="I1663" s="308">
        <v>35</v>
      </c>
      <c r="J1663" s="308">
        <v>145</v>
      </c>
      <c r="K1663" s="303" t="str" cm="1">
        <f t="array" ref="K1663">LOOKUP(2,1/(J1663&gt;=INDEX(IF(F1663="x",CCTT!$F$3:$I$170,CCTT!$B$3:$E$170),MATCH(DATEDIF(D1663,DATE(2024,7,11),"m"),CCTT!$A$3:$A$170,0),0)),CCTT!$F$2:$I$2)</f>
        <v>bt</v>
      </c>
      <c r="L1663" s="304">
        <f t="shared" si="154"/>
        <v>16.646848989298451</v>
      </c>
      <c r="M1663" s="303" t="str" cm="1">
        <f t="array" ref="M1663">LOOKUP(2,1/(L1663&gt;=INDEX(IF(F1663="x",BMI!$G$3:$K$170,BMI!$B$3:$F$170),MATCH(DATEDIF(D1663,DATE(2024,7,11),"m"),BMI!$A$3:$A$170,0),0)),BMI!$G$2:$K$2)</f>
        <v>bt</v>
      </c>
      <c r="N1663" s="299" t="s">
        <v>3381</v>
      </c>
      <c r="O1663" s="299">
        <v>84</v>
      </c>
      <c r="P1663" s="106" t="s">
        <v>3380</v>
      </c>
      <c r="Q1663" s="103" t="s">
        <v>5</v>
      </c>
      <c r="R1663" s="103" t="s">
        <v>5</v>
      </c>
      <c r="S1663" s="299" t="s">
        <v>5</v>
      </c>
      <c r="T1663" s="103" t="s">
        <v>5</v>
      </c>
      <c r="U1663" s="305" t="str">
        <f t="shared" si="155"/>
        <v>bt; bt; bt; bt</v>
      </c>
      <c r="V1663" s="306" t="s">
        <v>5</v>
      </c>
      <c r="W1663" s="307" t="str">
        <f t="shared" si="156"/>
        <v>I</v>
      </c>
      <c r="X1663" s="308"/>
    </row>
    <row r="1664" spans="1:24" x14ac:dyDescent="0.25">
      <c r="A1664" s="103">
        <f t="shared" si="153"/>
        <v>1655</v>
      </c>
      <c r="B1664" s="300" t="s">
        <v>1656</v>
      </c>
      <c r="C1664" s="301" t="s">
        <v>1279</v>
      </c>
      <c r="D1664" s="309">
        <v>41734</v>
      </c>
      <c r="E1664" s="308" t="s">
        <v>1753</v>
      </c>
      <c r="F1664" s="308"/>
      <c r="G1664" s="421" t="s">
        <v>3248</v>
      </c>
      <c r="H1664" s="228">
        <v>45720</v>
      </c>
      <c r="I1664" s="308">
        <v>22</v>
      </c>
      <c r="J1664" s="308">
        <v>122</v>
      </c>
      <c r="K1664" s="303" t="str" cm="1">
        <f t="array" ref="K1664">LOOKUP(2,1/(J1664&gt;=INDEX(IF(F1664="x",CCTT!$F$3:$I$170,CCTT!$B$3:$E$170),MATCH(DATEDIF(D1664,DATE(2024,7,11),"m"),CCTT!$A$3:$A$170,0),0)),CCTT!$F$2:$I$2)</f>
        <v>SDDTTC</v>
      </c>
      <c r="L1664" s="304">
        <f t="shared" si="154"/>
        <v>14.780972856758936</v>
      </c>
      <c r="M1664" s="303" t="str" cm="1">
        <f t="array" ref="M1664">LOOKUP(2,1/(L1664&gt;=INDEX(IF(F1664="x",BMI!$G$3:$K$170,BMI!$B$3:$F$170),MATCH(DATEDIF(D1664,DATE(2024,7,11),"m"),BMI!$A$3:$A$170,0),0)),BMI!$G$2:$K$2)</f>
        <v>bt</v>
      </c>
      <c r="N1664" s="299" t="s">
        <v>3381</v>
      </c>
      <c r="O1664" s="299">
        <v>85</v>
      </c>
      <c r="P1664" s="106" t="s">
        <v>3380</v>
      </c>
      <c r="Q1664" s="103" t="s">
        <v>5</v>
      </c>
      <c r="R1664" s="103" t="s">
        <v>5</v>
      </c>
      <c r="S1664" s="299" t="s">
        <v>1370</v>
      </c>
      <c r="T1664" s="103" t="s">
        <v>5</v>
      </c>
      <c r="U1664" s="305" t="str">
        <f t="shared" si="155"/>
        <v>bt; bt; Đa sâu răng; bt</v>
      </c>
      <c r="V1664" s="112" t="s">
        <v>1370</v>
      </c>
      <c r="W1664" s="307" t="str">
        <f t="shared" si="156"/>
        <v>II</v>
      </c>
      <c r="X1664" s="308"/>
    </row>
    <row r="1665" spans="1:24" ht="31.5" x14ac:dyDescent="0.25">
      <c r="A1665" s="103">
        <f t="shared" si="153"/>
        <v>1656</v>
      </c>
      <c r="B1665" s="300" t="s">
        <v>3233</v>
      </c>
      <c r="C1665" s="301" t="s">
        <v>1280</v>
      </c>
      <c r="D1665" s="309">
        <v>41819</v>
      </c>
      <c r="E1665" s="308" t="s">
        <v>1753</v>
      </c>
      <c r="F1665" s="308"/>
      <c r="G1665" s="421" t="s">
        <v>3248</v>
      </c>
      <c r="H1665" s="228">
        <v>45720</v>
      </c>
      <c r="I1665" s="308"/>
      <c r="J1665" s="308"/>
      <c r="K1665" s="303" t="str" cm="1">
        <f t="array" ref="K1665">LOOKUP(2,1/(J1665&gt;=INDEX(IF(F1665="x",CCTT!$F$3:$I$170,CCTT!$B$3:$E$170),MATCH(DATEDIF(D1665,DATE(2024,7,11),"m"),CCTT!$A$3:$A$170,0),0)),CCTT!$F$2:$I$2)</f>
        <v>SDDTTC
MĐN</v>
      </c>
      <c r="L1665" s="304" t="e">
        <f t="shared" si="154"/>
        <v>#DIV/0!</v>
      </c>
      <c r="M1665" s="303" t="e" cm="1">
        <f t="array" ref="M1665">LOOKUP(2,1/(L1665&gt;=INDEX(IF(F1665="x",BMI!$G$3:$K$170,BMI!$B$3:$F$170),MATCH(DATEDIF(D1665,DATE(2024,7,11),"m"),BMI!$A$3:$A$170,0),0)),BMI!$G$2:$K$2)</f>
        <v>#N/A</v>
      </c>
      <c r="N1665" s="299" t="s">
        <v>3386</v>
      </c>
      <c r="O1665" s="299">
        <v>83</v>
      </c>
      <c r="P1665" s="106" t="s">
        <v>3380</v>
      </c>
      <c r="Q1665" s="103" t="s">
        <v>5</v>
      </c>
      <c r="R1665" s="103" t="s">
        <v>5</v>
      </c>
      <c r="S1665" s="299" t="s">
        <v>1370</v>
      </c>
      <c r="T1665" s="103" t="s">
        <v>5</v>
      </c>
      <c r="U1665" s="305" t="str">
        <f t="shared" si="155"/>
        <v>bt; bt; Đa sâu răng; bt</v>
      </c>
      <c r="V1665" s="112" t="s">
        <v>1370</v>
      </c>
      <c r="W1665" s="307" t="e">
        <f t="shared" si="156"/>
        <v>#N/A</v>
      </c>
      <c r="X1665" s="308"/>
    </row>
    <row r="1666" spans="1:24" x14ac:dyDescent="0.25">
      <c r="A1666" s="103">
        <f t="shared" si="153"/>
        <v>1657</v>
      </c>
      <c r="B1666" s="300" t="s">
        <v>3234</v>
      </c>
      <c r="C1666" s="301" t="s">
        <v>1361</v>
      </c>
      <c r="D1666" s="309">
        <v>41914</v>
      </c>
      <c r="E1666" s="308" t="s">
        <v>1753</v>
      </c>
      <c r="F1666" s="308"/>
      <c r="G1666" s="421" t="s">
        <v>3248</v>
      </c>
      <c r="H1666" s="228">
        <v>45720</v>
      </c>
      <c r="I1666" s="308">
        <v>42</v>
      </c>
      <c r="J1666" s="308">
        <v>146</v>
      </c>
      <c r="K1666" s="303" t="str" cm="1">
        <f t="array" ref="K1666">LOOKUP(2,1/(J1666&gt;=INDEX(IF(F1666="x",CCTT!$F$3:$I$170,CCTT!$B$3:$E$170),MATCH(DATEDIF(D1666,DATE(2024,7,11),"m"),CCTT!$A$3:$A$170,0),0)),CCTT!$F$2:$I$2)</f>
        <v>bt</v>
      </c>
      <c r="L1666" s="304">
        <f t="shared" si="154"/>
        <v>19.703509101144682</v>
      </c>
      <c r="M1666" s="303" t="str" cm="1">
        <f t="array" ref="M1666">LOOKUP(2,1/(L1666&gt;=INDEX(IF(F1666="x",BMI!$G$3:$K$170,BMI!$B$3:$F$170),MATCH(DATEDIF(D1666,DATE(2024,7,11),"m"),BMI!$A$3:$A$170,0),0)),BMI!$G$2:$K$2)</f>
        <v>TC</v>
      </c>
      <c r="N1666" s="299" t="s">
        <v>3379</v>
      </c>
      <c r="O1666" s="299">
        <v>84</v>
      </c>
      <c r="P1666" s="302" t="s">
        <v>3382</v>
      </c>
      <c r="Q1666" s="103" t="s">
        <v>1269</v>
      </c>
      <c r="R1666" s="103" t="s">
        <v>5</v>
      </c>
      <c r="S1666" s="299" t="s">
        <v>5</v>
      </c>
      <c r="T1666" s="103" t="s">
        <v>5</v>
      </c>
      <c r="U1666" s="305" t="str">
        <f t="shared" si="155"/>
        <v>Cận thị; bt; bt; bt</v>
      </c>
      <c r="V1666" s="306" t="s">
        <v>3452</v>
      </c>
      <c r="W1666" s="307" t="str">
        <f t="shared" si="156"/>
        <v>II</v>
      </c>
      <c r="X1666" s="308"/>
    </row>
    <row r="1667" spans="1:24" x14ac:dyDescent="0.25">
      <c r="A1667" s="103">
        <f t="shared" si="153"/>
        <v>1658</v>
      </c>
      <c r="B1667" s="300" t="s">
        <v>1386</v>
      </c>
      <c r="C1667" s="301" t="s">
        <v>1361</v>
      </c>
      <c r="D1667" s="309">
        <v>41957</v>
      </c>
      <c r="E1667" s="308" t="s">
        <v>1753</v>
      </c>
      <c r="F1667" s="308"/>
      <c r="G1667" s="421" t="s">
        <v>3248</v>
      </c>
      <c r="H1667" s="228">
        <v>45720</v>
      </c>
      <c r="I1667" s="308">
        <v>42</v>
      </c>
      <c r="J1667" s="308">
        <v>133</v>
      </c>
      <c r="K1667" s="303" t="str" cm="1">
        <f t="array" ref="K1667">LOOKUP(2,1/(J1667&gt;=INDEX(IF(F1667="x",CCTT!$F$3:$I$170,CCTT!$B$3:$E$170),MATCH(DATEDIF(D1667,DATE(2024,7,11),"m"),CCTT!$A$3:$A$170,0),0)),CCTT!$F$2:$I$2)</f>
        <v>bt</v>
      </c>
      <c r="L1667" s="304">
        <f t="shared" si="154"/>
        <v>23.74356944994064</v>
      </c>
      <c r="M1667" s="303" t="str" cm="1">
        <f t="array" ref="M1667">LOOKUP(2,1/(L1667&gt;=INDEX(IF(F1667="x",BMI!$G$3:$K$170,BMI!$B$3:$F$170),MATCH(DATEDIF(D1667,DATE(2024,7,11),"m"),BMI!$A$3:$A$170,0),0)),BMI!$G$2:$K$2)</f>
        <v>BP</v>
      </c>
      <c r="N1667" s="299" t="s">
        <v>3381</v>
      </c>
      <c r="O1667" s="299">
        <v>83</v>
      </c>
      <c r="P1667" s="302" t="s">
        <v>3411</v>
      </c>
      <c r="Q1667" s="335" t="s">
        <v>1326</v>
      </c>
      <c r="R1667" s="103" t="s">
        <v>5</v>
      </c>
      <c r="S1667" s="299" t="s">
        <v>5</v>
      </c>
      <c r="T1667" s="103" t="s">
        <v>5</v>
      </c>
      <c r="U1667" s="305" t="str">
        <f t="shared" si="155"/>
        <v>2 mắt giảm thị lực; bt; bt; bt</v>
      </c>
      <c r="V1667" s="112" t="s">
        <v>1326</v>
      </c>
      <c r="W1667" s="307" t="str">
        <f t="shared" si="156"/>
        <v>III</v>
      </c>
      <c r="X1667" s="308"/>
    </row>
    <row r="1668" spans="1:24" x14ac:dyDescent="0.25">
      <c r="A1668" s="103">
        <f t="shared" si="153"/>
        <v>1659</v>
      </c>
      <c r="B1668" s="300" t="s">
        <v>1468</v>
      </c>
      <c r="C1668" s="301" t="s">
        <v>1330</v>
      </c>
      <c r="D1668" s="309">
        <v>43032</v>
      </c>
      <c r="E1668" s="308"/>
      <c r="F1668" s="308" t="s">
        <v>1753</v>
      </c>
      <c r="G1668" s="421" t="s">
        <v>3248</v>
      </c>
      <c r="H1668" s="228">
        <v>45720</v>
      </c>
      <c r="I1668" s="308">
        <v>23</v>
      </c>
      <c r="J1668" s="308">
        <v>131</v>
      </c>
      <c r="K1668" s="303" t="str" cm="1">
        <f t="array" ref="K1668">LOOKUP(2,1/(J1668&gt;=INDEX(IF(F1668="x",CCTT!$F$3:$I$170,CCTT!$B$3:$E$170),MATCH(DATEDIF(D1668,DATE(2024,7,11),"m"),CCTT!$A$3:$A$170,0),0)),CCTT!$F$2:$I$2)</f>
        <v>CHT</v>
      </c>
      <c r="L1668" s="304">
        <f t="shared" si="154"/>
        <v>13.402482372822098</v>
      </c>
      <c r="M1668" s="303" t="str" cm="1">
        <f t="array" ref="M1668">LOOKUP(2,1/(L1668&gt;=INDEX(IF(F1668="x",BMI!$G$3:$K$170,BMI!$B$3:$F$170),MATCH(DATEDIF(D1668,DATE(2024,7,11),"m"),BMI!$A$3:$A$170,0),0)),BMI!$G$2:$K$2)</f>
        <v>bt</v>
      </c>
      <c r="N1668" s="299" t="s">
        <v>3381</v>
      </c>
      <c r="O1668" s="299">
        <v>82</v>
      </c>
      <c r="P1668" s="106" t="s">
        <v>3380</v>
      </c>
      <c r="Q1668" s="103" t="s">
        <v>5</v>
      </c>
      <c r="R1668" s="103" t="s">
        <v>5</v>
      </c>
      <c r="S1668" s="299" t="s">
        <v>5</v>
      </c>
      <c r="T1668" s="103" t="s">
        <v>5</v>
      </c>
      <c r="U1668" s="305" t="str">
        <f t="shared" si="155"/>
        <v>bt; bt; bt; bt</v>
      </c>
      <c r="V1668" s="306" t="s">
        <v>5</v>
      </c>
      <c r="W1668" s="307" t="str">
        <f t="shared" si="156"/>
        <v>I</v>
      </c>
      <c r="X1668" s="308"/>
    </row>
    <row r="1669" spans="1:24" x14ac:dyDescent="0.25">
      <c r="A1669" s="103">
        <f t="shared" si="153"/>
        <v>1660</v>
      </c>
      <c r="B1669" s="300" t="s">
        <v>3235</v>
      </c>
      <c r="C1669" s="301" t="s">
        <v>1287</v>
      </c>
      <c r="D1669" s="309">
        <v>41782</v>
      </c>
      <c r="E1669" s="308" t="s">
        <v>1753</v>
      </c>
      <c r="F1669" s="308"/>
      <c r="G1669" s="421" t="s">
        <v>3248</v>
      </c>
      <c r="H1669" s="228">
        <v>45720</v>
      </c>
      <c r="I1669" s="308">
        <v>48</v>
      </c>
      <c r="J1669" s="308">
        <v>150</v>
      </c>
      <c r="K1669" s="303" t="str" cm="1">
        <f t="array" ref="K1669">LOOKUP(2,1/(J1669&gt;=INDEX(IF(F1669="x",CCTT!$F$3:$I$170,CCTT!$B$3:$E$170),MATCH(DATEDIF(D1669,DATE(2024,7,11),"m"),CCTT!$A$3:$A$170,0),0)),CCTT!$F$2:$I$2)</f>
        <v>bt</v>
      </c>
      <c r="L1669" s="304">
        <f t="shared" si="154"/>
        <v>21.333333333333336</v>
      </c>
      <c r="M1669" s="303" t="str" cm="1">
        <f t="array" ref="M1669">LOOKUP(2,1/(L1669&gt;=INDEX(IF(F1669="x",BMI!$G$3:$K$170,BMI!$B$3:$F$170),MATCH(DATEDIF(D1669,DATE(2024,7,11),"m"),BMI!$A$3:$A$170,0),0)),BMI!$G$2:$K$2)</f>
        <v>TC</v>
      </c>
      <c r="N1669" s="299" t="s">
        <v>293</v>
      </c>
      <c r="O1669" s="299">
        <v>83</v>
      </c>
      <c r="P1669" s="302" t="s">
        <v>3382</v>
      </c>
      <c r="Q1669" s="103" t="s">
        <v>1269</v>
      </c>
      <c r="R1669" s="103" t="s">
        <v>5</v>
      </c>
      <c r="S1669" s="299" t="s">
        <v>5</v>
      </c>
      <c r="T1669" s="103" t="s">
        <v>5</v>
      </c>
      <c r="U1669" s="305" t="str">
        <f t="shared" si="155"/>
        <v>Cận thị; bt; bt; bt</v>
      </c>
      <c r="V1669" s="306" t="s">
        <v>3452</v>
      </c>
      <c r="W1669" s="307" t="str">
        <f t="shared" si="156"/>
        <v>II</v>
      </c>
      <c r="X1669" s="308"/>
    </row>
    <row r="1670" spans="1:24" x14ac:dyDescent="0.25">
      <c r="A1670" s="103">
        <f t="shared" si="153"/>
        <v>1661</v>
      </c>
      <c r="B1670" s="300" t="s">
        <v>2220</v>
      </c>
      <c r="C1670" s="301" t="s">
        <v>1342</v>
      </c>
      <c r="D1670" s="309">
        <v>41747</v>
      </c>
      <c r="E1670" s="308" t="s">
        <v>1753</v>
      </c>
      <c r="F1670" s="308"/>
      <c r="G1670" s="421" t="s">
        <v>3248</v>
      </c>
      <c r="H1670" s="228">
        <v>45720</v>
      </c>
      <c r="I1670" s="308">
        <v>49</v>
      </c>
      <c r="J1670" s="308">
        <v>141</v>
      </c>
      <c r="K1670" s="303" t="str" cm="1">
        <f t="array" ref="K1670">LOOKUP(2,1/(J1670&gt;=INDEX(IF(F1670="x",CCTT!$F$3:$I$170,CCTT!$B$3:$E$170),MATCH(DATEDIF(D1670,DATE(2024,7,11),"m"),CCTT!$A$3:$A$170,0),0)),CCTT!$F$2:$I$2)</f>
        <v>bt</v>
      </c>
      <c r="L1670" s="304">
        <f t="shared" si="154"/>
        <v>24.646647552939992</v>
      </c>
      <c r="M1670" s="303" t="str" cm="1">
        <f t="array" ref="M1670">LOOKUP(2,1/(L1670&gt;=INDEX(IF(F1670="x",BMI!$G$3:$K$170,BMI!$B$3:$F$170),MATCH(DATEDIF(D1670,DATE(2024,7,11),"m"),BMI!$A$3:$A$170,0),0)),BMI!$G$2:$K$2)</f>
        <v>BP</v>
      </c>
      <c r="N1670" s="299" t="s">
        <v>293</v>
      </c>
      <c r="O1670" s="299">
        <v>83</v>
      </c>
      <c r="P1670" s="106" t="s">
        <v>3380</v>
      </c>
      <c r="Q1670" s="103" t="s">
        <v>5</v>
      </c>
      <c r="R1670" s="103" t="s">
        <v>5</v>
      </c>
      <c r="S1670" s="299" t="s">
        <v>5</v>
      </c>
      <c r="T1670" s="103" t="s">
        <v>5</v>
      </c>
      <c r="U1670" s="305" t="str">
        <f t="shared" si="155"/>
        <v>bt; bt; bt; bt</v>
      </c>
      <c r="V1670" s="306" t="s">
        <v>5</v>
      </c>
      <c r="W1670" s="307" t="str">
        <f t="shared" si="156"/>
        <v>III</v>
      </c>
      <c r="X1670" s="308"/>
    </row>
    <row r="1671" spans="1:24" x14ac:dyDescent="0.25">
      <c r="A1671" s="103">
        <f t="shared" si="153"/>
        <v>1662</v>
      </c>
      <c r="B1671" s="300" t="s">
        <v>3236</v>
      </c>
      <c r="C1671" s="301" t="s">
        <v>1291</v>
      </c>
      <c r="D1671" s="309">
        <v>41675</v>
      </c>
      <c r="E1671" s="308"/>
      <c r="F1671" s="308" t="s">
        <v>1753</v>
      </c>
      <c r="G1671" s="421" t="s">
        <v>3248</v>
      </c>
      <c r="H1671" s="228">
        <v>45720</v>
      </c>
      <c r="I1671" s="308">
        <v>47</v>
      </c>
      <c r="J1671" s="308">
        <v>148</v>
      </c>
      <c r="K1671" s="303" t="str" cm="1">
        <f t="array" ref="K1671">LOOKUP(2,1/(J1671&gt;=INDEX(IF(F1671="x",CCTT!$F$3:$I$170,CCTT!$B$3:$E$170),MATCH(DATEDIF(D1671,DATE(2024,7,11),"m"),CCTT!$A$3:$A$170,0),0)),CCTT!$F$2:$I$2)</f>
        <v>bt</v>
      </c>
      <c r="L1671" s="304">
        <f t="shared" si="154"/>
        <v>21.457268078889697</v>
      </c>
      <c r="M1671" s="303" t="str" cm="1">
        <f t="array" ref="M1671">LOOKUP(2,1/(L1671&gt;=INDEX(IF(F1671="x",BMI!$G$3:$K$170,BMI!$B$3:$F$170),MATCH(DATEDIF(D1671,DATE(2024,7,11),"m"),BMI!$A$3:$A$170,0),0)),BMI!$G$2:$K$2)</f>
        <v>TC</v>
      </c>
      <c r="N1671" s="299" t="s">
        <v>3386</v>
      </c>
      <c r="O1671" s="299">
        <v>83</v>
      </c>
      <c r="P1671" s="106" t="s">
        <v>3380</v>
      </c>
      <c r="Q1671" s="103" t="s">
        <v>5</v>
      </c>
      <c r="R1671" s="103" t="s">
        <v>5</v>
      </c>
      <c r="S1671" s="299" t="s">
        <v>5</v>
      </c>
      <c r="T1671" s="103" t="s">
        <v>5</v>
      </c>
      <c r="U1671" s="305" t="str">
        <f t="shared" si="155"/>
        <v>bt; bt; bt; bt</v>
      </c>
      <c r="V1671" s="306" t="s">
        <v>5</v>
      </c>
      <c r="W1671" s="307" t="str">
        <f t="shared" si="156"/>
        <v>II</v>
      </c>
      <c r="X1671" s="308"/>
    </row>
    <row r="1672" spans="1:24" x14ac:dyDescent="0.25">
      <c r="A1672" s="103">
        <f t="shared" si="153"/>
        <v>1663</v>
      </c>
      <c r="B1672" s="300" t="s">
        <v>3237</v>
      </c>
      <c r="C1672" s="301" t="s">
        <v>1343</v>
      </c>
      <c r="D1672" s="309">
        <v>41782</v>
      </c>
      <c r="E1672" s="308" t="s">
        <v>1753</v>
      </c>
      <c r="F1672" s="308"/>
      <c r="G1672" s="421" t="s">
        <v>3248</v>
      </c>
      <c r="H1672" s="228">
        <v>45720</v>
      </c>
      <c r="I1672" s="308">
        <v>35</v>
      </c>
      <c r="J1672" s="308">
        <v>137</v>
      </c>
      <c r="K1672" s="303" t="str" cm="1">
        <f t="array" ref="K1672">LOOKUP(2,1/(J1672&gt;=INDEX(IF(F1672="x",CCTT!$F$3:$I$170,CCTT!$B$3:$E$170),MATCH(DATEDIF(D1672,DATE(2024,7,11),"m"),CCTT!$A$3:$A$170,0),0)),CCTT!$F$2:$I$2)</f>
        <v>bt</v>
      </c>
      <c r="L1672" s="304">
        <f t="shared" si="154"/>
        <v>18.647770259470402</v>
      </c>
      <c r="M1672" s="303" t="str" cm="1">
        <f t="array" ref="M1672">LOOKUP(2,1/(L1672&gt;=INDEX(IF(F1672="x",BMI!$G$3:$K$170,BMI!$B$3:$F$170),MATCH(DATEDIF(D1672,DATE(2024,7,11),"m"),BMI!$A$3:$A$170,0),0)),BMI!$G$2:$K$2)</f>
        <v>TC</v>
      </c>
      <c r="N1672" s="299" t="s">
        <v>3379</v>
      </c>
      <c r="O1672" s="299">
        <v>83</v>
      </c>
      <c r="P1672" s="106" t="s">
        <v>3380</v>
      </c>
      <c r="Q1672" s="103" t="s">
        <v>5</v>
      </c>
      <c r="R1672" s="103" t="s">
        <v>5</v>
      </c>
      <c r="S1672" s="299" t="s">
        <v>5</v>
      </c>
      <c r="T1672" s="103" t="s">
        <v>5</v>
      </c>
      <c r="U1672" s="305" t="str">
        <f t="shared" si="155"/>
        <v>bt; bt; bt; bt</v>
      </c>
      <c r="V1672" s="306" t="s">
        <v>5</v>
      </c>
      <c r="W1672" s="307" t="str">
        <f t="shared" si="156"/>
        <v>II</v>
      </c>
      <c r="X1672" s="308"/>
    </row>
    <row r="1673" spans="1:24" x14ac:dyDescent="0.25">
      <c r="A1673" s="103">
        <f t="shared" si="153"/>
        <v>1664</v>
      </c>
      <c r="B1673" s="300" t="s">
        <v>3238</v>
      </c>
      <c r="C1673" s="301" t="s">
        <v>1343</v>
      </c>
      <c r="D1673" s="309">
        <v>41721</v>
      </c>
      <c r="E1673" s="308"/>
      <c r="F1673" s="308" t="s">
        <v>1753</v>
      </c>
      <c r="G1673" s="421" t="s">
        <v>3248</v>
      </c>
      <c r="H1673" s="228">
        <v>45720</v>
      </c>
      <c r="I1673" s="308">
        <v>39</v>
      </c>
      <c r="J1673" s="308">
        <v>141</v>
      </c>
      <c r="K1673" s="303" t="str" cm="1">
        <f t="array" ref="K1673">LOOKUP(2,1/(J1673&gt;=INDEX(IF(F1673="x",CCTT!$F$3:$I$170,CCTT!$B$3:$E$170),MATCH(DATEDIF(D1673,DATE(2024,7,11),"m"),CCTT!$A$3:$A$170,0),0)),CCTT!$F$2:$I$2)</f>
        <v>bt</v>
      </c>
      <c r="L1673" s="304">
        <f t="shared" si="154"/>
        <v>19.616719480911424</v>
      </c>
      <c r="M1673" s="303" t="str" cm="1">
        <f t="array" ref="M1673">LOOKUP(2,1/(L1673&gt;=INDEX(IF(F1673="x",BMI!$G$3:$K$170,BMI!$B$3:$F$170),MATCH(DATEDIF(D1673,DATE(2024,7,11),"m"),BMI!$A$3:$A$170,0),0)),BMI!$G$2:$K$2)</f>
        <v>TC</v>
      </c>
      <c r="N1673" s="299" t="s">
        <v>3379</v>
      </c>
      <c r="O1673" s="299">
        <v>82</v>
      </c>
      <c r="P1673" s="302" t="s">
        <v>3382</v>
      </c>
      <c r="Q1673" s="103" t="s">
        <v>1269</v>
      </c>
      <c r="R1673" s="103" t="s">
        <v>5</v>
      </c>
      <c r="S1673" s="299" t="s">
        <v>5</v>
      </c>
      <c r="T1673" s="103" t="s">
        <v>5</v>
      </c>
      <c r="U1673" s="305" t="str">
        <f t="shared" si="155"/>
        <v>Cận thị; bt; bt; bt</v>
      </c>
      <c r="V1673" s="306" t="s">
        <v>3452</v>
      </c>
      <c r="W1673" s="307" t="str">
        <f t="shared" si="156"/>
        <v>II</v>
      </c>
      <c r="X1673" s="308"/>
    </row>
    <row r="1674" spans="1:24" x14ac:dyDescent="0.25">
      <c r="A1674" s="103">
        <f t="shared" si="153"/>
        <v>1665</v>
      </c>
      <c r="B1674" s="300" t="s">
        <v>3239</v>
      </c>
      <c r="C1674" s="301" t="s">
        <v>1315</v>
      </c>
      <c r="D1674" s="309">
        <v>41931</v>
      </c>
      <c r="E1674" s="308" t="s">
        <v>1753</v>
      </c>
      <c r="F1674" s="308"/>
      <c r="G1674" s="421" t="s">
        <v>3248</v>
      </c>
      <c r="H1674" s="228">
        <v>45720</v>
      </c>
      <c r="I1674" s="308">
        <v>31</v>
      </c>
      <c r="J1674" s="308">
        <v>136</v>
      </c>
      <c r="K1674" s="303" t="str" cm="1">
        <f t="array" ref="K1674">LOOKUP(2,1/(J1674&gt;=INDEX(IF(F1674="x",CCTT!$F$3:$I$170,CCTT!$B$3:$E$170),MATCH(DATEDIF(D1674,DATE(2024,7,11),"m"),CCTT!$A$3:$A$170,0),0)),CCTT!$F$2:$I$2)</f>
        <v>bt</v>
      </c>
      <c r="L1674" s="304">
        <f t="shared" si="154"/>
        <v>16.760380622837371</v>
      </c>
      <c r="M1674" s="303" t="str" cm="1">
        <f t="array" ref="M1674">LOOKUP(2,1/(L1674&gt;=INDEX(IF(F1674="x",BMI!$G$3:$K$170,BMI!$B$3:$F$170),MATCH(DATEDIF(D1674,DATE(2024,7,11),"m"),BMI!$A$3:$A$170,0),0)),BMI!$G$2:$K$2)</f>
        <v>bt</v>
      </c>
      <c r="N1674" s="299" t="s">
        <v>3379</v>
      </c>
      <c r="O1674" s="299">
        <v>83</v>
      </c>
      <c r="P1674" s="302" t="s">
        <v>3382</v>
      </c>
      <c r="Q1674" s="103" t="s">
        <v>1269</v>
      </c>
      <c r="R1674" s="103" t="s">
        <v>5</v>
      </c>
      <c r="S1674" s="299" t="s">
        <v>5</v>
      </c>
      <c r="T1674" s="103" t="s">
        <v>5</v>
      </c>
      <c r="U1674" s="305" t="str">
        <f t="shared" si="155"/>
        <v>Cận thị; bt; bt; bt</v>
      </c>
      <c r="V1674" s="306" t="s">
        <v>3452</v>
      </c>
      <c r="W1674" s="307" t="str">
        <f t="shared" si="156"/>
        <v>II</v>
      </c>
      <c r="X1674" s="308"/>
    </row>
    <row r="1675" spans="1:24" x14ac:dyDescent="0.25">
      <c r="A1675" s="103">
        <f t="shared" si="153"/>
        <v>1666</v>
      </c>
      <c r="B1675" s="300" t="s">
        <v>1716</v>
      </c>
      <c r="C1675" s="301" t="s">
        <v>1316</v>
      </c>
      <c r="D1675" s="309">
        <v>41693</v>
      </c>
      <c r="E1675" s="308"/>
      <c r="F1675" s="308" t="s">
        <v>1753</v>
      </c>
      <c r="G1675" s="421" t="s">
        <v>3248</v>
      </c>
      <c r="H1675" s="228">
        <v>45720</v>
      </c>
      <c r="I1675" s="308">
        <v>40</v>
      </c>
      <c r="J1675" s="308">
        <v>136</v>
      </c>
      <c r="K1675" s="303" t="str" cm="1">
        <f t="array" ref="K1675">LOOKUP(2,1/(J1675&gt;=INDEX(IF(F1675="x",CCTT!$F$3:$I$170,CCTT!$B$3:$E$170),MATCH(DATEDIF(D1675,DATE(2024,7,11),"m"),CCTT!$A$3:$A$170,0),0)),CCTT!$F$2:$I$2)</f>
        <v>bt</v>
      </c>
      <c r="L1675" s="304">
        <f t="shared" si="154"/>
        <v>21.626297577854672</v>
      </c>
      <c r="M1675" s="303" t="str" cm="1">
        <f t="array" ref="M1675">LOOKUP(2,1/(L1675&gt;=INDEX(IF(F1675="x",BMI!$G$3:$K$170,BMI!$B$3:$F$170),MATCH(DATEDIF(D1675,DATE(2024,7,11),"m"),BMI!$A$3:$A$170,0),0)),BMI!$G$2:$K$2)</f>
        <v>TC</v>
      </c>
      <c r="N1675" s="299" t="s">
        <v>3379</v>
      </c>
      <c r="O1675" s="299">
        <v>77</v>
      </c>
      <c r="P1675" s="106" t="s">
        <v>3380</v>
      </c>
      <c r="Q1675" s="103" t="s">
        <v>5</v>
      </c>
      <c r="R1675" s="103" t="s">
        <v>5</v>
      </c>
      <c r="S1675" s="299" t="s">
        <v>5</v>
      </c>
      <c r="T1675" s="103" t="s">
        <v>5</v>
      </c>
      <c r="U1675" s="305" t="str">
        <f t="shared" si="155"/>
        <v>bt; bt; bt; bt</v>
      </c>
      <c r="V1675" s="306" t="s">
        <v>5</v>
      </c>
      <c r="W1675" s="307" t="str">
        <f t="shared" si="156"/>
        <v>II</v>
      </c>
      <c r="X1675" s="308"/>
    </row>
    <row r="1676" spans="1:24" x14ac:dyDescent="0.25">
      <c r="A1676" s="103">
        <f t="shared" ref="A1676:A1739" si="157">A1675+1</f>
        <v>1667</v>
      </c>
      <c r="B1676" s="300" t="s">
        <v>1677</v>
      </c>
      <c r="C1676" s="301" t="s">
        <v>1292</v>
      </c>
      <c r="D1676" s="309">
        <v>41606</v>
      </c>
      <c r="E1676" s="308"/>
      <c r="F1676" s="308" t="s">
        <v>1753</v>
      </c>
      <c r="G1676" s="421" t="s">
        <v>3248</v>
      </c>
      <c r="H1676" s="228">
        <v>45720</v>
      </c>
      <c r="I1676" s="308">
        <v>27</v>
      </c>
      <c r="J1676" s="308">
        <v>137</v>
      </c>
      <c r="K1676" s="303" t="str" cm="1">
        <f t="array" ref="K1676">LOOKUP(2,1/(J1676&gt;=INDEX(IF(F1676="x",CCTT!$F$3:$I$170,CCTT!$B$3:$E$170),MATCH(DATEDIF(D1676,DATE(2024,7,11),"m"),CCTT!$A$3:$A$170,0),0)),CCTT!$F$2:$I$2)</f>
        <v>bt</v>
      </c>
      <c r="L1676" s="304">
        <f t="shared" si="154"/>
        <v>14.385422771591454</v>
      </c>
      <c r="M1676" s="303" t="str" cm="1">
        <f t="array" ref="M1676">LOOKUP(2,1/(L1676&gt;=INDEX(IF(F1676="x",BMI!$G$3:$K$170,BMI!$B$3:$F$170),MATCH(DATEDIF(D1676,DATE(2024,7,11),"m"),BMI!$A$3:$A$170,0),0)),BMI!$G$2:$K$2)</f>
        <v>bt</v>
      </c>
      <c r="N1676" s="299" t="s">
        <v>3381</v>
      </c>
      <c r="O1676" s="299">
        <v>83</v>
      </c>
      <c r="P1676" s="106" t="s">
        <v>3380</v>
      </c>
      <c r="Q1676" s="103" t="s">
        <v>5</v>
      </c>
      <c r="R1676" s="103" t="s">
        <v>5</v>
      </c>
      <c r="S1676" s="299" t="s">
        <v>5</v>
      </c>
      <c r="T1676" s="103" t="s">
        <v>5</v>
      </c>
      <c r="U1676" s="305" t="str">
        <f t="shared" si="155"/>
        <v>bt; bt; bt; bt</v>
      </c>
      <c r="V1676" s="306" t="s">
        <v>5</v>
      </c>
      <c r="W1676" s="307" t="str">
        <f t="shared" si="156"/>
        <v>I</v>
      </c>
      <c r="X1676" s="308"/>
    </row>
    <row r="1677" spans="1:24" x14ac:dyDescent="0.25">
      <c r="A1677" s="103">
        <f t="shared" si="157"/>
        <v>1668</v>
      </c>
      <c r="B1677" s="300" t="s">
        <v>2532</v>
      </c>
      <c r="C1677" s="301" t="s">
        <v>1296</v>
      </c>
      <c r="D1677" s="308"/>
      <c r="E1677" s="308" t="s">
        <v>1753</v>
      </c>
      <c r="F1677" s="308"/>
      <c r="G1677" s="421" t="s">
        <v>3248</v>
      </c>
      <c r="H1677" s="228">
        <v>45720</v>
      </c>
      <c r="I1677" s="308">
        <v>41</v>
      </c>
      <c r="J1677" s="308">
        <v>150</v>
      </c>
      <c r="K1677" s="303" t="e" cm="1">
        <f t="array" ref="K1677">LOOKUP(2,1/(J1677&gt;=INDEX(IF(F1677="x",CCTT!$F$3:$I$170,CCTT!$B$3:$E$170),MATCH(DATEDIF(D1677,DATE(2024,7,11),"m"),CCTT!$A$3:$A$170,0),0)),CCTT!$F$2:$I$2)</f>
        <v>#N/A</v>
      </c>
      <c r="L1677" s="304">
        <f t="shared" si="154"/>
        <v>18.222222222222221</v>
      </c>
      <c r="M1677" s="303" t="e" cm="1">
        <f t="array" ref="M1677">LOOKUP(2,1/(L1677&gt;=INDEX(IF(F1677="x",BMI!$G$3:$K$170,BMI!$B$3:$F$170),MATCH(DATEDIF(D1677,DATE(2024,7,11),"m"),BMI!$A$3:$A$170,0),0)),BMI!$G$2:$K$2)</f>
        <v>#N/A</v>
      </c>
      <c r="N1677" s="299" t="s">
        <v>3390</v>
      </c>
      <c r="O1677" s="299">
        <v>87</v>
      </c>
      <c r="P1677" s="302" t="s">
        <v>3419</v>
      </c>
      <c r="Q1677" s="335" t="s">
        <v>1326</v>
      </c>
      <c r="R1677" s="103" t="s">
        <v>5</v>
      </c>
      <c r="S1677" s="299" t="s">
        <v>5</v>
      </c>
      <c r="T1677" s="103" t="s">
        <v>5</v>
      </c>
      <c r="U1677" s="305" t="str">
        <f t="shared" si="155"/>
        <v>2 mắt giảm thị lực; bt; bt; bt</v>
      </c>
      <c r="V1677" s="112" t="s">
        <v>1326</v>
      </c>
      <c r="W1677" s="307" t="e">
        <f t="shared" si="156"/>
        <v>#N/A</v>
      </c>
      <c r="X1677" s="308"/>
    </row>
    <row r="1678" spans="1:24" x14ac:dyDescent="0.25">
      <c r="A1678" s="103">
        <f t="shared" si="157"/>
        <v>1669</v>
      </c>
      <c r="B1678" s="300" t="s">
        <v>3240</v>
      </c>
      <c r="C1678" s="301" t="s">
        <v>1615</v>
      </c>
      <c r="D1678" s="309">
        <v>41710</v>
      </c>
      <c r="E1678" s="308" t="s">
        <v>1753</v>
      </c>
      <c r="F1678" s="308"/>
      <c r="G1678" s="421" t="s">
        <v>3248</v>
      </c>
      <c r="H1678" s="228">
        <v>45720</v>
      </c>
      <c r="I1678" s="308">
        <v>61</v>
      </c>
      <c r="J1678" s="308">
        <v>141</v>
      </c>
      <c r="K1678" s="303" t="str" cm="1">
        <f t="array" ref="K1678">LOOKUP(2,1/(J1678&gt;=INDEX(IF(F1678="x",CCTT!$F$3:$I$170,CCTT!$B$3:$E$170),MATCH(DATEDIF(D1678,DATE(2024,7,11),"m"),CCTT!$A$3:$A$170,0),0)),CCTT!$F$2:$I$2)</f>
        <v>bt</v>
      </c>
      <c r="L1678" s="304">
        <f t="shared" si="154"/>
        <v>30.682561239374277</v>
      </c>
      <c r="M1678" s="303" t="str" cm="1">
        <f t="array" ref="M1678">LOOKUP(2,1/(L1678&gt;=INDEX(IF(F1678="x",BMI!$G$3:$K$170,BMI!$B$3:$F$170),MATCH(DATEDIF(D1678,DATE(2024,7,11),"m"),BMI!$A$3:$A$170,0),0)),BMI!$G$2:$K$2)</f>
        <v>BP</v>
      </c>
      <c r="N1678" s="299" t="s">
        <v>66</v>
      </c>
      <c r="O1678" s="299">
        <v>84</v>
      </c>
      <c r="P1678" s="106" t="s">
        <v>3380</v>
      </c>
      <c r="Q1678" s="103" t="s">
        <v>5</v>
      </c>
      <c r="R1678" s="103" t="s">
        <v>5</v>
      </c>
      <c r="S1678" s="299" t="s">
        <v>5</v>
      </c>
      <c r="T1678" s="103" t="s">
        <v>5</v>
      </c>
      <c r="U1678" s="305" t="str">
        <f t="shared" si="155"/>
        <v>bt; bt; bt; bt</v>
      </c>
      <c r="V1678" s="306" t="s">
        <v>5</v>
      </c>
      <c r="W1678" s="307" t="str">
        <f t="shared" si="156"/>
        <v>III</v>
      </c>
      <c r="X1678" s="308"/>
    </row>
    <row r="1679" spans="1:24" x14ac:dyDescent="0.25">
      <c r="A1679" s="103">
        <f t="shared" si="157"/>
        <v>1670</v>
      </c>
      <c r="B1679" s="300" t="s">
        <v>3241</v>
      </c>
      <c r="C1679" s="301" t="s">
        <v>1347</v>
      </c>
      <c r="D1679" s="309">
        <v>41756</v>
      </c>
      <c r="E1679" s="308" t="s">
        <v>1753</v>
      </c>
      <c r="F1679" s="308"/>
      <c r="G1679" s="421" t="s">
        <v>3248</v>
      </c>
      <c r="H1679" s="228">
        <v>45720</v>
      </c>
      <c r="I1679" s="308">
        <v>49</v>
      </c>
      <c r="J1679" s="308">
        <v>143</v>
      </c>
      <c r="K1679" s="303" t="str" cm="1">
        <f t="array" ref="K1679">LOOKUP(2,1/(J1679&gt;=INDEX(IF(F1679="x",CCTT!$F$3:$I$170,CCTT!$B$3:$E$170),MATCH(DATEDIF(D1679,DATE(2024,7,11),"m"),CCTT!$A$3:$A$170,0),0)),CCTT!$F$2:$I$2)</f>
        <v>bt</v>
      </c>
      <c r="L1679" s="304">
        <f t="shared" si="154"/>
        <v>23.962051934079909</v>
      </c>
      <c r="M1679" s="303" t="str" cm="1">
        <f t="array" ref="M1679">LOOKUP(2,1/(L1679&gt;=INDEX(IF(F1679="x",BMI!$G$3:$K$170,BMI!$B$3:$F$170),MATCH(DATEDIF(D1679,DATE(2024,7,11),"m"),BMI!$A$3:$A$170,0),0)),BMI!$G$2:$K$2)</f>
        <v>BP</v>
      </c>
      <c r="N1679" s="299" t="s">
        <v>3386</v>
      </c>
      <c r="O1679" s="299">
        <v>82</v>
      </c>
      <c r="P1679" s="106" t="s">
        <v>3380</v>
      </c>
      <c r="Q1679" s="103" t="s">
        <v>5</v>
      </c>
      <c r="R1679" s="103" t="s">
        <v>5</v>
      </c>
      <c r="S1679" s="299" t="s">
        <v>5</v>
      </c>
      <c r="T1679" s="103" t="s">
        <v>5</v>
      </c>
      <c r="U1679" s="305" t="str">
        <f t="shared" si="155"/>
        <v>bt; bt; bt; bt</v>
      </c>
      <c r="V1679" s="306" t="s">
        <v>5</v>
      </c>
      <c r="W1679" s="307" t="str">
        <f t="shared" si="156"/>
        <v>III</v>
      </c>
      <c r="X1679" s="308"/>
    </row>
    <row r="1680" spans="1:24" x14ac:dyDescent="0.25">
      <c r="A1680" s="103">
        <f t="shared" si="157"/>
        <v>1671</v>
      </c>
      <c r="B1680" s="300" t="s">
        <v>1377</v>
      </c>
      <c r="C1680" s="301" t="s">
        <v>1347</v>
      </c>
      <c r="D1680" s="309">
        <v>41669</v>
      </c>
      <c r="E1680" s="308" t="s">
        <v>1753</v>
      </c>
      <c r="F1680" s="308"/>
      <c r="G1680" s="421" t="s">
        <v>3248</v>
      </c>
      <c r="H1680" s="228">
        <v>45720</v>
      </c>
      <c r="I1680" s="308">
        <v>39</v>
      </c>
      <c r="J1680" s="308">
        <v>142</v>
      </c>
      <c r="K1680" s="303" t="str" cm="1">
        <f t="array" ref="K1680">LOOKUP(2,1/(J1680&gt;=INDEX(IF(F1680="x",CCTT!$F$3:$I$170,CCTT!$B$3:$E$170),MATCH(DATEDIF(D1680,DATE(2024,7,11),"m"),CCTT!$A$3:$A$170,0),0)),CCTT!$F$2:$I$2)</f>
        <v>bt</v>
      </c>
      <c r="L1680" s="304">
        <f t="shared" si="154"/>
        <v>19.34140051577068</v>
      </c>
      <c r="M1680" s="303" t="str" cm="1">
        <f t="array" ref="M1680">LOOKUP(2,1/(L1680&gt;=INDEX(IF(F1680="x",BMI!$G$3:$K$170,BMI!$B$3:$F$170),MATCH(DATEDIF(D1680,DATE(2024,7,11),"m"),BMI!$A$3:$A$170,0),0)),BMI!$G$2:$K$2)</f>
        <v>TC</v>
      </c>
      <c r="N1680" s="299" t="s">
        <v>3386</v>
      </c>
      <c r="O1680" s="299">
        <v>87</v>
      </c>
      <c r="P1680" s="106" t="s">
        <v>3380</v>
      </c>
      <c r="Q1680" s="103" t="s">
        <v>5</v>
      </c>
      <c r="R1680" s="103" t="s">
        <v>5</v>
      </c>
      <c r="S1680" s="299" t="s">
        <v>1370</v>
      </c>
      <c r="T1680" s="103" t="s">
        <v>5</v>
      </c>
      <c r="U1680" s="305" t="str">
        <f t="shared" si="155"/>
        <v>bt; bt; Đa sâu răng; bt</v>
      </c>
      <c r="V1680" s="112" t="s">
        <v>1370</v>
      </c>
      <c r="W1680" s="307" t="str">
        <f t="shared" si="156"/>
        <v>II</v>
      </c>
      <c r="X1680" s="308"/>
    </row>
    <row r="1681" spans="1:24" x14ac:dyDescent="0.25">
      <c r="A1681" s="103">
        <f t="shared" si="157"/>
        <v>1672</v>
      </c>
      <c r="B1681" s="300" t="s">
        <v>1709</v>
      </c>
      <c r="C1681" s="301" t="s">
        <v>1356</v>
      </c>
      <c r="D1681" s="309">
        <v>41941</v>
      </c>
      <c r="E1681" s="308"/>
      <c r="F1681" s="308" t="s">
        <v>1753</v>
      </c>
      <c r="G1681" s="421" t="s">
        <v>3248</v>
      </c>
      <c r="H1681" s="228">
        <v>45720</v>
      </c>
      <c r="I1681" s="308">
        <v>26</v>
      </c>
      <c r="J1681" s="308">
        <v>131</v>
      </c>
      <c r="K1681" s="303" t="str" cm="1">
        <f t="array" ref="K1681">LOOKUP(2,1/(J1681&gt;=INDEX(IF(F1681="x",CCTT!$F$3:$I$170,CCTT!$B$3:$E$170),MATCH(DATEDIF(D1681,DATE(2024,7,11),"m"),CCTT!$A$3:$A$170,0),0)),CCTT!$F$2:$I$2)</f>
        <v>bt</v>
      </c>
      <c r="L1681" s="304">
        <f t="shared" si="154"/>
        <v>15.150632247538022</v>
      </c>
      <c r="M1681" s="303" t="str" cm="1">
        <f t="array" ref="M1681">LOOKUP(2,1/(L1681&gt;=INDEX(IF(F1681="x",BMI!$G$3:$K$170,BMI!$B$3:$F$170),MATCH(DATEDIF(D1681,DATE(2024,7,11),"m"),BMI!$A$3:$A$170,0),0)),BMI!$G$2:$K$2)</f>
        <v>bt</v>
      </c>
      <c r="N1681" s="299" t="s">
        <v>3381</v>
      </c>
      <c r="O1681" s="299">
        <v>83</v>
      </c>
      <c r="P1681" s="106" t="s">
        <v>3380</v>
      </c>
      <c r="Q1681" s="103" t="s">
        <v>5</v>
      </c>
      <c r="R1681" s="103" t="s">
        <v>5</v>
      </c>
      <c r="S1681" s="299" t="s">
        <v>1370</v>
      </c>
      <c r="T1681" s="103" t="s">
        <v>5</v>
      </c>
      <c r="U1681" s="305" t="str">
        <f t="shared" si="155"/>
        <v>bt; bt; Đa sâu răng; bt</v>
      </c>
      <c r="V1681" s="112" t="s">
        <v>1370</v>
      </c>
      <c r="W1681" s="307" t="str">
        <f t="shared" si="156"/>
        <v>II</v>
      </c>
      <c r="X1681" s="308"/>
    </row>
    <row r="1682" spans="1:24" x14ac:dyDescent="0.25">
      <c r="A1682" s="103">
        <f t="shared" si="157"/>
        <v>1673</v>
      </c>
      <c r="B1682" s="300" t="s">
        <v>820</v>
      </c>
      <c r="C1682" s="301" t="s">
        <v>1302</v>
      </c>
      <c r="D1682" s="309">
        <v>41731</v>
      </c>
      <c r="E1682" s="308"/>
      <c r="F1682" s="308" t="s">
        <v>1753</v>
      </c>
      <c r="G1682" s="421" t="s">
        <v>3248</v>
      </c>
      <c r="H1682" s="228">
        <v>45720</v>
      </c>
      <c r="I1682" s="308">
        <v>25</v>
      </c>
      <c r="J1682" s="308">
        <v>135</v>
      </c>
      <c r="K1682" s="303" t="str" cm="1">
        <f t="array" ref="K1682">LOOKUP(2,1/(J1682&gt;=INDEX(IF(F1682="x",CCTT!$F$3:$I$170,CCTT!$B$3:$E$170),MATCH(DATEDIF(D1682,DATE(2024,7,11),"m"),CCTT!$A$3:$A$170,0),0)),CCTT!$F$2:$I$2)</f>
        <v>bt</v>
      </c>
      <c r="L1682" s="304">
        <f t="shared" si="154"/>
        <v>13.717421124828531</v>
      </c>
      <c r="M1682" s="303" t="str" cm="1">
        <f t="array" ref="M1682">LOOKUP(2,1/(L1682&gt;=INDEX(IF(F1682="x",BMI!$G$3:$K$170,BMI!$B$3:$F$170),MATCH(DATEDIF(D1682,DATE(2024,7,11),"m"),BMI!$A$3:$A$170,0),0)),BMI!$G$2:$K$2)</f>
        <v>bt</v>
      </c>
      <c r="N1682" s="299" t="s">
        <v>3381</v>
      </c>
      <c r="O1682" s="299">
        <v>83</v>
      </c>
      <c r="P1682" s="106" t="s">
        <v>3380</v>
      </c>
      <c r="Q1682" s="103" t="s">
        <v>5</v>
      </c>
      <c r="R1682" s="103" t="s">
        <v>5</v>
      </c>
      <c r="S1682" s="299" t="s">
        <v>5</v>
      </c>
      <c r="T1682" s="103" t="s">
        <v>5</v>
      </c>
      <c r="U1682" s="305" t="str">
        <f t="shared" si="155"/>
        <v>bt; bt; bt; bt</v>
      </c>
      <c r="V1682" s="306" t="s">
        <v>5</v>
      </c>
      <c r="W1682" s="307" t="str">
        <f t="shared" si="156"/>
        <v>I</v>
      </c>
      <c r="X1682" s="308"/>
    </row>
    <row r="1683" spans="1:24" x14ac:dyDescent="0.25">
      <c r="A1683" s="103">
        <f t="shared" si="157"/>
        <v>1674</v>
      </c>
      <c r="B1683" s="300" t="s">
        <v>3242</v>
      </c>
      <c r="C1683" s="301" t="s">
        <v>1337</v>
      </c>
      <c r="D1683" s="309">
        <v>41876</v>
      </c>
      <c r="E1683" s="308"/>
      <c r="F1683" s="308" t="s">
        <v>1753</v>
      </c>
      <c r="G1683" s="421" t="s">
        <v>3248</v>
      </c>
      <c r="H1683" s="228">
        <v>45720</v>
      </c>
      <c r="I1683" s="308">
        <v>31</v>
      </c>
      <c r="J1683" s="308">
        <v>135</v>
      </c>
      <c r="K1683" s="303" t="str" cm="1">
        <f t="array" ref="K1683">LOOKUP(2,1/(J1683&gt;=INDEX(IF(F1683="x",CCTT!$F$3:$I$170,CCTT!$B$3:$E$170),MATCH(DATEDIF(D1683,DATE(2024,7,11),"m"),CCTT!$A$3:$A$170,0),0)),CCTT!$F$2:$I$2)</f>
        <v>bt</v>
      </c>
      <c r="L1683" s="304">
        <f t="shared" si="154"/>
        <v>17.00960219478738</v>
      </c>
      <c r="M1683" s="303" t="str" cm="1">
        <f t="array" ref="M1683">LOOKUP(2,1/(L1683&gt;=INDEX(IF(F1683="x",BMI!$G$3:$K$170,BMI!$B$3:$F$170),MATCH(DATEDIF(D1683,DATE(2024,7,11),"m"),BMI!$A$3:$A$170,0),0)),BMI!$G$2:$K$2)</f>
        <v>bt</v>
      </c>
      <c r="N1683" s="299" t="s">
        <v>3381</v>
      </c>
      <c r="O1683" s="299">
        <v>85</v>
      </c>
      <c r="P1683" s="106" t="s">
        <v>3380</v>
      </c>
      <c r="Q1683" s="103" t="s">
        <v>5</v>
      </c>
      <c r="R1683" s="103" t="s">
        <v>5</v>
      </c>
      <c r="S1683" s="299" t="s">
        <v>5</v>
      </c>
      <c r="T1683" s="103" t="s">
        <v>5</v>
      </c>
      <c r="U1683" s="305" t="str">
        <f t="shared" si="155"/>
        <v>bt; bt; bt; bt</v>
      </c>
      <c r="V1683" s="306" t="s">
        <v>5</v>
      </c>
      <c r="W1683" s="307" t="str">
        <f t="shared" si="156"/>
        <v>I</v>
      </c>
      <c r="X1683" s="308"/>
    </row>
    <row r="1684" spans="1:24" x14ac:dyDescent="0.25">
      <c r="A1684" s="103">
        <f t="shared" si="157"/>
        <v>1675</v>
      </c>
      <c r="B1684" s="300" t="s">
        <v>1387</v>
      </c>
      <c r="C1684" s="301" t="s">
        <v>1337</v>
      </c>
      <c r="D1684" s="309">
        <v>41937</v>
      </c>
      <c r="E1684" s="308"/>
      <c r="F1684" s="308" t="s">
        <v>1753</v>
      </c>
      <c r="G1684" s="421" t="s">
        <v>3248</v>
      </c>
      <c r="H1684" s="228">
        <v>45720</v>
      </c>
      <c r="I1684" s="308">
        <v>30</v>
      </c>
      <c r="J1684" s="308">
        <v>131</v>
      </c>
      <c r="K1684" s="303" t="str" cm="1">
        <f t="array" ref="K1684">LOOKUP(2,1/(J1684&gt;=INDEX(IF(F1684="x",CCTT!$F$3:$I$170,CCTT!$B$3:$E$170),MATCH(DATEDIF(D1684,DATE(2024,7,11),"m"),CCTT!$A$3:$A$170,0),0)),CCTT!$F$2:$I$2)</f>
        <v>bt</v>
      </c>
      <c r="L1684" s="304">
        <f t="shared" si="154"/>
        <v>17.481498747159257</v>
      </c>
      <c r="M1684" s="303" t="str" cm="1">
        <f t="array" ref="M1684">LOOKUP(2,1/(L1684&gt;=INDEX(IF(F1684="x",BMI!$G$3:$K$170,BMI!$B$3:$F$170),MATCH(DATEDIF(D1684,DATE(2024,7,11),"m"),BMI!$A$3:$A$170,0),0)),BMI!$G$2:$K$2)</f>
        <v>bt</v>
      </c>
      <c r="N1684" s="299" t="s">
        <v>3381</v>
      </c>
      <c r="O1684" s="299">
        <v>82</v>
      </c>
      <c r="P1684" s="106" t="s">
        <v>3380</v>
      </c>
      <c r="Q1684" s="103" t="s">
        <v>5</v>
      </c>
      <c r="R1684" s="103" t="s">
        <v>5</v>
      </c>
      <c r="S1684" s="299" t="s">
        <v>5</v>
      </c>
      <c r="T1684" s="103" t="s">
        <v>5</v>
      </c>
      <c r="U1684" s="305" t="str">
        <f t="shared" si="155"/>
        <v>bt; bt; bt; bt</v>
      </c>
      <c r="V1684" s="306" t="s">
        <v>5</v>
      </c>
      <c r="W1684" s="307" t="str">
        <f t="shared" si="156"/>
        <v>I</v>
      </c>
      <c r="X1684" s="308"/>
    </row>
    <row r="1685" spans="1:24" x14ac:dyDescent="0.25">
      <c r="A1685" s="103">
        <f t="shared" si="157"/>
        <v>1676</v>
      </c>
      <c r="B1685" s="300" t="s">
        <v>3243</v>
      </c>
      <c r="C1685" s="301" t="s">
        <v>1303</v>
      </c>
      <c r="D1685" s="309">
        <v>41919</v>
      </c>
      <c r="E1685" s="308" t="s">
        <v>1753</v>
      </c>
      <c r="F1685" s="308"/>
      <c r="G1685" s="421" t="s">
        <v>3248</v>
      </c>
      <c r="H1685" s="228">
        <v>45720</v>
      </c>
      <c r="I1685" s="308">
        <v>27</v>
      </c>
      <c r="J1685" s="308">
        <v>131</v>
      </c>
      <c r="K1685" s="303" t="str" cm="1">
        <f t="array" ref="K1685">LOOKUP(2,1/(J1685&gt;=INDEX(IF(F1685="x",CCTT!$F$3:$I$170,CCTT!$B$3:$E$170),MATCH(DATEDIF(D1685,DATE(2024,7,11),"m"),CCTT!$A$3:$A$170,0),0)),CCTT!$F$2:$I$2)</f>
        <v>bt</v>
      </c>
      <c r="L1685" s="304">
        <f t="shared" si="154"/>
        <v>15.733348872443331</v>
      </c>
      <c r="M1685" s="303" t="str" cm="1">
        <f t="array" ref="M1685">LOOKUP(2,1/(L1685&gt;=INDEX(IF(F1685="x",BMI!$G$3:$K$170,BMI!$B$3:$F$170),MATCH(DATEDIF(D1685,DATE(2024,7,11),"m"),BMI!$A$3:$A$170,0),0)),BMI!$G$2:$K$2)</f>
        <v>bt</v>
      </c>
      <c r="N1685" s="299" t="s">
        <v>3381</v>
      </c>
      <c r="O1685" s="299">
        <v>83</v>
      </c>
      <c r="P1685" s="106" t="s">
        <v>3380</v>
      </c>
      <c r="Q1685" s="103" t="s">
        <v>5</v>
      </c>
      <c r="R1685" s="103" t="s">
        <v>5</v>
      </c>
      <c r="S1685" s="299" t="s">
        <v>1370</v>
      </c>
      <c r="T1685" s="103" t="s">
        <v>5</v>
      </c>
      <c r="U1685" s="305" t="str">
        <f>Q1685&amp;"; "&amp;R1685&amp;"; "&amp;S1685&amp;"; "&amp;T1685</f>
        <v>bt; bt; Đa sâu răng; bt</v>
      </c>
      <c r="V1685" s="112" t="s">
        <v>1370</v>
      </c>
      <c r="W1685" s="307" t="str">
        <f t="shared" si="156"/>
        <v>II</v>
      </c>
      <c r="X1685" s="308"/>
    </row>
    <row r="1686" spans="1:24" x14ac:dyDescent="0.25">
      <c r="A1686" s="103">
        <f t="shared" si="157"/>
        <v>1677</v>
      </c>
      <c r="B1686" s="300" t="s">
        <v>3244</v>
      </c>
      <c r="C1686" s="301" t="s">
        <v>3245</v>
      </c>
      <c r="D1686" s="309">
        <v>41915</v>
      </c>
      <c r="E1686" s="308"/>
      <c r="F1686" s="308" t="s">
        <v>1753</v>
      </c>
      <c r="G1686" s="421" t="s">
        <v>3248</v>
      </c>
      <c r="H1686" s="228">
        <v>45720</v>
      </c>
      <c r="I1686" s="308">
        <v>34</v>
      </c>
      <c r="J1686" s="308">
        <v>140</v>
      </c>
      <c r="K1686" s="303" t="str" cm="1">
        <f t="array" ref="K1686">LOOKUP(2,1/(J1686&gt;=INDEX(IF(F1686="x",CCTT!$F$3:$I$170,CCTT!$B$3:$E$170),MATCH(DATEDIF(D1686,DATE(2024,7,11),"m"),CCTT!$A$3:$A$170,0),0)),CCTT!$F$2:$I$2)</f>
        <v>bt</v>
      </c>
      <c r="L1686" s="304">
        <f t="shared" si="154"/>
        <v>17.346938775510203</v>
      </c>
      <c r="M1686" s="303" t="str" cm="1">
        <f t="array" ref="M1686">LOOKUP(2,1/(L1686&gt;=INDEX(IF(F1686="x",BMI!$G$3:$K$170,BMI!$B$3:$F$170),MATCH(DATEDIF(D1686,DATE(2024,7,11),"m"),BMI!$A$3:$A$170,0),0)),BMI!$G$2:$K$2)</f>
        <v>bt</v>
      </c>
      <c r="N1686" s="299" t="s">
        <v>3384</v>
      </c>
      <c r="O1686" s="299">
        <v>83</v>
      </c>
      <c r="P1686" s="106" t="s">
        <v>3380</v>
      </c>
      <c r="Q1686" s="103" t="s">
        <v>5</v>
      </c>
      <c r="R1686" s="103" t="s">
        <v>5</v>
      </c>
      <c r="S1686" s="299" t="s">
        <v>5</v>
      </c>
      <c r="T1686" s="103" t="s">
        <v>5</v>
      </c>
      <c r="U1686" s="305" t="str">
        <f t="shared" si="155"/>
        <v>bt; bt; bt; bt</v>
      </c>
      <c r="V1686" s="306" t="s">
        <v>5</v>
      </c>
      <c r="W1686" s="307" t="str">
        <f t="shared" si="156"/>
        <v>I</v>
      </c>
      <c r="X1686" s="308"/>
    </row>
    <row r="1687" spans="1:24" x14ac:dyDescent="0.25">
      <c r="A1687" s="103">
        <f t="shared" si="157"/>
        <v>1678</v>
      </c>
      <c r="B1687" s="300" t="s">
        <v>1598</v>
      </c>
      <c r="C1687" s="301" t="s">
        <v>1363</v>
      </c>
      <c r="D1687" s="308"/>
      <c r="E1687" s="308" t="s">
        <v>1753</v>
      </c>
      <c r="F1687" s="308"/>
      <c r="G1687" s="421" t="s">
        <v>3248</v>
      </c>
      <c r="H1687" s="228">
        <v>45720</v>
      </c>
      <c r="I1687" s="308">
        <v>27</v>
      </c>
      <c r="J1687" s="308">
        <v>125</v>
      </c>
      <c r="K1687" s="303" t="e" cm="1">
        <f t="array" ref="K1687">LOOKUP(2,1/(J1687&gt;=INDEX(IF(F1687="x",CCTT!$F$3:$I$170,CCTT!$B$3:$E$170),MATCH(DATEDIF(D1687,DATE(2024,7,11),"m"),CCTT!$A$3:$A$170,0),0)),CCTT!$F$2:$I$2)</f>
        <v>#N/A</v>
      </c>
      <c r="L1687" s="304">
        <f t="shared" si="154"/>
        <v>17.279999999999998</v>
      </c>
      <c r="M1687" s="303" t="e" cm="1">
        <f t="array" ref="M1687">LOOKUP(2,1/(L1687&gt;=INDEX(IF(F1687="x",BMI!$G$3:$K$170,BMI!$B$3:$F$170),MATCH(DATEDIF(D1687,DATE(2024,7,11),"m"),BMI!$A$3:$A$170,0),0)),BMI!$G$2:$K$2)</f>
        <v>#N/A</v>
      </c>
      <c r="N1687" s="299" t="s">
        <v>3381</v>
      </c>
      <c r="O1687" s="299">
        <v>83</v>
      </c>
      <c r="P1687" s="106" t="s">
        <v>3380</v>
      </c>
      <c r="Q1687" s="103" t="s">
        <v>5</v>
      </c>
      <c r="R1687" s="103" t="s">
        <v>5</v>
      </c>
      <c r="S1687" s="299" t="s">
        <v>1370</v>
      </c>
      <c r="T1687" s="103" t="s">
        <v>5</v>
      </c>
      <c r="U1687" s="305" t="str">
        <f t="shared" si="155"/>
        <v>bt; bt; Đa sâu răng; bt</v>
      </c>
      <c r="V1687" s="112" t="s">
        <v>1370</v>
      </c>
      <c r="W1687" s="307" t="e">
        <f t="shared" si="156"/>
        <v>#N/A</v>
      </c>
      <c r="X1687" s="308"/>
    </row>
    <row r="1688" spans="1:24" x14ac:dyDescent="0.25">
      <c r="A1688" s="103">
        <f t="shared" si="157"/>
        <v>1679</v>
      </c>
      <c r="B1688" s="300" t="s">
        <v>3221</v>
      </c>
      <c r="C1688" s="301" t="s">
        <v>1324</v>
      </c>
      <c r="D1688" s="308"/>
      <c r="E1688" s="308" t="s">
        <v>1753</v>
      </c>
      <c r="F1688" s="308"/>
      <c r="G1688" s="421" t="s">
        <v>3248</v>
      </c>
      <c r="H1688" s="228">
        <v>45720</v>
      </c>
      <c r="I1688" s="308">
        <v>29</v>
      </c>
      <c r="J1688" s="308">
        <v>139</v>
      </c>
      <c r="K1688" s="303" t="e" cm="1">
        <f t="array" ref="K1688">LOOKUP(2,1/(J1688&gt;=INDEX(IF(F1688="x",CCTT!$F$3:$I$170,CCTT!$B$3:$E$170),MATCH(DATEDIF(D1688,DATE(2024,7,11),"m"),CCTT!$A$3:$A$170,0),0)),CCTT!$F$2:$I$2)</f>
        <v>#N/A</v>
      </c>
      <c r="L1688" s="304">
        <f t="shared" si="154"/>
        <v>15.009575073753945</v>
      </c>
      <c r="M1688" s="303" t="e" cm="1">
        <f t="array" ref="M1688">LOOKUP(2,1/(L1688&gt;=INDEX(IF(F1688="x",BMI!$G$3:$K$170,BMI!$B$3:$F$170),MATCH(DATEDIF(D1688,DATE(2024,7,11),"m"),BMI!$A$3:$A$170,0),0)),BMI!$G$2:$K$2)</f>
        <v>#N/A</v>
      </c>
      <c r="N1688" s="299" t="s">
        <v>3384</v>
      </c>
      <c r="O1688" s="299">
        <v>79</v>
      </c>
      <c r="P1688" s="302" t="s">
        <v>3382</v>
      </c>
      <c r="Q1688" s="103" t="s">
        <v>1269</v>
      </c>
      <c r="R1688" s="103" t="s">
        <v>5</v>
      </c>
      <c r="S1688" s="299" t="s">
        <v>1370</v>
      </c>
      <c r="T1688" s="103" t="s">
        <v>5</v>
      </c>
      <c r="U1688" s="305" t="str">
        <f t="shared" si="155"/>
        <v>Cận thị; bt; Đa sâu răng; bt</v>
      </c>
      <c r="V1688" s="306" t="s">
        <v>3383</v>
      </c>
      <c r="W1688" s="307" t="e">
        <f t="shared" si="156"/>
        <v>#N/A</v>
      </c>
      <c r="X1688" s="308"/>
    </row>
    <row r="1689" spans="1:24" x14ac:dyDescent="0.25">
      <c r="A1689" s="103">
        <f t="shared" si="157"/>
        <v>1680</v>
      </c>
      <c r="B1689" s="300" t="s">
        <v>3246</v>
      </c>
      <c r="C1689" s="301" t="s">
        <v>1307</v>
      </c>
      <c r="D1689" s="309">
        <v>41796</v>
      </c>
      <c r="E1689" s="308"/>
      <c r="F1689" s="308" t="s">
        <v>1753</v>
      </c>
      <c r="G1689" s="421" t="s">
        <v>3248</v>
      </c>
      <c r="H1689" s="228">
        <v>45720</v>
      </c>
      <c r="I1689" s="308">
        <v>30</v>
      </c>
      <c r="J1689" s="308">
        <v>135</v>
      </c>
      <c r="K1689" s="303" t="str" cm="1">
        <f t="array" ref="K1689">LOOKUP(2,1/(J1689&gt;=INDEX(IF(F1689="x",CCTT!$F$3:$I$170,CCTT!$B$3:$E$170),MATCH(DATEDIF(D1689,DATE(2024,7,11),"m"),CCTT!$A$3:$A$170,0),0)),CCTT!$F$2:$I$2)</f>
        <v>bt</v>
      </c>
      <c r="L1689" s="304">
        <f t="shared" si="154"/>
        <v>16.460905349794238</v>
      </c>
      <c r="M1689" s="303" t="str" cm="1">
        <f t="array" ref="M1689">LOOKUP(2,1/(L1689&gt;=INDEX(IF(F1689="x",BMI!$G$3:$K$170,BMI!$B$3:$F$170),MATCH(DATEDIF(D1689,DATE(2024,7,11),"m"),BMI!$A$3:$A$170,0),0)),BMI!$G$2:$K$2)</f>
        <v>bt</v>
      </c>
      <c r="N1689" s="299" t="s">
        <v>3381</v>
      </c>
      <c r="O1689" s="299">
        <v>82</v>
      </c>
      <c r="P1689" s="106" t="s">
        <v>3380</v>
      </c>
      <c r="Q1689" s="103" t="s">
        <v>5</v>
      </c>
      <c r="R1689" s="103" t="s">
        <v>5</v>
      </c>
      <c r="S1689" s="299" t="s">
        <v>5</v>
      </c>
      <c r="T1689" s="103" t="s">
        <v>5</v>
      </c>
      <c r="U1689" s="305" t="str">
        <f t="shared" si="155"/>
        <v>bt; bt; bt; bt</v>
      </c>
      <c r="V1689" s="306" t="s">
        <v>5</v>
      </c>
      <c r="W1689" s="307" t="str">
        <f t="shared" si="156"/>
        <v>I</v>
      </c>
      <c r="X1689" s="308"/>
    </row>
    <row r="1690" spans="1:24" ht="31.5" x14ac:dyDescent="0.25">
      <c r="A1690" s="103">
        <f t="shared" si="157"/>
        <v>1681</v>
      </c>
      <c r="B1690" s="300" t="s">
        <v>2743</v>
      </c>
      <c r="C1690" s="301" t="s">
        <v>1366</v>
      </c>
      <c r="D1690" s="309">
        <v>41822</v>
      </c>
      <c r="E1690" s="308" t="s">
        <v>1753</v>
      </c>
      <c r="F1690" s="308"/>
      <c r="G1690" s="421" t="s">
        <v>3248</v>
      </c>
      <c r="H1690" s="228">
        <v>45720</v>
      </c>
      <c r="I1690" s="308">
        <v>28</v>
      </c>
      <c r="J1690" s="308">
        <v>138</v>
      </c>
      <c r="K1690" s="303" t="str" cm="1">
        <f t="array" ref="K1690">LOOKUP(2,1/(J1690&gt;=INDEX(IF(F1690="x",CCTT!$F$3:$I$170,CCTT!$B$3:$E$170),MATCH(DATEDIF(D1690,DATE(2024,7,11),"m"),CCTT!$A$3:$A$170,0),0)),CCTT!$F$2:$I$2)</f>
        <v>bt</v>
      </c>
      <c r="L1690" s="304">
        <f t="shared" si="154"/>
        <v>14.702793530770846</v>
      </c>
      <c r="M1690" s="303" t="str" cm="1">
        <f t="array" ref="M1690">LOOKUP(2,1/(L1690&gt;=INDEX(IF(F1690="x",BMI!$G$3:$K$170,BMI!$B$3:$F$170),MATCH(DATEDIF(D1690,DATE(2024,7,11),"m"),BMI!$A$3:$A$170,0),0)),BMI!$G$2:$K$2)</f>
        <v>bt</v>
      </c>
      <c r="N1690" s="299" t="s">
        <v>3381</v>
      </c>
      <c r="O1690" s="299">
        <v>82</v>
      </c>
      <c r="P1690" s="302" t="s">
        <v>3391</v>
      </c>
      <c r="Q1690" s="335" t="s">
        <v>1326</v>
      </c>
      <c r="R1690" s="103" t="s">
        <v>5</v>
      </c>
      <c r="S1690" s="299" t="s">
        <v>1370</v>
      </c>
      <c r="T1690" s="103" t="s">
        <v>5</v>
      </c>
      <c r="U1690" s="305" t="str">
        <f t="shared" si="155"/>
        <v>2 mắt giảm thị lực; bt; Đa sâu răng; bt</v>
      </c>
      <c r="V1690" s="112" t="s">
        <v>3389</v>
      </c>
      <c r="W1690" s="307" t="str">
        <f t="shared" si="156"/>
        <v>II</v>
      </c>
      <c r="X1690" s="308"/>
    </row>
    <row r="1691" spans="1:24" x14ac:dyDescent="0.25">
      <c r="A1691" s="103">
        <f t="shared" si="157"/>
        <v>1682</v>
      </c>
      <c r="B1691" s="300" t="s">
        <v>3247</v>
      </c>
      <c r="C1691" s="301" t="s">
        <v>1337</v>
      </c>
      <c r="D1691" s="308"/>
      <c r="E1691" s="308"/>
      <c r="F1691" s="308" t="s">
        <v>1753</v>
      </c>
      <c r="G1691" s="421" t="s">
        <v>3248</v>
      </c>
      <c r="H1691" s="228">
        <v>45720</v>
      </c>
      <c r="I1691" s="308">
        <v>41</v>
      </c>
      <c r="J1691" s="308">
        <v>138</v>
      </c>
      <c r="K1691" s="303" t="e" cm="1">
        <f t="array" ref="K1691">LOOKUP(2,1/(J1691&gt;=INDEX(IF(F1691="x",CCTT!$F$3:$I$170,CCTT!$B$3:$E$170),MATCH(DATEDIF(D1691,DATE(2024,7,11),"m"),CCTT!$A$3:$A$170,0),0)),CCTT!$F$2:$I$2)</f>
        <v>#N/A</v>
      </c>
      <c r="L1691" s="304">
        <f t="shared" si="154"/>
        <v>21.529090527200168</v>
      </c>
      <c r="M1691" s="303" t="e" cm="1">
        <f t="array" ref="M1691">LOOKUP(2,1/(L1691&gt;=INDEX(IF(F1691="x",BMI!$G$3:$K$170,BMI!$B$3:$F$170),MATCH(DATEDIF(D1691,DATE(2024,7,11),"m"),BMI!$A$3:$A$170,0),0)),BMI!$G$2:$K$2)</f>
        <v>#N/A</v>
      </c>
      <c r="N1691" s="299" t="s">
        <v>3386</v>
      </c>
      <c r="O1691" s="299">
        <v>80</v>
      </c>
      <c r="P1691" s="106" t="s">
        <v>3380</v>
      </c>
      <c r="Q1691" s="103" t="s">
        <v>5</v>
      </c>
      <c r="R1691" s="103" t="s">
        <v>5</v>
      </c>
      <c r="S1691" s="299" t="s">
        <v>5</v>
      </c>
      <c r="T1691" s="103" t="s">
        <v>5</v>
      </c>
      <c r="U1691" s="305" t="str">
        <f t="shared" si="155"/>
        <v>bt; bt; bt; bt</v>
      </c>
      <c r="V1691" s="306" t="s">
        <v>5</v>
      </c>
      <c r="W1691" s="307" t="e">
        <f t="shared" si="156"/>
        <v>#N/A</v>
      </c>
      <c r="X1691" s="308"/>
    </row>
    <row r="1692" spans="1:24" x14ac:dyDescent="0.25">
      <c r="A1692" s="103">
        <f t="shared" si="157"/>
        <v>1683</v>
      </c>
      <c r="B1692" s="300" t="s">
        <v>3249</v>
      </c>
      <c r="C1692" s="301" t="s">
        <v>1261</v>
      </c>
      <c r="D1692" s="309">
        <v>41777</v>
      </c>
      <c r="E1692" s="308" t="s">
        <v>1753</v>
      </c>
      <c r="F1692" s="308"/>
      <c r="G1692" s="421" t="s">
        <v>1821</v>
      </c>
      <c r="H1692" s="228">
        <v>45720</v>
      </c>
      <c r="I1692" s="308">
        <v>50</v>
      </c>
      <c r="J1692" s="308">
        <v>144</v>
      </c>
      <c r="K1692" s="303" t="str" cm="1">
        <f t="array" ref="K1692">LOOKUP(2,1/(J1692&gt;=INDEX(IF(F1692="x",CCTT!$F$3:$I$170,CCTT!$B$3:$E$170),MATCH(DATEDIF(D1692,DATE(2024,7,11),"m"),CCTT!$A$3:$A$170,0),0)),CCTT!$F$2:$I$2)</f>
        <v>bt</v>
      </c>
      <c r="L1692" s="304">
        <f t="shared" si="154"/>
        <v>24.112654320987652</v>
      </c>
      <c r="M1692" s="303" t="str" cm="1">
        <f t="array" ref="M1692">LOOKUP(2,1/(L1692&gt;=INDEX(IF(F1692="x",BMI!$G$3:$K$170,BMI!$B$3:$F$170),MATCH(DATEDIF(D1692,DATE(2024,7,11),"m"),BMI!$A$3:$A$170,0),0)),BMI!$G$2:$K$2)</f>
        <v>BP</v>
      </c>
      <c r="N1692" s="299" t="s">
        <v>66</v>
      </c>
      <c r="O1692" s="299">
        <v>82</v>
      </c>
      <c r="P1692" s="302" t="s">
        <v>3382</v>
      </c>
      <c r="Q1692" s="103" t="s">
        <v>1269</v>
      </c>
      <c r="R1692" s="103" t="s">
        <v>5</v>
      </c>
      <c r="S1692" s="299" t="s">
        <v>5</v>
      </c>
      <c r="T1692" s="103" t="s">
        <v>5</v>
      </c>
      <c r="U1692" s="305" t="str">
        <f t="shared" si="155"/>
        <v>Cận thị; bt; bt; bt</v>
      </c>
      <c r="V1692" s="306" t="s">
        <v>3452</v>
      </c>
      <c r="W1692" s="307" t="str">
        <f t="shared" si="156"/>
        <v>III</v>
      </c>
      <c r="X1692" s="308"/>
    </row>
    <row r="1693" spans="1:24" x14ac:dyDescent="0.25">
      <c r="A1693" s="103">
        <f t="shared" si="157"/>
        <v>1684</v>
      </c>
      <c r="B1693" s="300" t="s">
        <v>3250</v>
      </c>
      <c r="C1693" s="301" t="s">
        <v>1262</v>
      </c>
      <c r="D1693" s="309">
        <v>41642</v>
      </c>
      <c r="E1693" s="308" t="s">
        <v>1753</v>
      </c>
      <c r="F1693" s="308"/>
      <c r="G1693" s="421" t="s">
        <v>1821</v>
      </c>
      <c r="H1693" s="228">
        <v>45720</v>
      </c>
      <c r="I1693" s="308">
        <v>48</v>
      </c>
      <c r="J1693" s="308">
        <v>150</v>
      </c>
      <c r="K1693" s="303" t="str" cm="1">
        <f t="array" ref="K1693">LOOKUP(2,1/(J1693&gt;=INDEX(IF(F1693="x",CCTT!$F$3:$I$170,CCTT!$B$3:$E$170),MATCH(DATEDIF(D1693,DATE(2024,7,11),"m"),CCTT!$A$3:$A$170,0),0)),CCTT!$F$2:$I$2)</f>
        <v>bt</v>
      </c>
      <c r="L1693" s="304">
        <f t="shared" si="154"/>
        <v>21.333333333333336</v>
      </c>
      <c r="M1693" s="303" t="str" cm="1">
        <f t="array" ref="M1693">LOOKUP(2,1/(L1693&gt;=INDEX(IF(F1693="x",BMI!$G$3:$K$170,BMI!$B$3:$F$170),MATCH(DATEDIF(D1693,DATE(2024,7,11),"m"),BMI!$A$3:$A$170,0),0)),BMI!$G$2:$K$2)</f>
        <v>TC</v>
      </c>
      <c r="N1693" s="299" t="s">
        <v>66</v>
      </c>
      <c r="O1693" s="299">
        <v>79</v>
      </c>
      <c r="P1693" s="302" t="s">
        <v>3382</v>
      </c>
      <c r="Q1693" s="103" t="s">
        <v>1269</v>
      </c>
      <c r="R1693" s="103" t="s">
        <v>5</v>
      </c>
      <c r="S1693" s="299" t="s">
        <v>5</v>
      </c>
      <c r="T1693" s="103" t="s">
        <v>5</v>
      </c>
      <c r="U1693" s="305" t="str">
        <f t="shared" si="155"/>
        <v>Cận thị; bt; bt; bt</v>
      </c>
      <c r="V1693" s="306" t="s">
        <v>3452</v>
      </c>
      <c r="W1693" s="307" t="str">
        <f t="shared" si="156"/>
        <v>II</v>
      </c>
      <c r="X1693" s="308"/>
    </row>
    <row r="1694" spans="1:24" ht="31.5" x14ac:dyDescent="0.25">
      <c r="A1694" s="103">
        <f t="shared" si="157"/>
        <v>1685</v>
      </c>
      <c r="B1694" s="300" t="s">
        <v>3251</v>
      </c>
      <c r="C1694" s="301" t="s">
        <v>1262</v>
      </c>
      <c r="D1694" s="308"/>
      <c r="E1694" s="308"/>
      <c r="F1694" s="308" t="s">
        <v>1753</v>
      </c>
      <c r="G1694" s="421" t="s">
        <v>1821</v>
      </c>
      <c r="H1694" s="228">
        <v>45720</v>
      </c>
      <c r="I1694" s="308">
        <v>38</v>
      </c>
      <c r="J1694" s="308">
        <v>141</v>
      </c>
      <c r="K1694" s="303" t="e" cm="1">
        <f t="array" ref="K1694">LOOKUP(2,1/(J1694&gt;=INDEX(IF(F1694="x",CCTT!$F$3:$I$170,CCTT!$B$3:$E$170),MATCH(DATEDIF(D1694,DATE(2024,7,11),"m"),CCTT!$A$3:$A$170,0),0)),CCTT!$F$2:$I$2)</f>
        <v>#N/A</v>
      </c>
      <c r="L1694" s="304">
        <f t="shared" si="154"/>
        <v>19.113726673708566</v>
      </c>
      <c r="M1694" s="303" t="e" cm="1">
        <f t="array" ref="M1694">LOOKUP(2,1/(L1694&gt;=INDEX(IF(F1694="x",BMI!$G$3:$K$170,BMI!$B$3:$F$170),MATCH(DATEDIF(D1694,DATE(2024,7,11),"m"),BMI!$A$3:$A$170,0),0)),BMI!$G$2:$K$2)</f>
        <v>#N/A</v>
      </c>
      <c r="N1694" s="299" t="s">
        <v>3384</v>
      </c>
      <c r="O1694" s="299">
        <v>87</v>
      </c>
      <c r="P1694" s="302" t="s">
        <v>3419</v>
      </c>
      <c r="Q1694" s="335" t="s">
        <v>1326</v>
      </c>
      <c r="R1694" s="103" t="s">
        <v>5</v>
      </c>
      <c r="S1694" s="299" t="s">
        <v>1370</v>
      </c>
      <c r="T1694" s="103" t="s">
        <v>5</v>
      </c>
      <c r="U1694" s="305" t="str">
        <f t="shared" si="155"/>
        <v>2 mắt giảm thị lực; bt; Đa sâu răng; bt</v>
      </c>
      <c r="V1694" s="112" t="s">
        <v>3389</v>
      </c>
      <c r="W1694" s="307" t="e">
        <f t="shared" si="156"/>
        <v>#N/A</v>
      </c>
      <c r="X1694" s="308"/>
    </row>
    <row r="1695" spans="1:24" x14ac:dyDescent="0.25">
      <c r="A1695" s="103">
        <f t="shared" si="157"/>
        <v>1686</v>
      </c>
      <c r="B1695" s="300" t="s">
        <v>3252</v>
      </c>
      <c r="C1695" s="301" t="s">
        <v>1376</v>
      </c>
      <c r="D1695" s="309">
        <v>41698</v>
      </c>
      <c r="E1695" s="308" t="s">
        <v>1753</v>
      </c>
      <c r="F1695" s="308"/>
      <c r="G1695" s="421" t="s">
        <v>1821</v>
      </c>
      <c r="H1695" s="228">
        <v>45720</v>
      </c>
      <c r="I1695" s="308">
        <v>29</v>
      </c>
      <c r="J1695" s="308">
        <v>137</v>
      </c>
      <c r="K1695" s="303" t="str" cm="1">
        <f t="array" ref="K1695">LOOKUP(2,1/(J1695&gt;=INDEX(IF(F1695="x",CCTT!$F$3:$I$170,CCTT!$B$3:$E$170),MATCH(DATEDIF(D1695,DATE(2024,7,11),"m"),CCTT!$A$3:$A$170,0),0)),CCTT!$F$2:$I$2)</f>
        <v>bt</v>
      </c>
      <c r="L1695" s="304">
        <f t="shared" si="154"/>
        <v>15.451009643561191</v>
      </c>
      <c r="M1695" s="303" t="str" cm="1">
        <f t="array" ref="M1695">LOOKUP(2,1/(L1695&gt;=INDEX(IF(F1695="x",BMI!$G$3:$K$170,BMI!$B$3:$F$170),MATCH(DATEDIF(D1695,DATE(2024,7,11),"m"),BMI!$A$3:$A$170,0),0)),BMI!$G$2:$K$2)</f>
        <v>bt</v>
      </c>
      <c r="N1695" s="299" t="s">
        <v>3386</v>
      </c>
      <c r="O1695" s="299">
        <v>83</v>
      </c>
      <c r="P1695" s="106" t="s">
        <v>3380</v>
      </c>
      <c r="Q1695" s="103" t="s">
        <v>5</v>
      </c>
      <c r="R1695" s="103" t="s">
        <v>5</v>
      </c>
      <c r="S1695" s="299" t="s">
        <v>5</v>
      </c>
      <c r="T1695" s="103" t="s">
        <v>5</v>
      </c>
      <c r="U1695" s="305" t="str">
        <f t="shared" si="155"/>
        <v>bt; bt; bt; bt</v>
      </c>
      <c r="V1695" s="306" t="s">
        <v>5</v>
      </c>
      <c r="W1695" s="307" t="str">
        <f t="shared" si="156"/>
        <v>I</v>
      </c>
      <c r="X1695" s="308"/>
    </row>
    <row r="1696" spans="1:24" x14ac:dyDescent="0.25">
      <c r="A1696" s="103">
        <f t="shared" si="157"/>
        <v>1687</v>
      </c>
      <c r="B1696" s="300" t="s">
        <v>3253</v>
      </c>
      <c r="C1696" s="301" t="s">
        <v>1264</v>
      </c>
      <c r="D1696" s="309">
        <v>41983</v>
      </c>
      <c r="E1696" s="308" t="s">
        <v>1753</v>
      </c>
      <c r="F1696" s="308"/>
      <c r="G1696" s="421" t="s">
        <v>1821</v>
      </c>
      <c r="H1696" s="228">
        <v>45720</v>
      </c>
      <c r="I1696" s="308">
        <v>33</v>
      </c>
      <c r="J1696" s="308">
        <v>138</v>
      </c>
      <c r="K1696" s="303" t="str" cm="1">
        <f t="array" ref="K1696">LOOKUP(2,1/(J1696&gt;=INDEX(IF(F1696="x",CCTT!$F$3:$I$170,CCTT!$B$3:$E$170),MATCH(DATEDIF(D1696,DATE(2024,7,11),"m"),CCTT!$A$3:$A$170,0),0)),CCTT!$F$2:$I$2)</f>
        <v>bt</v>
      </c>
      <c r="L1696" s="304">
        <f t="shared" si="154"/>
        <v>17.328292375551353</v>
      </c>
      <c r="M1696" s="303" t="str" cm="1">
        <f t="array" ref="M1696">LOOKUP(2,1/(L1696&gt;=INDEX(IF(F1696="x",BMI!$G$3:$K$170,BMI!$B$3:$F$170),MATCH(DATEDIF(D1696,DATE(2024,7,11),"m"),BMI!$A$3:$A$170,0),0)),BMI!$G$2:$K$2)</f>
        <v>bt</v>
      </c>
      <c r="N1696" s="299" t="s">
        <v>3381</v>
      </c>
      <c r="O1696" s="299">
        <v>80</v>
      </c>
      <c r="P1696" s="302" t="s">
        <v>3382</v>
      </c>
      <c r="Q1696" s="103" t="s">
        <v>1269</v>
      </c>
      <c r="R1696" s="103" t="s">
        <v>5</v>
      </c>
      <c r="S1696" s="299" t="s">
        <v>5</v>
      </c>
      <c r="T1696" s="103" t="s">
        <v>5</v>
      </c>
      <c r="U1696" s="305" t="str">
        <f t="shared" si="155"/>
        <v>Cận thị; bt; bt; bt</v>
      </c>
      <c r="V1696" s="306" t="s">
        <v>3452</v>
      </c>
      <c r="W1696" s="307" t="str">
        <f t="shared" si="156"/>
        <v>II</v>
      </c>
      <c r="X1696" s="308"/>
    </row>
    <row r="1697" spans="1:24" x14ac:dyDescent="0.25">
      <c r="A1697" s="103">
        <f t="shared" si="157"/>
        <v>1688</v>
      </c>
      <c r="B1697" s="300" t="s">
        <v>1929</v>
      </c>
      <c r="C1697" s="301" t="s">
        <v>1264</v>
      </c>
      <c r="D1697" s="309">
        <v>41706</v>
      </c>
      <c r="E1697" s="308" t="s">
        <v>1753</v>
      </c>
      <c r="F1697" s="308"/>
      <c r="G1697" s="421" t="s">
        <v>1821</v>
      </c>
      <c r="H1697" s="228">
        <v>45720</v>
      </c>
      <c r="I1697" s="308">
        <v>68</v>
      </c>
      <c r="J1697" s="308">
        <v>157</v>
      </c>
      <c r="K1697" s="303" t="str" cm="1">
        <f t="array" ref="K1697">LOOKUP(2,1/(J1697&gt;=INDEX(IF(F1697="x",CCTT!$F$3:$I$170,CCTT!$B$3:$E$170),MATCH(DATEDIF(D1697,DATE(2024,7,11),"m"),CCTT!$A$3:$A$170,0),0)),CCTT!$F$2:$I$2)</f>
        <v>CHT</v>
      </c>
      <c r="L1697" s="304">
        <f t="shared" si="154"/>
        <v>27.587326057852245</v>
      </c>
      <c r="M1697" s="303" t="str" cm="1">
        <f t="array" ref="M1697">LOOKUP(2,1/(L1697&gt;=INDEX(IF(F1697="x",BMI!$G$3:$K$170,BMI!$B$3:$F$170),MATCH(DATEDIF(D1697,DATE(2024,7,11),"m"),BMI!$A$3:$A$170,0),0)),BMI!$G$2:$K$2)</f>
        <v>BP</v>
      </c>
      <c r="N1697" s="299" t="s">
        <v>3390</v>
      </c>
      <c r="O1697" s="299">
        <v>83</v>
      </c>
      <c r="P1697" s="302" t="s">
        <v>3382</v>
      </c>
      <c r="Q1697" s="335" t="s">
        <v>1293</v>
      </c>
      <c r="R1697" s="103" t="s">
        <v>5</v>
      </c>
      <c r="S1697" s="299" t="s">
        <v>5</v>
      </c>
      <c r="T1697" s="103" t="s">
        <v>5</v>
      </c>
      <c r="U1697" s="305" t="str">
        <f t="shared" si="155"/>
        <v>Cận loạn thị; bt; bt; bt</v>
      </c>
      <c r="V1697" s="306" t="s">
        <v>3453</v>
      </c>
      <c r="W1697" s="307" t="str">
        <f t="shared" si="156"/>
        <v>III</v>
      </c>
      <c r="X1697" s="308"/>
    </row>
    <row r="1698" spans="1:24" x14ac:dyDescent="0.25">
      <c r="A1698" s="103">
        <f t="shared" si="157"/>
        <v>1689</v>
      </c>
      <c r="B1698" s="300" t="s">
        <v>1286</v>
      </c>
      <c r="C1698" s="301" t="s">
        <v>1264</v>
      </c>
      <c r="D1698" s="309">
        <v>41550</v>
      </c>
      <c r="E1698" s="308" t="s">
        <v>1753</v>
      </c>
      <c r="F1698" s="308"/>
      <c r="G1698" s="421" t="s">
        <v>1821</v>
      </c>
      <c r="H1698" s="228">
        <v>45720</v>
      </c>
      <c r="I1698" s="308">
        <v>29</v>
      </c>
      <c r="J1698" s="308">
        <v>137</v>
      </c>
      <c r="K1698" s="303" t="str" cm="1">
        <f t="array" ref="K1698">LOOKUP(2,1/(J1698&gt;=INDEX(IF(F1698="x",CCTT!$F$3:$I$170,CCTT!$B$3:$E$170),MATCH(DATEDIF(D1698,DATE(2024,7,11),"m"),CCTT!$A$3:$A$170,0),0)),CCTT!$F$2:$I$2)</f>
        <v>bt</v>
      </c>
      <c r="L1698" s="304">
        <f t="shared" si="154"/>
        <v>15.451009643561191</v>
      </c>
      <c r="M1698" s="303" t="str" cm="1">
        <f t="array" ref="M1698">LOOKUP(2,1/(L1698&gt;=INDEX(IF(F1698="x",BMI!$G$3:$K$170,BMI!$B$3:$F$170),MATCH(DATEDIF(D1698,DATE(2024,7,11),"m"),BMI!$A$3:$A$170,0),0)),BMI!$G$2:$K$2)</f>
        <v>bt</v>
      </c>
      <c r="N1698" s="299" t="s">
        <v>3381</v>
      </c>
      <c r="O1698" s="299">
        <v>83</v>
      </c>
      <c r="P1698" s="106" t="s">
        <v>3380</v>
      </c>
      <c r="Q1698" s="103" t="s">
        <v>5</v>
      </c>
      <c r="R1698" s="103" t="s">
        <v>5</v>
      </c>
      <c r="S1698" s="299" t="s">
        <v>5</v>
      </c>
      <c r="T1698" s="103" t="s">
        <v>5</v>
      </c>
      <c r="U1698" s="305" t="str">
        <f t="shared" si="155"/>
        <v>bt; bt; bt; bt</v>
      </c>
      <c r="V1698" s="306" t="s">
        <v>5</v>
      </c>
      <c r="W1698" s="307" t="str">
        <f t="shared" si="156"/>
        <v>I</v>
      </c>
      <c r="X1698" s="308"/>
    </row>
    <row r="1699" spans="1:24" x14ac:dyDescent="0.25">
      <c r="A1699" s="103">
        <f t="shared" si="157"/>
        <v>1690</v>
      </c>
      <c r="B1699" s="300" t="s">
        <v>3254</v>
      </c>
      <c r="C1699" s="301" t="s">
        <v>1373</v>
      </c>
      <c r="D1699" s="309">
        <v>41878</v>
      </c>
      <c r="E1699" s="308"/>
      <c r="F1699" s="308" t="s">
        <v>1753</v>
      </c>
      <c r="G1699" s="421" t="s">
        <v>1821</v>
      </c>
      <c r="H1699" s="228">
        <v>45720</v>
      </c>
      <c r="I1699" s="308">
        <v>46</v>
      </c>
      <c r="J1699" s="308">
        <v>141</v>
      </c>
      <c r="K1699" s="303" t="str" cm="1">
        <f t="array" ref="K1699">LOOKUP(2,1/(J1699&gt;=INDEX(IF(F1699="x",CCTT!$F$3:$I$170,CCTT!$B$3:$E$170),MATCH(DATEDIF(D1699,DATE(2024,7,11),"m"),CCTT!$A$3:$A$170,0),0)),CCTT!$F$2:$I$2)</f>
        <v>bt</v>
      </c>
      <c r="L1699" s="304">
        <f t="shared" si="154"/>
        <v>23.137669131331421</v>
      </c>
      <c r="M1699" s="303" t="str" cm="1">
        <f t="array" ref="M1699">LOOKUP(2,1/(L1699&gt;=INDEX(IF(F1699="x",BMI!$G$3:$K$170,BMI!$B$3:$F$170),MATCH(DATEDIF(D1699,DATE(2024,7,11),"m"),BMI!$A$3:$A$170,0),0)),BMI!$G$2:$K$2)</f>
        <v>BP</v>
      </c>
      <c r="N1699" s="299" t="s">
        <v>3379</v>
      </c>
      <c r="O1699" s="299">
        <v>79</v>
      </c>
      <c r="P1699" s="106" t="s">
        <v>3380</v>
      </c>
      <c r="Q1699" s="103" t="s">
        <v>5</v>
      </c>
      <c r="R1699" s="103" t="s">
        <v>5</v>
      </c>
      <c r="S1699" s="299" t="s">
        <v>1370</v>
      </c>
      <c r="T1699" s="103" t="s">
        <v>5</v>
      </c>
      <c r="U1699" s="305" t="str">
        <f t="shared" si="155"/>
        <v>bt; bt; Đa sâu răng; bt</v>
      </c>
      <c r="V1699" s="112" t="s">
        <v>1370</v>
      </c>
      <c r="W1699" s="307" t="str">
        <f t="shared" si="156"/>
        <v>III</v>
      </c>
      <c r="X1699" s="308"/>
    </row>
    <row r="1700" spans="1:24" x14ac:dyDescent="0.25">
      <c r="A1700" s="103">
        <f t="shared" si="157"/>
        <v>1691</v>
      </c>
      <c r="B1700" s="300" t="s">
        <v>3255</v>
      </c>
      <c r="C1700" s="301" t="s">
        <v>1338</v>
      </c>
      <c r="D1700" s="309">
        <v>41719</v>
      </c>
      <c r="E1700" s="308" t="s">
        <v>1753</v>
      </c>
      <c r="F1700" s="308"/>
      <c r="G1700" s="421" t="s">
        <v>1821</v>
      </c>
      <c r="H1700" s="228">
        <v>45720</v>
      </c>
      <c r="I1700" s="308">
        <v>37</v>
      </c>
      <c r="J1700" s="308">
        <v>136</v>
      </c>
      <c r="K1700" s="303" t="str" cm="1">
        <f t="array" ref="K1700">LOOKUP(2,1/(J1700&gt;=INDEX(IF(F1700="x",CCTT!$F$3:$I$170,CCTT!$B$3:$E$170),MATCH(DATEDIF(D1700,DATE(2024,7,11),"m"),CCTT!$A$3:$A$170,0),0)),CCTT!$F$2:$I$2)</f>
        <v>bt</v>
      </c>
      <c r="L1700" s="304">
        <f t="shared" si="154"/>
        <v>20.004325259515568</v>
      </c>
      <c r="M1700" s="303" t="str" cm="1">
        <f t="array" ref="M1700">LOOKUP(2,1/(L1700&gt;=INDEX(IF(F1700="x",BMI!$G$3:$K$170,BMI!$B$3:$F$170),MATCH(DATEDIF(D1700,DATE(2024,7,11),"m"),BMI!$A$3:$A$170,0),0)),BMI!$G$2:$K$2)</f>
        <v>TC</v>
      </c>
      <c r="N1700" s="299" t="s">
        <v>3390</v>
      </c>
      <c r="O1700" s="299">
        <v>82</v>
      </c>
      <c r="P1700" s="106" t="s">
        <v>3380</v>
      </c>
      <c r="Q1700" s="103" t="s">
        <v>5</v>
      </c>
      <c r="R1700" s="103" t="s">
        <v>5</v>
      </c>
      <c r="S1700" s="299" t="s">
        <v>5</v>
      </c>
      <c r="T1700" s="103" t="s">
        <v>5</v>
      </c>
      <c r="U1700" s="305" t="str">
        <f t="shared" si="155"/>
        <v>bt; bt; bt; bt</v>
      </c>
      <c r="V1700" s="306" t="s">
        <v>5</v>
      </c>
      <c r="W1700" s="307" t="str">
        <f t="shared" si="156"/>
        <v>II</v>
      </c>
      <c r="X1700" s="308"/>
    </row>
    <row r="1701" spans="1:24" x14ac:dyDescent="0.25">
      <c r="A1701" s="103">
        <f t="shared" si="157"/>
        <v>1692</v>
      </c>
      <c r="B1701" s="300" t="s">
        <v>3256</v>
      </c>
      <c r="C1701" s="301" t="s">
        <v>1265</v>
      </c>
      <c r="D1701" s="309">
        <v>41772</v>
      </c>
      <c r="E1701" s="308" t="s">
        <v>1753</v>
      </c>
      <c r="F1701" s="308"/>
      <c r="G1701" s="421" t="s">
        <v>1821</v>
      </c>
      <c r="H1701" s="228">
        <v>45720</v>
      </c>
      <c r="I1701" s="308">
        <v>40</v>
      </c>
      <c r="J1701" s="308">
        <v>149</v>
      </c>
      <c r="K1701" s="303" t="str" cm="1">
        <f t="array" ref="K1701">LOOKUP(2,1/(J1701&gt;=INDEX(IF(F1701="x",CCTT!$F$3:$I$170,CCTT!$B$3:$E$170),MATCH(DATEDIF(D1701,DATE(2024,7,11),"m"),CCTT!$A$3:$A$170,0),0)),CCTT!$F$2:$I$2)</f>
        <v>bt</v>
      </c>
      <c r="L1701" s="304">
        <f t="shared" si="154"/>
        <v>18.017206432142697</v>
      </c>
      <c r="M1701" s="303" t="str" cm="1">
        <f t="array" ref="M1701">LOOKUP(2,1/(L1701&gt;=INDEX(IF(F1701="x",BMI!$G$3:$K$170,BMI!$B$3:$F$170),MATCH(DATEDIF(D1701,DATE(2024,7,11),"m"),BMI!$A$3:$A$170,0),0)),BMI!$G$2:$K$2)</f>
        <v>bt</v>
      </c>
      <c r="N1701" s="299" t="s">
        <v>3381</v>
      </c>
      <c r="O1701" s="299">
        <v>78</v>
      </c>
      <c r="P1701" s="106" t="s">
        <v>3380</v>
      </c>
      <c r="Q1701" s="103" t="s">
        <v>5</v>
      </c>
      <c r="R1701" s="103" t="s">
        <v>5</v>
      </c>
      <c r="S1701" s="299" t="s">
        <v>5</v>
      </c>
      <c r="T1701" s="103" t="s">
        <v>5</v>
      </c>
      <c r="U1701" s="305" t="str">
        <f t="shared" si="155"/>
        <v>bt; bt; bt; bt</v>
      </c>
      <c r="V1701" s="306" t="s">
        <v>5</v>
      </c>
      <c r="W1701" s="307" t="str">
        <f t="shared" si="156"/>
        <v>I</v>
      </c>
      <c r="X1701" s="308"/>
    </row>
    <row r="1702" spans="1:24" x14ac:dyDescent="0.25">
      <c r="A1702" s="103">
        <f t="shared" si="157"/>
        <v>1693</v>
      </c>
      <c r="B1702" s="300" t="s">
        <v>1374</v>
      </c>
      <c r="C1702" s="301" t="s">
        <v>1956</v>
      </c>
      <c r="D1702" s="309">
        <v>41742</v>
      </c>
      <c r="E1702" s="308" t="s">
        <v>1753</v>
      </c>
      <c r="F1702" s="308"/>
      <c r="G1702" s="421" t="s">
        <v>1821</v>
      </c>
      <c r="H1702" s="228">
        <v>45720</v>
      </c>
      <c r="I1702" s="308">
        <v>40</v>
      </c>
      <c r="J1702" s="308">
        <v>139</v>
      </c>
      <c r="K1702" s="303" t="str" cm="1">
        <f t="array" ref="K1702">LOOKUP(2,1/(J1702&gt;=INDEX(IF(F1702="x",CCTT!$F$3:$I$170,CCTT!$B$3:$E$170),MATCH(DATEDIF(D1702,DATE(2024,7,11),"m"),CCTT!$A$3:$A$170,0),0)),CCTT!$F$2:$I$2)</f>
        <v>bt</v>
      </c>
      <c r="L1702" s="304">
        <f t="shared" si="154"/>
        <v>20.702862170695095</v>
      </c>
      <c r="M1702" s="303" t="str" cm="1">
        <f t="array" ref="M1702">LOOKUP(2,1/(L1702&gt;=INDEX(IF(F1702="x",BMI!$G$3:$K$170,BMI!$B$3:$F$170),MATCH(DATEDIF(D1702,DATE(2024,7,11),"m"),BMI!$A$3:$A$170,0),0)),BMI!$G$2:$K$2)</f>
        <v>TC</v>
      </c>
      <c r="N1702" s="299" t="s">
        <v>3390</v>
      </c>
      <c r="O1702" s="299">
        <v>88</v>
      </c>
      <c r="P1702" s="106" t="s">
        <v>3380</v>
      </c>
      <c r="Q1702" s="103" t="s">
        <v>5</v>
      </c>
      <c r="R1702" s="103" t="s">
        <v>5</v>
      </c>
      <c r="S1702" s="299" t="s">
        <v>5</v>
      </c>
      <c r="T1702" s="103" t="s">
        <v>5</v>
      </c>
      <c r="U1702" s="305" t="str">
        <f t="shared" si="155"/>
        <v>bt; bt; bt; bt</v>
      </c>
      <c r="V1702" s="306" t="s">
        <v>5</v>
      </c>
      <c r="W1702" s="307" t="str">
        <f t="shared" si="156"/>
        <v>II</v>
      </c>
      <c r="X1702" s="308"/>
    </row>
    <row r="1703" spans="1:24" x14ac:dyDescent="0.25">
      <c r="A1703" s="103">
        <f t="shared" si="157"/>
        <v>1694</v>
      </c>
      <c r="B1703" s="300" t="s">
        <v>1614</v>
      </c>
      <c r="C1703" s="301" t="s">
        <v>1274</v>
      </c>
      <c r="D1703" s="309">
        <v>41923</v>
      </c>
      <c r="E1703" s="308"/>
      <c r="F1703" s="308" t="s">
        <v>1753</v>
      </c>
      <c r="G1703" s="421" t="s">
        <v>1821</v>
      </c>
      <c r="H1703" s="228">
        <v>45720</v>
      </c>
      <c r="I1703" s="308">
        <v>36</v>
      </c>
      <c r="J1703" s="308">
        <v>142</v>
      </c>
      <c r="K1703" s="303" t="str" cm="1">
        <f t="array" ref="K1703">LOOKUP(2,1/(J1703&gt;=INDEX(IF(F1703="x",CCTT!$F$3:$I$170,CCTT!$B$3:$E$170),MATCH(DATEDIF(D1703,DATE(2024,7,11),"m"),CCTT!$A$3:$A$170,0),0)),CCTT!$F$2:$I$2)</f>
        <v>bt</v>
      </c>
      <c r="L1703" s="304">
        <f t="shared" si="154"/>
        <v>17.853600476096013</v>
      </c>
      <c r="M1703" s="303" t="str" cm="1">
        <f t="array" ref="M1703">LOOKUP(2,1/(L1703&gt;=INDEX(IF(F1703="x",BMI!$G$3:$K$170,BMI!$B$3:$F$170),MATCH(DATEDIF(D1703,DATE(2024,7,11),"m"),BMI!$A$3:$A$170,0),0)),BMI!$G$2:$K$2)</f>
        <v>bt</v>
      </c>
      <c r="N1703" s="299" t="s">
        <v>3384</v>
      </c>
      <c r="O1703" s="299">
        <v>83</v>
      </c>
      <c r="P1703" s="106" t="s">
        <v>3380</v>
      </c>
      <c r="Q1703" s="103" t="s">
        <v>5</v>
      </c>
      <c r="R1703" s="103" t="s">
        <v>5</v>
      </c>
      <c r="S1703" s="299" t="s">
        <v>5</v>
      </c>
      <c r="T1703" s="103" t="s">
        <v>5</v>
      </c>
      <c r="U1703" s="305" t="str">
        <f t="shared" si="155"/>
        <v>bt; bt; bt; bt</v>
      </c>
      <c r="V1703" s="306" t="s">
        <v>5</v>
      </c>
      <c r="W1703" s="307" t="str">
        <f t="shared" si="156"/>
        <v>I</v>
      </c>
      <c r="X1703" s="308"/>
    </row>
    <row r="1704" spans="1:24" x14ac:dyDescent="0.25">
      <c r="A1704" s="103">
        <f t="shared" si="157"/>
        <v>1695</v>
      </c>
      <c r="B1704" s="300" t="s">
        <v>3257</v>
      </c>
      <c r="C1704" s="301" t="s">
        <v>1277</v>
      </c>
      <c r="D1704" s="309">
        <v>41834</v>
      </c>
      <c r="E1704" s="308" t="s">
        <v>1753</v>
      </c>
      <c r="F1704" s="308"/>
      <c r="G1704" s="421" t="s">
        <v>1821</v>
      </c>
      <c r="H1704" s="228">
        <v>45720</v>
      </c>
      <c r="I1704" s="308">
        <v>37</v>
      </c>
      <c r="J1704" s="308">
        <v>140</v>
      </c>
      <c r="K1704" s="303" t="str" cm="1">
        <f t="array" ref="K1704">LOOKUP(2,1/(J1704&gt;=INDEX(IF(F1704="x",CCTT!$F$3:$I$170,CCTT!$B$3:$E$170),MATCH(DATEDIF(D1704,DATE(2024,7,11),"m"),CCTT!$A$3:$A$170,0),0)),CCTT!$F$2:$I$2)</f>
        <v>bt</v>
      </c>
      <c r="L1704" s="304">
        <f t="shared" si="154"/>
        <v>18.877551020408163</v>
      </c>
      <c r="M1704" s="303" t="str" cm="1">
        <f t="array" ref="M1704">LOOKUP(2,1/(L1704&gt;=INDEX(IF(F1704="x",BMI!$G$3:$K$170,BMI!$B$3:$F$170),MATCH(DATEDIF(D1704,DATE(2024,7,11),"m"),BMI!$A$3:$A$170,0),0)),BMI!$G$2:$K$2)</f>
        <v>TC</v>
      </c>
      <c r="N1704" s="299" t="s">
        <v>3403</v>
      </c>
      <c r="O1704" s="299">
        <v>82</v>
      </c>
      <c r="P1704" s="302" t="s">
        <v>3415</v>
      </c>
      <c r="Q1704" s="335" t="s">
        <v>1326</v>
      </c>
      <c r="R1704" s="103" t="s">
        <v>5</v>
      </c>
      <c r="S1704" s="299" t="s">
        <v>5</v>
      </c>
      <c r="T1704" s="103" t="s">
        <v>5</v>
      </c>
      <c r="U1704" s="305" t="str">
        <f t="shared" si="155"/>
        <v>2 mắt giảm thị lực; bt; bt; bt</v>
      </c>
      <c r="V1704" s="112" t="s">
        <v>1326</v>
      </c>
      <c r="W1704" s="307" t="str">
        <f t="shared" si="156"/>
        <v>II</v>
      </c>
      <c r="X1704" s="308"/>
    </row>
    <row r="1705" spans="1:24" x14ac:dyDescent="0.25">
      <c r="A1705" s="103">
        <f t="shared" si="157"/>
        <v>1696</v>
      </c>
      <c r="B1705" s="300" t="s">
        <v>2220</v>
      </c>
      <c r="C1705" s="301" t="s">
        <v>1278</v>
      </c>
      <c r="D1705" s="309">
        <v>41852</v>
      </c>
      <c r="E1705" s="308" t="s">
        <v>1753</v>
      </c>
      <c r="F1705" s="308"/>
      <c r="G1705" s="421" t="s">
        <v>1821</v>
      </c>
      <c r="H1705" s="228">
        <v>45720</v>
      </c>
      <c r="I1705" s="308">
        <v>35</v>
      </c>
      <c r="J1705" s="308">
        <v>138</v>
      </c>
      <c r="K1705" s="303" t="str" cm="1">
        <f t="array" ref="K1705">LOOKUP(2,1/(J1705&gt;=INDEX(IF(F1705="x",CCTT!$F$3:$I$170,CCTT!$B$3:$E$170),MATCH(DATEDIF(D1705,DATE(2024,7,11),"m"),CCTT!$A$3:$A$170,0),0)),CCTT!$F$2:$I$2)</f>
        <v>bt</v>
      </c>
      <c r="L1705" s="304">
        <f t="shared" si="154"/>
        <v>18.378491913463559</v>
      </c>
      <c r="M1705" s="303" t="str" cm="1">
        <f t="array" ref="M1705">LOOKUP(2,1/(L1705&gt;=INDEX(IF(F1705="x",BMI!$G$3:$K$170,BMI!$B$3:$F$170),MATCH(DATEDIF(D1705,DATE(2024,7,11),"m"),BMI!$A$3:$A$170,0),0)),BMI!$G$2:$K$2)</f>
        <v>bt</v>
      </c>
      <c r="N1705" s="299" t="s">
        <v>3381</v>
      </c>
      <c r="O1705" s="299">
        <v>80</v>
      </c>
      <c r="P1705" s="106" t="s">
        <v>3380</v>
      </c>
      <c r="Q1705" s="103" t="s">
        <v>5</v>
      </c>
      <c r="R1705" s="103" t="s">
        <v>5</v>
      </c>
      <c r="S1705" s="299" t="s">
        <v>5</v>
      </c>
      <c r="T1705" s="103" t="s">
        <v>5</v>
      </c>
      <c r="U1705" s="305" t="str">
        <f t="shared" si="155"/>
        <v>bt; bt; bt; bt</v>
      </c>
      <c r="V1705" s="306" t="s">
        <v>5</v>
      </c>
      <c r="W1705" s="307" t="str">
        <f t="shared" si="156"/>
        <v>I</v>
      </c>
      <c r="X1705" s="308"/>
    </row>
    <row r="1706" spans="1:24" ht="31.5" x14ac:dyDescent="0.25">
      <c r="A1706" s="103">
        <f t="shared" si="157"/>
        <v>1697</v>
      </c>
      <c r="B1706" s="300" t="s">
        <v>3258</v>
      </c>
      <c r="C1706" s="301" t="s">
        <v>1279</v>
      </c>
      <c r="D1706" s="308"/>
      <c r="E1706" s="308" t="s">
        <v>1753</v>
      </c>
      <c r="F1706" s="308"/>
      <c r="G1706" s="421" t="s">
        <v>1821</v>
      </c>
      <c r="H1706" s="228">
        <v>45720</v>
      </c>
      <c r="I1706" s="308">
        <v>52</v>
      </c>
      <c r="J1706" s="308">
        <v>144</v>
      </c>
      <c r="K1706" s="303" t="e" cm="1">
        <f t="array" ref="K1706">LOOKUP(2,1/(J1706&gt;=INDEX(IF(F1706="x",CCTT!$F$3:$I$170,CCTT!$B$3:$E$170),MATCH(DATEDIF(D1706,DATE(2024,7,11),"m"),CCTT!$A$3:$A$170,0),0)),CCTT!$F$2:$I$2)</f>
        <v>#N/A</v>
      </c>
      <c r="L1706" s="304">
        <f t="shared" si="154"/>
        <v>25.077160493827158</v>
      </c>
      <c r="M1706" s="303" t="e" cm="1">
        <f t="array" ref="M1706">LOOKUP(2,1/(L1706&gt;=INDEX(IF(F1706="x",BMI!$G$3:$K$170,BMI!$B$3:$F$170),MATCH(DATEDIF(D1706,DATE(2024,7,11),"m"),BMI!$A$3:$A$170,0),0)),BMI!$G$2:$K$2)</f>
        <v>#N/A</v>
      </c>
      <c r="N1706" s="299" t="s">
        <v>66</v>
      </c>
      <c r="O1706" s="299">
        <v>82</v>
      </c>
      <c r="P1706" s="302" t="s">
        <v>3391</v>
      </c>
      <c r="Q1706" s="335" t="s">
        <v>1326</v>
      </c>
      <c r="R1706" s="103" t="s">
        <v>5</v>
      </c>
      <c r="S1706" s="299" t="s">
        <v>1370</v>
      </c>
      <c r="T1706" s="103" t="s">
        <v>5</v>
      </c>
      <c r="U1706" s="305" t="str">
        <f t="shared" si="155"/>
        <v>2 mắt giảm thị lực; bt; Đa sâu răng; bt</v>
      </c>
      <c r="V1706" s="112" t="s">
        <v>3389</v>
      </c>
      <c r="W1706" s="307" t="e">
        <f t="shared" si="156"/>
        <v>#N/A</v>
      </c>
      <c r="X1706" s="308"/>
    </row>
    <row r="1707" spans="1:24" x14ac:dyDescent="0.25">
      <c r="A1707" s="103">
        <f t="shared" si="157"/>
        <v>1698</v>
      </c>
      <c r="B1707" s="300" t="s">
        <v>3259</v>
      </c>
      <c r="C1707" s="301" t="s">
        <v>1354</v>
      </c>
      <c r="D1707" s="309">
        <v>41970</v>
      </c>
      <c r="E1707" s="308"/>
      <c r="F1707" s="308" t="s">
        <v>1753</v>
      </c>
      <c r="G1707" s="421" t="s">
        <v>1821</v>
      </c>
      <c r="H1707" s="228">
        <v>45720</v>
      </c>
      <c r="I1707" s="308">
        <v>34</v>
      </c>
      <c r="J1707" s="308">
        <v>140</v>
      </c>
      <c r="K1707" s="303" t="str" cm="1">
        <f t="array" ref="K1707">LOOKUP(2,1/(J1707&gt;=INDEX(IF(F1707="x",CCTT!$F$3:$I$170,CCTT!$B$3:$E$170),MATCH(DATEDIF(D1707,DATE(2024,7,11),"m"),CCTT!$A$3:$A$170,0),0)),CCTT!$F$2:$I$2)</f>
        <v>bt</v>
      </c>
      <c r="L1707" s="304">
        <f t="shared" si="154"/>
        <v>17.346938775510203</v>
      </c>
      <c r="M1707" s="303" t="str" cm="1">
        <f t="array" ref="M1707">LOOKUP(2,1/(L1707&gt;=INDEX(IF(F1707="x",BMI!$G$3:$K$170,BMI!$B$3:$F$170),MATCH(DATEDIF(D1707,DATE(2024,7,11),"m"),BMI!$A$3:$A$170,0),0)),BMI!$G$2:$K$2)</f>
        <v>bt</v>
      </c>
      <c r="N1707" s="299" t="s">
        <v>3379</v>
      </c>
      <c r="O1707" s="299">
        <v>85</v>
      </c>
      <c r="P1707" s="106" t="s">
        <v>3380</v>
      </c>
      <c r="Q1707" s="103" t="s">
        <v>5</v>
      </c>
      <c r="R1707" s="103" t="s">
        <v>5</v>
      </c>
      <c r="S1707" s="299" t="s">
        <v>5</v>
      </c>
      <c r="T1707" s="103" t="s">
        <v>5</v>
      </c>
      <c r="U1707" s="305" t="str">
        <f t="shared" si="155"/>
        <v>bt; bt; bt; bt</v>
      </c>
      <c r="V1707" s="306" t="s">
        <v>5</v>
      </c>
      <c r="W1707" s="307" t="str">
        <f t="shared" si="156"/>
        <v>I</v>
      </c>
      <c r="X1707" s="308"/>
    </row>
    <row r="1708" spans="1:24" x14ac:dyDescent="0.25">
      <c r="A1708" s="103">
        <f t="shared" si="157"/>
        <v>1699</v>
      </c>
      <c r="B1708" s="300" t="s">
        <v>3260</v>
      </c>
      <c r="C1708" s="301" t="s">
        <v>1354</v>
      </c>
      <c r="D1708" s="309">
        <v>41766</v>
      </c>
      <c r="E1708" s="308"/>
      <c r="F1708" s="308" t="s">
        <v>1753</v>
      </c>
      <c r="G1708" s="421" t="s">
        <v>1821</v>
      </c>
      <c r="H1708" s="228">
        <v>45720</v>
      </c>
      <c r="I1708" s="308">
        <v>41</v>
      </c>
      <c r="J1708" s="308">
        <v>150</v>
      </c>
      <c r="K1708" s="303" t="str" cm="1">
        <f t="array" ref="K1708">LOOKUP(2,1/(J1708&gt;=INDEX(IF(F1708="x",CCTT!$F$3:$I$170,CCTT!$B$3:$E$170),MATCH(DATEDIF(D1708,DATE(2024,7,11),"m"),CCTT!$A$3:$A$170,0),0)),CCTT!$F$2:$I$2)</f>
        <v>bt</v>
      </c>
      <c r="L1708" s="304">
        <f t="shared" si="154"/>
        <v>18.222222222222221</v>
      </c>
      <c r="M1708" s="303" t="str" cm="1">
        <f t="array" ref="M1708">LOOKUP(2,1/(L1708&gt;=INDEX(IF(F1708="x",BMI!$G$3:$K$170,BMI!$B$3:$F$170),MATCH(DATEDIF(D1708,DATE(2024,7,11),"m"),BMI!$A$3:$A$170,0),0)),BMI!$G$2:$K$2)</f>
        <v>bt</v>
      </c>
      <c r="N1708" s="299" t="s">
        <v>66</v>
      </c>
      <c r="O1708" s="299">
        <v>87</v>
      </c>
      <c r="P1708" s="106" t="s">
        <v>3380</v>
      </c>
      <c r="Q1708" s="103" t="s">
        <v>5</v>
      </c>
      <c r="R1708" s="103" t="s">
        <v>5</v>
      </c>
      <c r="S1708" s="299" t="s">
        <v>1370</v>
      </c>
      <c r="T1708" s="103" t="s">
        <v>5</v>
      </c>
      <c r="U1708" s="305" t="str">
        <f t="shared" si="155"/>
        <v>bt; bt; Đa sâu răng; bt</v>
      </c>
      <c r="V1708" s="112" t="s">
        <v>1370</v>
      </c>
      <c r="W1708" s="307" t="str">
        <f t="shared" si="156"/>
        <v>II</v>
      </c>
      <c r="X1708" s="308"/>
    </row>
    <row r="1709" spans="1:24" x14ac:dyDescent="0.25">
      <c r="A1709" s="103">
        <f t="shared" si="157"/>
        <v>1700</v>
      </c>
      <c r="B1709" s="300" t="s">
        <v>3261</v>
      </c>
      <c r="C1709" s="301" t="s">
        <v>1331</v>
      </c>
      <c r="D1709" s="309">
        <v>41705</v>
      </c>
      <c r="E1709" s="308"/>
      <c r="F1709" s="308" t="s">
        <v>1753</v>
      </c>
      <c r="G1709" s="421" t="s">
        <v>1821</v>
      </c>
      <c r="H1709" s="228">
        <v>45720</v>
      </c>
      <c r="I1709" s="308">
        <v>26</v>
      </c>
      <c r="J1709" s="308">
        <v>138</v>
      </c>
      <c r="K1709" s="303" t="str" cm="1">
        <f t="array" ref="K1709">LOOKUP(2,1/(J1709&gt;=INDEX(IF(F1709="x",CCTT!$F$3:$I$170,CCTT!$B$3:$E$170),MATCH(DATEDIF(D1709,DATE(2024,7,11),"m"),CCTT!$A$3:$A$170,0),0)),CCTT!$F$2:$I$2)</f>
        <v>bt</v>
      </c>
      <c r="L1709" s="304">
        <f t="shared" ref="L1709:L1769" si="158">(I1709/J1709^2)*10^4</f>
        <v>13.652593992858643</v>
      </c>
      <c r="M1709" s="303" t="str" cm="1">
        <f t="array" ref="M1709">LOOKUP(2,1/(L1709&gt;=INDEX(IF(F1709="x",BMI!$G$3:$K$170,BMI!$B$3:$F$170),MATCH(DATEDIF(D1709,DATE(2024,7,11),"m"),BMI!$A$3:$A$170,0),0)),BMI!$G$2:$K$2)</f>
        <v>bt</v>
      </c>
      <c r="N1709" s="299" t="s">
        <v>3381</v>
      </c>
      <c r="O1709" s="299">
        <v>82</v>
      </c>
      <c r="P1709" s="106" t="s">
        <v>3380</v>
      </c>
      <c r="Q1709" s="103" t="s">
        <v>5</v>
      </c>
      <c r="R1709" s="103" t="s">
        <v>5</v>
      </c>
      <c r="S1709" s="299" t="s">
        <v>1370</v>
      </c>
      <c r="T1709" s="103" t="s">
        <v>5</v>
      </c>
      <c r="U1709" s="305" t="str">
        <f t="shared" ref="U1709:U1769" si="159">Q1709&amp;"; "&amp;R1709&amp;"; "&amp;S1709&amp;"; "&amp;T1709</f>
        <v>bt; bt; Đa sâu răng; bt</v>
      </c>
      <c r="V1709" s="112" t="s">
        <v>1370</v>
      </c>
      <c r="W1709" s="307" t="str">
        <f t="shared" ref="W1709:W1769" si="160">ROMAN(MAX(IF(OR(K1709=$Z$8,M1709=$AD$8,M1709=$AH$8),3,IF(OR(K1709=$AA$8,M1709=$AE$8,M1709=$AG$8),2,1)),IF(V1709="bt",1,2)),0)</f>
        <v>II</v>
      </c>
      <c r="X1709" s="308"/>
    </row>
    <row r="1710" spans="1:24" x14ac:dyDescent="0.25">
      <c r="A1710" s="103">
        <f t="shared" si="157"/>
        <v>1701</v>
      </c>
      <c r="B1710" s="300" t="s">
        <v>3262</v>
      </c>
      <c r="C1710" s="301" t="s">
        <v>1704</v>
      </c>
      <c r="D1710" s="309">
        <v>41698</v>
      </c>
      <c r="E1710" s="308"/>
      <c r="F1710" s="308" t="s">
        <v>1753</v>
      </c>
      <c r="G1710" s="421" t="s">
        <v>1821</v>
      </c>
      <c r="H1710" s="228">
        <v>45720</v>
      </c>
      <c r="I1710" s="308">
        <v>38</v>
      </c>
      <c r="J1710" s="308">
        <v>147</v>
      </c>
      <c r="K1710" s="303" t="str" cm="1">
        <f t="array" ref="K1710">LOOKUP(2,1/(J1710&gt;=INDEX(IF(F1710="x",CCTT!$F$3:$I$170,CCTT!$B$3:$E$170),MATCH(DATEDIF(D1710,DATE(2024,7,11),"m"),CCTT!$A$3:$A$170,0),0)),CCTT!$F$2:$I$2)</f>
        <v>bt</v>
      </c>
      <c r="L1710" s="304">
        <f t="shared" si="158"/>
        <v>17.58526539867648</v>
      </c>
      <c r="M1710" s="303" t="str" cm="1">
        <f t="array" ref="M1710">LOOKUP(2,1/(L1710&gt;=INDEX(IF(F1710="x",BMI!$G$3:$K$170,BMI!$B$3:$F$170),MATCH(DATEDIF(D1710,DATE(2024,7,11),"m"),BMI!$A$3:$A$170,0),0)),BMI!$G$2:$K$2)</f>
        <v>bt</v>
      </c>
      <c r="N1710" s="299" t="s">
        <v>3384</v>
      </c>
      <c r="O1710" s="299">
        <v>84</v>
      </c>
      <c r="P1710" s="302" t="s">
        <v>3415</v>
      </c>
      <c r="Q1710" s="335" t="s">
        <v>1326</v>
      </c>
      <c r="R1710" s="103" t="s">
        <v>5</v>
      </c>
      <c r="S1710" s="299" t="s">
        <v>5</v>
      </c>
      <c r="T1710" s="103" t="s">
        <v>5</v>
      </c>
      <c r="U1710" s="305" t="str">
        <f t="shared" si="159"/>
        <v>2 mắt giảm thị lực; bt; bt; bt</v>
      </c>
      <c r="V1710" s="112" t="s">
        <v>1326</v>
      </c>
      <c r="W1710" s="307" t="str">
        <f t="shared" si="160"/>
        <v>II</v>
      </c>
      <c r="X1710" s="308"/>
    </row>
    <row r="1711" spans="1:24" x14ac:dyDescent="0.25">
      <c r="A1711" s="103">
        <f t="shared" si="157"/>
        <v>1702</v>
      </c>
      <c r="B1711" s="300" t="s">
        <v>1656</v>
      </c>
      <c r="C1711" s="301" t="s">
        <v>1343</v>
      </c>
      <c r="D1711" s="309">
        <v>41998</v>
      </c>
      <c r="E1711" s="308" t="s">
        <v>1753</v>
      </c>
      <c r="F1711" s="308"/>
      <c r="G1711" s="421" t="s">
        <v>1821</v>
      </c>
      <c r="H1711" s="228">
        <v>45720</v>
      </c>
      <c r="I1711" s="308">
        <v>49</v>
      </c>
      <c r="J1711" s="308">
        <v>146</v>
      </c>
      <c r="K1711" s="303" t="str" cm="1">
        <f t="array" ref="K1711">LOOKUP(2,1/(J1711&gt;=INDEX(IF(F1711="x",CCTT!$F$3:$I$170,CCTT!$B$3:$E$170),MATCH(DATEDIF(D1711,DATE(2024,7,11),"m"),CCTT!$A$3:$A$170,0),0)),CCTT!$F$2:$I$2)</f>
        <v>bt</v>
      </c>
      <c r="L1711" s="304">
        <f t="shared" si="158"/>
        <v>22.98742728466879</v>
      </c>
      <c r="M1711" s="303" t="str" cm="1">
        <f t="array" ref="M1711">LOOKUP(2,1/(L1711&gt;=INDEX(IF(F1711="x",BMI!$G$3:$K$170,BMI!$B$3:$F$170),MATCH(DATEDIF(D1711,DATE(2024,7,11),"m"),BMI!$A$3:$A$170,0),0)),BMI!$G$2:$K$2)</f>
        <v>BP</v>
      </c>
      <c r="N1711" s="299" t="s">
        <v>3403</v>
      </c>
      <c r="O1711" s="299">
        <v>82</v>
      </c>
      <c r="P1711" s="106" t="s">
        <v>3380</v>
      </c>
      <c r="Q1711" s="103" t="s">
        <v>5</v>
      </c>
      <c r="R1711" s="103" t="s">
        <v>5</v>
      </c>
      <c r="S1711" s="299" t="s">
        <v>5</v>
      </c>
      <c r="T1711" s="103" t="s">
        <v>5</v>
      </c>
      <c r="U1711" s="305" t="str">
        <f t="shared" si="159"/>
        <v>bt; bt; bt; bt</v>
      </c>
      <c r="V1711" s="306" t="s">
        <v>5</v>
      </c>
      <c r="W1711" s="307" t="str">
        <f t="shared" si="160"/>
        <v>III</v>
      </c>
      <c r="X1711" s="308"/>
    </row>
    <row r="1712" spans="1:24" x14ac:dyDescent="0.25">
      <c r="A1712" s="103">
        <f t="shared" si="157"/>
        <v>1703</v>
      </c>
      <c r="B1712" s="300" t="s">
        <v>3263</v>
      </c>
      <c r="C1712" s="301" t="s">
        <v>1315</v>
      </c>
      <c r="D1712" s="308"/>
      <c r="E1712" s="308" t="s">
        <v>1753</v>
      </c>
      <c r="F1712" s="308"/>
      <c r="G1712" s="421" t="s">
        <v>1821</v>
      </c>
      <c r="H1712" s="228">
        <v>45720</v>
      </c>
      <c r="I1712" s="308">
        <v>87</v>
      </c>
      <c r="J1712" s="308">
        <v>155</v>
      </c>
      <c r="K1712" s="303" t="e" cm="1">
        <f t="array" ref="K1712">LOOKUP(2,1/(J1712&gt;=INDEX(IF(F1712="x",CCTT!$F$3:$I$170,CCTT!$B$3:$E$170),MATCH(DATEDIF(D1712,DATE(2024,7,11),"m"),CCTT!$A$3:$A$170,0),0)),CCTT!$F$2:$I$2)</f>
        <v>#N/A</v>
      </c>
      <c r="L1712" s="304">
        <f t="shared" si="158"/>
        <v>36.212278876170657</v>
      </c>
      <c r="M1712" s="303" t="e" cm="1">
        <f t="array" ref="M1712">LOOKUP(2,1/(L1712&gt;=INDEX(IF(F1712="x",BMI!$G$3:$K$170,BMI!$B$3:$F$170),MATCH(DATEDIF(D1712,DATE(2024,7,11),"m"),BMI!$A$3:$A$170,0),0)),BMI!$G$2:$K$2)</f>
        <v>#N/A</v>
      </c>
      <c r="N1712" s="299" t="s">
        <v>78</v>
      </c>
      <c r="O1712" s="299">
        <v>88</v>
      </c>
      <c r="P1712" s="302" t="s">
        <v>3382</v>
      </c>
      <c r="Q1712" s="103" t="s">
        <v>1269</v>
      </c>
      <c r="R1712" s="103" t="s">
        <v>5</v>
      </c>
      <c r="S1712" s="299" t="s">
        <v>1370</v>
      </c>
      <c r="T1712" s="103" t="s">
        <v>5</v>
      </c>
      <c r="U1712" s="305" t="str">
        <f t="shared" si="159"/>
        <v>Cận thị; bt; Đa sâu răng; bt</v>
      </c>
      <c r="V1712" s="306" t="s">
        <v>3383</v>
      </c>
      <c r="W1712" s="307" t="e">
        <f t="shared" si="160"/>
        <v>#N/A</v>
      </c>
      <c r="X1712" s="308"/>
    </row>
    <row r="1713" spans="1:24" x14ac:dyDescent="0.25">
      <c r="A1713" s="103">
        <f t="shared" si="157"/>
        <v>1704</v>
      </c>
      <c r="B1713" s="300" t="s">
        <v>1339</v>
      </c>
      <c r="C1713" s="301" t="s">
        <v>1345</v>
      </c>
      <c r="D1713" s="308"/>
      <c r="E1713" s="308" t="s">
        <v>1753</v>
      </c>
      <c r="F1713" s="308"/>
      <c r="G1713" s="421" t="s">
        <v>1821</v>
      </c>
      <c r="H1713" s="228">
        <v>45720</v>
      </c>
      <c r="I1713" s="308">
        <v>41</v>
      </c>
      <c r="J1713" s="308">
        <v>143</v>
      </c>
      <c r="K1713" s="303" t="e" cm="1">
        <f t="array" ref="K1713">LOOKUP(2,1/(J1713&gt;=INDEX(IF(F1713="x",CCTT!$F$3:$I$170,CCTT!$B$3:$E$170),MATCH(DATEDIF(D1713,DATE(2024,7,11),"m"),CCTT!$A$3:$A$170,0),0)),CCTT!$F$2:$I$2)</f>
        <v>#N/A</v>
      </c>
      <c r="L1713" s="304">
        <f t="shared" si="158"/>
        <v>20.049880189740328</v>
      </c>
      <c r="M1713" s="303" t="e" cm="1">
        <f t="array" ref="M1713">LOOKUP(2,1/(L1713&gt;=INDEX(IF(F1713="x",BMI!$G$3:$K$170,BMI!$B$3:$F$170),MATCH(DATEDIF(D1713,DATE(2024,7,11),"m"),BMI!$A$3:$A$170,0),0)),BMI!$G$2:$K$2)</f>
        <v>#N/A</v>
      </c>
      <c r="N1713" s="299" t="s">
        <v>61</v>
      </c>
      <c r="O1713" s="299">
        <v>84</v>
      </c>
      <c r="P1713" s="106" t="s">
        <v>3380</v>
      </c>
      <c r="Q1713" s="103" t="s">
        <v>5</v>
      </c>
      <c r="R1713" s="103" t="s">
        <v>5</v>
      </c>
      <c r="S1713" s="299" t="s">
        <v>5</v>
      </c>
      <c r="T1713" s="103" t="s">
        <v>5</v>
      </c>
      <c r="U1713" s="305" t="str">
        <f>Q1713&amp;"; "&amp;R1713&amp;"; "&amp;S1713&amp;"; "&amp;T1713</f>
        <v>bt; bt; bt; bt</v>
      </c>
      <c r="V1713" s="306" t="s">
        <v>5</v>
      </c>
      <c r="W1713" s="307" t="e">
        <f t="shared" si="160"/>
        <v>#N/A</v>
      </c>
      <c r="X1713" s="308"/>
    </row>
    <row r="1714" spans="1:24" x14ac:dyDescent="0.25">
      <c r="A1714" s="103">
        <f t="shared" si="157"/>
        <v>1705</v>
      </c>
      <c r="B1714" s="300" t="s">
        <v>1339</v>
      </c>
      <c r="C1714" s="301" t="s">
        <v>1295</v>
      </c>
      <c r="D1714" s="309">
        <v>41681</v>
      </c>
      <c r="E1714" s="308" t="s">
        <v>1753</v>
      </c>
      <c r="F1714" s="308"/>
      <c r="G1714" s="421" t="s">
        <v>1821</v>
      </c>
      <c r="H1714" s="228">
        <v>45720</v>
      </c>
      <c r="I1714" s="308">
        <v>24</v>
      </c>
      <c r="J1714" s="308">
        <v>132</v>
      </c>
      <c r="K1714" s="303" t="str" cm="1">
        <f t="array" ref="K1714">LOOKUP(2,1/(J1714&gt;=INDEX(IF(F1714="x",CCTT!$F$3:$I$170,CCTT!$B$3:$E$170),MATCH(DATEDIF(D1714,DATE(2024,7,11),"m"),CCTT!$A$3:$A$170,0),0)),CCTT!$F$2:$I$2)</f>
        <v>bt</v>
      </c>
      <c r="L1714" s="304">
        <f t="shared" si="158"/>
        <v>13.774104683195592</v>
      </c>
      <c r="M1714" s="303" t="str" cm="1">
        <f t="array" ref="M1714">LOOKUP(2,1/(L1714&gt;=INDEX(IF(F1714="x",BMI!$G$3:$K$170,BMI!$B$3:$F$170),MATCH(DATEDIF(D1714,DATE(2024,7,11),"m"),BMI!$A$3:$A$170,0),0)),BMI!$G$2:$K$2)</f>
        <v>SDDTGC</v>
      </c>
      <c r="N1714" s="299" t="s">
        <v>3381</v>
      </c>
      <c r="O1714" s="299">
        <v>83</v>
      </c>
      <c r="P1714" s="106" t="s">
        <v>3380</v>
      </c>
      <c r="Q1714" s="103" t="s">
        <v>5</v>
      </c>
      <c r="R1714" s="103" t="s">
        <v>5</v>
      </c>
      <c r="S1714" s="299" t="s">
        <v>5</v>
      </c>
      <c r="T1714" s="103" t="s">
        <v>5</v>
      </c>
      <c r="U1714" s="305" t="str">
        <f t="shared" si="159"/>
        <v>bt; bt; bt; bt</v>
      </c>
      <c r="V1714" s="306" t="s">
        <v>5</v>
      </c>
      <c r="W1714" s="307" t="str">
        <f t="shared" si="160"/>
        <v>II</v>
      </c>
      <c r="X1714" s="308"/>
    </row>
    <row r="1715" spans="1:24" x14ac:dyDescent="0.25">
      <c r="A1715" s="103">
        <f t="shared" si="157"/>
        <v>1706</v>
      </c>
      <c r="B1715" s="300" t="s">
        <v>2948</v>
      </c>
      <c r="C1715" s="301" t="s">
        <v>1317</v>
      </c>
      <c r="D1715" s="308"/>
      <c r="E1715" s="308" t="s">
        <v>1753</v>
      </c>
      <c r="F1715" s="308"/>
      <c r="G1715" s="421" t="s">
        <v>1821</v>
      </c>
      <c r="H1715" s="228">
        <v>45720</v>
      </c>
      <c r="I1715" s="308">
        <v>52</v>
      </c>
      <c r="J1715" s="308">
        <v>144</v>
      </c>
      <c r="K1715" s="303" t="e" cm="1">
        <f t="array" ref="K1715">LOOKUP(2,1/(J1715&gt;=INDEX(IF(F1715="x",CCTT!$F$3:$I$170,CCTT!$B$3:$E$170),MATCH(DATEDIF(D1715,DATE(2024,7,11),"m"),CCTT!$A$3:$A$170,0),0)),CCTT!$F$2:$I$2)</f>
        <v>#N/A</v>
      </c>
      <c r="L1715" s="304">
        <f t="shared" si="158"/>
        <v>25.077160493827158</v>
      </c>
      <c r="M1715" s="303" t="e" cm="1">
        <f t="array" ref="M1715">LOOKUP(2,1/(L1715&gt;=INDEX(IF(F1715="x",BMI!$G$3:$K$170,BMI!$B$3:$F$170),MATCH(DATEDIF(D1715,DATE(2024,7,11),"m"),BMI!$A$3:$A$170,0),0)),BMI!$G$2:$K$2)</f>
        <v>#N/A</v>
      </c>
      <c r="N1715" s="299" t="s">
        <v>3403</v>
      </c>
      <c r="O1715" s="299">
        <v>83</v>
      </c>
      <c r="P1715" s="106" t="s">
        <v>3380</v>
      </c>
      <c r="Q1715" s="103" t="s">
        <v>5</v>
      </c>
      <c r="R1715" s="103" t="s">
        <v>5</v>
      </c>
      <c r="S1715" s="299" t="s">
        <v>5</v>
      </c>
      <c r="T1715" s="103" t="s">
        <v>5</v>
      </c>
      <c r="U1715" s="305" t="str">
        <f t="shared" si="159"/>
        <v>bt; bt; bt; bt</v>
      </c>
      <c r="V1715" s="306" t="s">
        <v>5</v>
      </c>
      <c r="W1715" s="307" t="e">
        <f t="shared" si="160"/>
        <v>#N/A</v>
      </c>
      <c r="X1715" s="308"/>
    </row>
    <row r="1716" spans="1:24" x14ac:dyDescent="0.25">
      <c r="A1716" s="103">
        <f t="shared" si="157"/>
        <v>1707</v>
      </c>
      <c r="B1716" s="300" t="s">
        <v>3264</v>
      </c>
      <c r="C1716" s="301" t="s">
        <v>1296</v>
      </c>
      <c r="D1716" s="309">
        <v>41649</v>
      </c>
      <c r="E1716" s="308" t="s">
        <v>1753</v>
      </c>
      <c r="F1716" s="308"/>
      <c r="G1716" s="421" t="s">
        <v>1821</v>
      </c>
      <c r="H1716" s="228">
        <v>45720</v>
      </c>
      <c r="I1716" s="308">
        <v>34</v>
      </c>
      <c r="J1716" s="308">
        <v>147</v>
      </c>
      <c r="K1716" s="303" t="str" cm="1">
        <f t="array" ref="K1716">LOOKUP(2,1/(J1716&gt;=INDEX(IF(F1716="x",CCTT!$F$3:$I$170,CCTT!$B$3:$E$170),MATCH(DATEDIF(D1716,DATE(2024,7,11),"m"),CCTT!$A$3:$A$170,0),0)),CCTT!$F$2:$I$2)</f>
        <v>bt</v>
      </c>
      <c r="L1716" s="304">
        <f t="shared" si="158"/>
        <v>15.734184830394744</v>
      </c>
      <c r="M1716" s="303" t="str" cm="1">
        <f t="array" ref="M1716">LOOKUP(2,1/(L1716&gt;=INDEX(IF(F1716="x",BMI!$G$3:$K$170,BMI!$B$3:$F$170),MATCH(DATEDIF(D1716,DATE(2024,7,11),"m"),BMI!$A$3:$A$170,0),0)),BMI!$G$2:$K$2)</f>
        <v>bt</v>
      </c>
      <c r="N1716" s="299" t="s">
        <v>3381</v>
      </c>
      <c r="O1716" s="299">
        <v>82</v>
      </c>
      <c r="P1716" s="106" t="s">
        <v>3380</v>
      </c>
      <c r="Q1716" s="103" t="s">
        <v>5</v>
      </c>
      <c r="R1716" s="103" t="s">
        <v>5</v>
      </c>
      <c r="S1716" s="299" t="s">
        <v>5</v>
      </c>
      <c r="T1716" s="103" t="s">
        <v>5</v>
      </c>
      <c r="U1716" s="305" t="str">
        <f t="shared" si="159"/>
        <v>bt; bt; bt; bt</v>
      </c>
      <c r="V1716" s="306" t="s">
        <v>5</v>
      </c>
      <c r="W1716" s="307" t="str">
        <f t="shared" si="160"/>
        <v>I</v>
      </c>
      <c r="X1716" s="308"/>
    </row>
    <row r="1717" spans="1:24" x14ac:dyDescent="0.25">
      <c r="A1717" s="103">
        <f t="shared" si="157"/>
        <v>1708</v>
      </c>
      <c r="B1717" s="300" t="s">
        <v>3265</v>
      </c>
      <c r="C1717" s="301" t="s">
        <v>1319</v>
      </c>
      <c r="D1717" s="309">
        <v>41643</v>
      </c>
      <c r="E1717" s="308"/>
      <c r="F1717" s="308" t="s">
        <v>1753</v>
      </c>
      <c r="G1717" s="421" t="s">
        <v>1821</v>
      </c>
      <c r="H1717" s="228">
        <v>45720</v>
      </c>
      <c r="I1717" s="308">
        <v>47</v>
      </c>
      <c r="J1717" s="308">
        <v>152</v>
      </c>
      <c r="K1717" s="303" t="str" cm="1">
        <f t="array" ref="K1717">LOOKUP(2,1/(J1717&gt;=INDEX(IF(F1717="x",CCTT!$F$3:$I$170,CCTT!$B$3:$E$170),MATCH(DATEDIF(D1717,DATE(2024,7,11),"m"),CCTT!$A$3:$A$170,0),0)),CCTT!$F$2:$I$2)</f>
        <v>bt</v>
      </c>
      <c r="L1717" s="304">
        <f t="shared" si="158"/>
        <v>20.34279778393352</v>
      </c>
      <c r="M1717" s="303" t="str" cm="1">
        <f t="array" ref="M1717">LOOKUP(2,1/(L1717&gt;=INDEX(IF(F1717="x",BMI!$G$3:$K$170,BMI!$B$3:$F$170),MATCH(DATEDIF(D1717,DATE(2024,7,11),"m"),BMI!$A$3:$A$170,0),0)),BMI!$G$2:$K$2)</f>
        <v>TC</v>
      </c>
      <c r="N1717" s="299" t="s">
        <v>3403</v>
      </c>
      <c r="O1717" s="299">
        <v>82</v>
      </c>
      <c r="P1717" s="106" t="s">
        <v>3380</v>
      </c>
      <c r="Q1717" s="103" t="s">
        <v>5</v>
      </c>
      <c r="R1717" s="103" t="s">
        <v>5</v>
      </c>
      <c r="S1717" s="299" t="s">
        <v>5</v>
      </c>
      <c r="T1717" s="103" t="s">
        <v>5</v>
      </c>
      <c r="U1717" s="305" t="str">
        <f t="shared" si="159"/>
        <v>bt; bt; bt; bt</v>
      </c>
      <c r="V1717" s="306" t="s">
        <v>5</v>
      </c>
      <c r="W1717" s="307" t="str">
        <f t="shared" si="160"/>
        <v>II</v>
      </c>
      <c r="X1717" s="308"/>
    </row>
    <row r="1718" spans="1:24" ht="31.5" x14ac:dyDescent="0.25">
      <c r="A1718" s="103">
        <f t="shared" si="157"/>
        <v>1709</v>
      </c>
      <c r="B1718" s="300" t="s">
        <v>2780</v>
      </c>
      <c r="C1718" s="301" t="s">
        <v>1320</v>
      </c>
      <c r="D1718" s="309">
        <v>41975</v>
      </c>
      <c r="E1718" s="308" t="s">
        <v>1753</v>
      </c>
      <c r="F1718" s="308"/>
      <c r="G1718" s="421" t="s">
        <v>1821</v>
      </c>
      <c r="H1718" s="228">
        <v>45720</v>
      </c>
      <c r="I1718" s="308"/>
      <c r="J1718" s="308"/>
      <c r="K1718" s="303" t="str" cm="1">
        <f t="array" ref="K1718">LOOKUP(2,1/(J1718&gt;=INDEX(IF(F1718="x",CCTT!$F$3:$I$170,CCTT!$B$3:$E$170),MATCH(DATEDIF(D1718,DATE(2024,7,11),"m"),CCTT!$A$3:$A$170,0),0)),CCTT!$F$2:$I$2)</f>
        <v>SDDTTC
MĐN</v>
      </c>
      <c r="L1718" s="304" t="e">
        <f t="shared" si="158"/>
        <v>#DIV/0!</v>
      </c>
      <c r="M1718" s="303" t="e" cm="1">
        <f t="array" ref="M1718">LOOKUP(2,1/(L1718&gt;=INDEX(IF(F1718="x",BMI!$G$3:$K$170,BMI!$B$3:$F$170),MATCH(DATEDIF(D1718,DATE(2024,7,11),"m"),BMI!$A$3:$A$170,0),0)),BMI!$G$2:$K$2)</f>
        <v>#N/A</v>
      </c>
      <c r="N1718" s="299" t="s">
        <v>3381</v>
      </c>
      <c r="O1718" s="299">
        <v>81</v>
      </c>
      <c r="P1718" s="302" t="s">
        <v>3391</v>
      </c>
      <c r="Q1718" s="335" t="s">
        <v>1326</v>
      </c>
      <c r="R1718" s="103" t="s">
        <v>5</v>
      </c>
      <c r="S1718" s="299" t="s">
        <v>5</v>
      </c>
      <c r="T1718" s="103" t="s">
        <v>5</v>
      </c>
      <c r="U1718" s="305" t="str">
        <f t="shared" si="159"/>
        <v>2 mắt giảm thị lực; bt; bt; bt</v>
      </c>
      <c r="V1718" s="112" t="s">
        <v>1326</v>
      </c>
      <c r="W1718" s="307" t="e">
        <f t="shared" si="160"/>
        <v>#N/A</v>
      </c>
      <c r="X1718" s="308"/>
    </row>
    <row r="1719" spans="1:24" x14ac:dyDescent="0.25">
      <c r="A1719" s="103">
        <f t="shared" si="157"/>
        <v>1710</v>
      </c>
      <c r="B1719" s="300" t="s">
        <v>3266</v>
      </c>
      <c r="C1719" s="301" t="s">
        <v>1320</v>
      </c>
      <c r="D1719" s="309">
        <v>41998</v>
      </c>
      <c r="E1719" s="308" t="s">
        <v>1753</v>
      </c>
      <c r="F1719" s="308"/>
      <c r="G1719" s="421" t="s">
        <v>1821</v>
      </c>
      <c r="H1719" s="228">
        <v>45720</v>
      </c>
      <c r="I1719" s="308">
        <v>49</v>
      </c>
      <c r="J1719" s="308">
        <v>139</v>
      </c>
      <c r="K1719" s="303" t="str" cm="1">
        <f t="array" ref="K1719">LOOKUP(2,1/(J1719&gt;=INDEX(IF(F1719="x",CCTT!$F$3:$I$170,CCTT!$B$3:$E$170),MATCH(DATEDIF(D1719,DATE(2024,7,11),"m"),CCTT!$A$3:$A$170,0),0)),CCTT!$F$2:$I$2)</f>
        <v>bt</v>
      </c>
      <c r="L1719" s="304">
        <f t="shared" si="158"/>
        <v>25.361006159101496</v>
      </c>
      <c r="M1719" s="303" t="str" cm="1">
        <f t="array" ref="M1719">LOOKUP(2,1/(L1719&gt;=INDEX(IF(F1719="x",BMI!$G$3:$K$170,BMI!$B$3:$F$170),MATCH(DATEDIF(D1719,DATE(2024,7,11),"m"),BMI!$A$3:$A$170,0),0)),BMI!$G$2:$K$2)</f>
        <v>BP</v>
      </c>
      <c r="N1719" s="299" t="s">
        <v>3386</v>
      </c>
      <c r="O1719" s="299">
        <v>84</v>
      </c>
      <c r="P1719" s="106" t="s">
        <v>3380</v>
      </c>
      <c r="Q1719" s="103" t="s">
        <v>5</v>
      </c>
      <c r="R1719" s="103" t="s">
        <v>5</v>
      </c>
      <c r="S1719" s="299" t="s">
        <v>5</v>
      </c>
      <c r="T1719" s="103" t="s">
        <v>5</v>
      </c>
      <c r="U1719" s="305" t="str">
        <f t="shared" si="159"/>
        <v>bt; bt; bt; bt</v>
      </c>
      <c r="V1719" s="306" t="s">
        <v>5</v>
      </c>
      <c r="W1719" s="307" t="str">
        <f t="shared" si="160"/>
        <v>III</v>
      </c>
      <c r="X1719" s="308"/>
    </row>
    <row r="1720" spans="1:24" x14ac:dyDescent="0.25">
      <c r="A1720" s="103">
        <f t="shared" si="157"/>
        <v>1711</v>
      </c>
      <c r="B1720" s="300" t="s">
        <v>2179</v>
      </c>
      <c r="C1720" s="301" t="s">
        <v>1368</v>
      </c>
      <c r="D1720" s="309">
        <v>41823</v>
      </c>
      <c r="E1720" s="308"/>
      <c r="F1720" s="308" t="s">
        <v>1753</v>
      </c>
      <c r="G1720" s="421" t="s">
        <v>1821</v>
      </c>
      <c r="H1720" s="228">
        <v>45720</v>
      </c>
      <c r="I1720" s="308">
        <v>45</v>
      </c>
      <c r="J1720" s="308">
        <v>149</v>
      </c>
      <c r="K1720" s="303" t="str" cm="1">
        <f t="array" ref="K1720">LOOKUP(2,1/(J1720&gt;=INDEX(IF(F1720="x",CCTT!$F$3:$I$170,CCTT!$B$3:$E$170),MATCH(DATEDIF(D1720,DATE(2024,7,11),"m"),CCTT!$A$3:$A$170,0),0)),CCTT!$F$2:$I$2)</f>
        <v>bt</v>
      </c>
      <c r="L1720" s="304">
        <f t="shared" si="158"/>
        <v>20.269357236160534</v>
      </c>
      <c r="M1720" s="303" t="str" cm="1">
        <f t="array" ref="M1720">LOOKUP(2,1/(L1720&gt;=INDEX(IF(F1720="x",BMI!$G$3:$K$170,BMI!$B$3:$F$170),MATCH(DATEDIF(D1720,DATE(2024,7,11),"m"),BMI!$A$3:$A$170,0),0)),BMI!$G$2:$K$2)</f>
        <v>TC</v>
      </c>
      <c r="N1720" s="299" t="s">
        <v>3403</v>
      </c>
      <c r="O1720" s="299">
        <v>81</v>
      </c>
      <c r="P1720" s="106" t="s">
        <v>3380</v>
      </c>
      <c r="Q1720" s="103" t="s">
        <v>5</v>
      </c>
      <c r="R1720" s="103" t="s">
        <v>5</v>
      </c>
      <c r="S1720" s="299" t="s">
        <v>5</v>
      </c>
      <c r="T1720" s="103" t="s">
        <v>5</v>
      </c>
      <c r="U1720" s="305" t="str">
        <f t="shared" si="159"/>
        <v>bt; bt; bt; bt</v>
      </c>
      <c r="V1720" s="306" t="s">
        <v>5</v>
      </c>
      <c r="W1720" s="307" t="str">
        <f t="shared" si="160"/>
        <v>II</v>
      </c>
      <c r="X1720" s="308"/>
    </row>
    <row r="1721" spans="1:24" x14ac:dyDescent="0.25">
      <c r="A1721" s="103">
        <f t="shared" si="157"/>
        <v>1712</v>
      </c>
      <c r="B1721" s="300" t="s">
        <v>3267</v>
      </c>
      <c r="C1721" s="301" t="s">
        <v>1368</v>
      </c>
      <c r="D1721" s="309">
        <v>41995</v>
      </c>
      <c r="E1721" s="308"/>
      <c r="F1721" s="308" t="s">
        <v>1753</v>
      </c>
      <c r="G1721" s="421" t="s">
        <v>1821</v>
      </c>
      <c r="H1721" s="228">
        <v>45720</v>
      </c>
      <c r="I1721" s="308">
        <v>35</v>
      </c>
      <c r="J1721" s="308">
        <v>135</v>
      </c>
      <c r="K1721" s="303" t="str" cm="1">
        <f t="array" ref="K1721">LOOKUP(2,1/(J1721&gt;=INDEX(IF(F1721="x",CCTT!$F$3:$I$170,CCTT!$B$3:$E$170),MATCH(DATEDIF(D1721,DATE(2024,7,11),"m"),CCTT!$A$3:$A$170,0),0)),CCTT!$F$2:$I$2)</f>
        <v>bt</v>
      </c>
      <c r="L1721" s="304">
        <f t="shared" si="158"/>
        <v>19.204389574759947</v>
      </c>
      <c r="M1721" s="303" t="str" cm="1">
        <f t="array" ref="M1721">LOOKUP(2,1/(L1721&gt;=INDEX(IF(F1721="x",BMI!$G$3:$K$170,BMI!$B$3:$F$170),MATCH(DATEDIF(D1721,DATE(2024,7,11),"m"),BMI!$A$3:$A$170,0),0)),BMI!$G$2:$K$2)</f>
        <v>TC</v>
      </c>
      <c r="N1721" s="299" t="s">
        <v>3390</v>
      </c>
      <c r="O1721" s="299">
        <v>82</v>
      </c>
      <c r="P1721" s="106" t="s">
        <v>3380</v>
      </c>
      <c r="Q1721" s="103" t="s">
        <v>5</v>
      </c>
      <c r="R1721" s="103" t="s">
        <v>5</v>
      </c>
      <c r="S1721" s="299" t="s">
        <v>5</v>
      </c>
      <c r="T1721" s="103" t="s">
        <v>5</v>
      </c>
      <c r="U1721" s="305" t="str">
        <f t="shared" si="159"/>
        <v>bt; bt; bt; bt</v>
      </c>
      <c r="V1721" s="306" t="s">
        <v>5</v>
      </c>
      <c r="W1721" s="307" t="str">
        <f t="shared" si="160"/>
        <v>II</v>
      </c>
      <c r="X1721" s="308"/>
    </row>
    <row r="1722" spans="1:24" x14ac:dyDescent="0.25">
      <c r="A1722" s="103">
        <f t="shared" si="157"/>
        <v>1713</v>
      </c>
      <c r="B1722" s="300" t="s">
        <v>1682</v>
      </c>
      <c r="C1722" s="301" t="s">
        <v>1369</v>
      </c>
      <c r="D1722" s="309">
        <v>41943</v>
      </c>
      <c r="E1722" s="308" t="s">
        <v>1753</v>
      </c>
      <c r="F1722" s="308"/>
      <c r="G1722" s="421" t="s">
        <v>1821</v>
      </c>
      <c r="H1722" s="228">
        <v>45720</v>
      </c>
      <c r="I1722" s="308">
        <v>53</v>
      </c>
      <c r="J1722" s="308">
        <v>148</v>
      </c>
      <c r="K1722" s="303" t="str" cm="1">
        <f t="array" ref="K1722">LOOKUP(2,1/(J1722&gt;=INDEX(IF(F1722="x",CCTT!$F$3:$I$170,CCTT!$B$3:$E$170),MATCH(DATEDIF(D1722,DATE(2024,7,11),"m"),CCTT!$A$3:$A$170,0),0)),CCTT!$F$2:$I$2)</f>
        <v>bt</v>
      </c>
      <c r="L1722" s="304">
        <f t="shared" si="158"/>
        <v>24.196493791088386</v>
      </c>
      <c r="M1722" s="303" t="str" cm="1">
        <f t="array" ref="M1722">LOOKUP(2,1/(L1722&gt;=INDEX(IF(F1722="x",BMI!$G$3:$K$170,BMI!$B$3:$F$170),MATCH(DATEDIF(D1722,DATE(2024,7,11),"m"),BMI!$A$3:$A$170,0),0)),BMI!$G$2:$K$2)</f>
        <v>BP</v>
      </c>
      <c r="N1722" s="299" t="s">
        <v>3403</v>
      </c>
      <c r="O1722" s="299">
        <v>84</v>
      </c>
      <c r="P1722" s="106" t="s">
        <v>3380</v>
      </c>
      <c r="Q1722" s="103" t="s">
        <v>5</v>
      </c>
      <c r="R1722" s="103" t="s">
        <v>5</v>
      </c>
      <c r="S1722" s="299" t="s">
        <v>1370</v>
      </c>
      <c r="T1722" s="103" t="s">
        <v>5</v>
      </c>
      <c r="U1722" s="305" t="str">
        <f t="shared" si="159"/>
        <v>bt; bt; Đa sâu răng; bt</v>
      </c>
      <c r="V1722" s="112" t="s">
        <v>1370</v>
      </c>
      <c r="W1722" s="307" t="str">
        <f t="shared" si="160"/>
        <v>III</v>
      </c>
      <c r="X1722" s="308"/>
    </row>
    <row r="1723" spans="1:24" x14ac:dyDescent="0.25">
      <c r="A1723" s="103">
        <f t="shared" si="157"/>
        <v>1714</v>
      </c>
      <c r="B1723" s="300" t="s">
        <v>3268</v>
      </c>
      <c r="C1723" s="301" t="s">
        <v>1596</v>
      </c>
      <c r="D1723" s="309">
        <v>41888</v>
      </c>
      <c r="E1723" s="308"/>
      <c r="F1723" s="308" t="s">
        <v>1753</v>
      </c>
      <c r="G1723" s="421" t="s">
        <v>1821</v>
      </c>
      <c r="H1723" s="228">
        <v>45720</v>
      </c>
      <c r="I1723" s="308">
        <v>25</v>
      </c>
      <c r="J1723" s="308">
        <v>135</v>
      </c>
      <c r="K1723" s="303" t="str" cm="1">
        <f t="array" ref="K1723">LOOKUP(2,1/(J1723&gt;=INDEX(IF(F1723="x",CCTT!$F$3:$I$170,CCTT!$B$3:$E$170),MATCH(DATEDIF(D1723,DATE(2024,7,11),"m"),CCTT!$A$3:$A$170,0),0)),CCTT!$F$2:$I$2)</f>
        <v>bt</v>
      </c>
      <c r="L1723" s="304">
        <f t="shared" si="158"/>
        <v>13.717421124828531</v>
      </c>
      <c r="M1723" s="303" t="str" cm="1">
        <f t="array" ref="M1723">LOOKUP(2,1/(L1723&gt;=INDEX(IF(F1723="x",BMI!$G$3:$K$170,BMI!$B$3:$F$170),MATCH(DATEDIF(D1723,DATE(2024,7,11),"m"),BMI!$A$3:$A$170,0),0)),BMI!$G$2:$K$2)</f>
        <v>bt</v>
      </c>
      <c r="N1723" s="299" t="s">
        <v>3381</v>
      </c>
      <c r="O1723" s="299">
        <v>83</v>
      </c>
      <c r="P1723" s="302" t="s">
        <v>3382</v>
      </c>
      <c r="Q1723" s="103" t="s">
        <v>1269</v>
      </c>
      <c r="R1723" s="103" t="s">
        <v>5</v>
      </c>
      <c r="S1723" s="299" t="s">
        <v>5</v>
      </c>
      <c r="T1723" s="103" t="s">
        <v>5</v>
      </c>
      <c r="U1723" s="305" t="str">
        <f t="shared" si="159"/>
        <v>Cận thị; bt; bt; bt</v>
      </c>
      <c r="V1723" s="306" t="s">
        <v>3452</v>
      </c>
      <c r="W1723" s="307" t="str">
        <f t="shared" si="160"/>
        <v>II</v>
      </c>
      <c r="X1723" s="308"/>
    </row>
    <row r="1724" spans="1:24" x14ac:dyDescent="0.25">
      <c r="A1724" s="103">
        <f t="shared" si="157"/>
        <v>1715</v>
      </c>
      <c r="B1724" s="300" t="s">
        <v>3269</v>
      </c>
      <c r="C1724" s="301" t="s">
        <v>3270</v>
      </c>
      <c r="D1724" s="309">
        <v>41940</v>
      </c>
      <c r="E1724" s="308"/>
      <c r="F1724" s="308" t="s">
        <v>1753</v>
      </c>
      <c r="G1724" s="421" t="s">
        <v>1821</v>
      </c>
      <c r="H1724" s="228">
        <v>45720</v>
      </c>
      <c r="I1724" s="308">
        <v>38</v>
      </c>
      <c r="J1724" s="308">
        <v>150</v>
      </c>
      <c r="K1724" s="303" t="str" cm="1">
        <f t="array" ref="K1724">LOOKUP(2,1/(J1724&gt;=INDEX(IF(F1724="x",CCTT!$F$3:$I$170,CCTT!$B$3:$E$170),MATCH(DATEDIF(D1724,DATE(2024,7,11),"m"),CCTT!$A$3:$A$170,0),0)),CCTT!$F$2:$I$2)</f>
        <v>CHT</v>
      </c>
      <c r="L1724" s="304">
        <f t="shared" si="158"/>
        <v>16.888888888888889</v>
      </c>
      <c r="M1724" s="303" t="str" cm="1">
        <f t="array" ref="M1724">LOOKUP(2,1/(L1724&gt;=INDEX(IF(F1724="x",BMI!$G$3:$K$170,BMI!$B$3:$F$170),MATCH(DATEDIF(D1724,DATE(2024,7,11),"m"),BMI!$A$3:$A$170,0),0)),BMI!$G$2:$K$2)</f>
        <v>bt</v>
      </c>
      <c r="N1724" s="299" t="s">
        <v>3381</v>
      </c>
      <c r="O1724" s="299">
        <v>86</v>
      </c>
      <c r="P1724" s="302" t="s">
        <v>3415</v>
      </c>
      <c r="Q1724" s="335" t="s">
        <v>1326</v>
      </c>
      <c r="R1724" s="103" t="s">
        <v>5</v>
      </c>
      <c r="S1724" s="299" t="s">
        <v>5</v>
      </c>
      <c r="T1724" s="103" t="s">
        <v>5</v>
      </c>
      <c r="U1724" s="305" t="str">
        <f t="shared" si="159"/>
        <v>2 mắt giảm thị lực; bt; bt; bt</v>
      </c>
      <c r="V1724" s="112" t="s">
        <v>1326</v>
      </c>
      <c r="W1724" s="307" t="str">
        <f t="shared" si="160"/>
        <v>II</v>
      </c>
      <c r="X1724" s="308"/>
    </row>
    <row r="1725" spans="1:24" x14ac:dyDescent="0.25">
      <c r="A1725" s="103">
        <f t="shared" si="157"/>
        <v>1716</v>
      </c>
      <c r="B1725" s="300" t="s">
        <v>3271</v>
      </c>
      <c r="C1725" s="301" t="s">
        <v>1334</v>
      </c>
      <c r="D1725" s="309">
        <v>42002</v>
      </c>
      <c r="E1725" s="308"/>
      <c r="F1725" s="308" t="s">
        <v>1753</v>
      </c>
      <c r="G1725" s="421" t="s">
        <v>1821</v>
      </c>
      <c r="H1725" s="228">
        <v>45720</v>
      </c>
      <c r="I1725" s="308">
        <v>28</v>
      </c>
      <c r="J1725" s="308">
        <v>134</v>
      </c>
      <c r="K1725" s="303" t="str" cm="1">
        <f t="array" ref="K1725">LOOKUP(2,1/(J1725&gt;=INDEX(IF(F1725="x",CCTT!$F$3:$I$170,CCTT!$B$3:$E$170),MATCH(DATEDIF(D1725,DATE(2024,7,11),"m"),CCTT!$A$3:$A$170,0),0)),CCTT!$F$2:$I$2)</f>
        <v>bt</v>
      </c>
      <c r="L1725" s="304">
        <f t="shared" si="158"/>
        <v>15.59367342392515</v>
      </c>
      <c r="M1725" s="303" t="str" cm="1">
        <f t="array" ref="M1725">LOOKUP(2,1/(L1725&gt;=INDEX(IF(F1725="x",BMI!$G$3:$K$170,BMI!$B$3:$F$170),MATCH(DATEDIF(D1725,DATE(2024,7,11),"m"),BMI!$A$3:$A$170,0),0)),BMI!$G$2:$K$2)</f>
        <v>bt</v>
      </c>
      <c r="N1725" s="299" t="s">
        <v>3381</v>
      </c>
      <c r="O1725" s="299">
        <v>81</v>
      </c>
      <c r="P1725" s="106" t="s">
        <v>3380</v>
      </c>
      <c r="Q1725" s="103" t="s">
        <v>5</v>
      </c>
      <c r="R1725" s="103" t="s">
        <v>5</v>
      </c>
      <c r="S1725" s="299" t="s">
        <v>5</v>
      </c>
      <c r="T1725" s="103" t="s">
        <v>5</v>
      </c>
      <c r="U1725" s="305" t="str">
        <f t="shared" si="159"/>
        <v>bt; bt; bt; bt</v>
      </c>
      <c r="V1725" s="306" t="s">
        <v>5</v>
      </c>
      <c r="W1725" s="307" t="str">
        <f t="shared" si="160"/>
        <v>I</v>
      </c>
      <c r="X1725" s="308"/>
    </row>
    <row r="1726" spans="1:24" x14ac:dyDescent="0.25">
      <c r="A1726" s="103">
        <f t="shared" si="157"/>
        <v>1717</v>
      </c>
      <c r="B1726" s="300" t="s">
        <v>3272</v>
      </c>
      <c r="C1726" s="301" t="s">
        <v>1362</v>
      </c>
      <c r="D1726" s="309">
        <v>41993</v>
      </c>
      <c r="E1726" s="308" t="s">
        <v>1753</v>
      </c>
      <c r="F1726" s="308"/>
      <c r="G1726" s="421" t="s">
        <v>1821</v>
      </c>
      <c r="H1726" s="228">
        <v>45720</v>
      </c>
      <c r="I1726" s="308">
        <v>25</v>
      </c>
      <c r="J1726" s="308">
        <v>135</v>
      </c>
      <c r="K1726" s="303" t="str" cm="1">
        <f t="array" ref="K1726">LOOKUP(2,1/(J1726&gt;=INDEX(IF(F1726="x",CCTT!$F$3:$I$170,CCTT!$B$3:$E$170),MATCH(DATEDIF(D1726,DATE(2024,7,11),"m"),CCTT!$A$3:$A$170,0),0)),CCTT!$F$2:$I$2)</f>
        <v>bt</v>
      </c>
      <c r="L1726" s="304">
        <f t="shared" si="158"/>
        <v>13.717421124828531</v>
      </c>
      <c r="M1726" s="303" t="str" cm="1">
        <f t="array" ref="M1726">LOOKUP(2,1/(L1726&gt;=INDEX(IF(F1726="x",BMI!$G$3:$K$170,BMI!$B$3:$F$170),MATCH(DATEDIF(D1726,DATE(2024,7,11),"m"),BMI!$A$3:$A$170,0),0)),BMI!$G$2:$K$2)</f>
        <v>bt</v>
      </c>
      <c r="N1726" s="299" t="s">
        <v>3381</v>
      </c>
      <c r="O1726" s="299">
        <v>84</v>
      </c>
      <c r="P1726" s="106" t="s">
        <v>3380</v>
      </c>
      <c r="Q1726" s="103" t="s">
        <v>5</v>
      </c>
      <c r="R1726" s="103" t="s">
        <v>5</v>
      </c>
      <c r="S1726" s="299" t="s">
        <v>5</v>
      </c>
      <c r="T1726" s="103" t="s">
        <v>5</v>
      </c>
      <c r="U1726" s="305" t="str">
        <f t="shared" si="159"/>
        <v>bt; bt; bt; bt</v>
      </c>
      <c r="V1726" s="306" t="s">
        <v>5</v>
      </c>
      <c r="W1726" s="307" t="str">
        <f t="shared" si="160"/>
        <v>I</v>
      </c>
      <c r="X1726" s="308"/>
    </row>
    <row r="1727" spans="1:24" x14ac:dyDescent="0.25">
      <c r="A1727" s="103">
        <f t="shared" si="157"/>
        <v>1718</v>
      </c>
      <c r="B1727" s="300" t="s">
        <v>3227</v>
      </c>
      <c r="C1727" s="301" t="s">
        <v>1463</v>
      </c>
      <c r="D1727" s="309">
        <v>41972</v>
      </c>
      <c r="E1727" s="308" t="s">
        <v>1753</v>
      </c>
      <c r="F1727" s="308"/>
      <c r="G1727" s="421" t="s">
        <v>1821</v>
      </c>
      <c r="H1727" s="228">
        <v>45720</v>
      </c>
      <c r="I1727" s="308">
        <v>34</v>
      </c>
      <c r="J1727" s="308">
        <v>134</v>
      </c>
      <c r="K1727" s="303" t="str" cm="1">
        <f t="array" ref="K1727">LOOKUP(2,1/(J1727&gt;=INDEX(IF(F1727="x",CCTT!$F$3:$I$170,CCTT!$B$3:$E$170),MATCH(DATEDIF(D1727,DATE(2024,7,11),"m"),CCTT!$A$3:$A$170,0),0)),CCTT!$F$2:$I$2)</f>
        <v>bt</v>
      </c>
      <c r="L1727" s="304">
        <f t="shared" si="158"/>
        <v>18.935174871909112</v>
      </c>
      <c r="M1727" s="303" t="str" cm="1">
        <f t="array" ref="M1727">LOOKUP(2,1/(L1727&gt;=INDEX(IF(F1727="x",BMI!$G$3:$K$170,BMI!$B$3:$F$170),MATCH(DATEDIF(D1727,DATE(2024,7,11),"m"),BMI!$A$3:$A$170,0),0)),BMI!$G$2:$K$2)</f>
        <v>TC</v>
      </c>
      <c r="N1727" s="299" t="s">
        <v>3386</v>
      </c>
      <c r="O1727" s="299">
        <v>88</v>
      </c>
      <c r="P1727" s="106" t="s">
        <v>3380</v>
      </c>
      <c r="Q1727" s="103" t="s">
        <v>5</v>
      </c>
      <c r="R1727" s="103" t="s">
        <v>5</v>
      </c>
      <c r="S1727" s="299" t="s">
        <v>5</v>
      </c>
      <c r="T1727" s="103" t="s">
        <v>5</v>
      </c>
      <c r="U1727" s="305" t="str">
        <f t="shared" si="159"/>
        <v>bt; bt; bt; bt</v>
      </c>
      <c r="V1727" s="306" t="s">
        <v>5</v>
      </c>
      <c r="W1727" s="307" t="str">
        <f t="shared" si="160"/>
        <v>II</v>
      </c>
      <c r="X1727" s="308"/>
    </row>
    <row r="1728" spans="1:24" x14ac:dyDescent="0.25">
      <c r="A1728" s="103">
        <f t="shared" si="157"/>
        <v>1719</v>
      </c>
      <c r="B1728" s="300" t="s">
        <v>1967</v>
      </c>
      <c r="C1728" s="301" t="s">
        <v>1375</v>
      </c>
      <c r="D1728" s="309">
        <v>41990</v>
      </c>
      <c r="E1728" s="308" t="s">
        <v>1753</v>
      </c>
      <c r="F1728" s="308"/>
      <c r="G1728" s="421" t="s">
        <v>1821</v>
      </c>
      <c r="H1728" s="228">
        <v>45720</v>
      </c>
      <c r="I1728" s="308">
        <v>54</v>
      </c>
      <c r="J1728" s="308">
        <v>137</v>
      </c>
      <c r="K1728" s="303" t="str" cm="1">
        <f t="array" ref="K1728">LOOKUP(2,1/(J1728&gt;=INDEX(IF(F1728="x",CCTT!$F$3:$I$170,CCTT!$B$3:$E$170),MATCH(DATEDIF(D1728,DATE(2024,7,11),"m"),CCTT!$A$3:$A$170,0),0)),CCTT!$F$2:$I$2)</f>
        <v>bt</v>
      </c>
      <c r="L1728" s="304">
        <f t="shared" si="158"/>
        <v>28.770845543182908</v>
      </c>
      <c r="M1728" s="303" t="str" cm="1">
        <f t="array" ref="M1728">LOOKUP(2,1/(L1728&gt;=INDEX(IF(F1728="x",BMI!$G$3:$K$170,BMI!$B$3:$F$170),MATCH(DATEDIF(D1728,DATE(2024,7,11),"m"),BMI!$A$3:$A$170,0),0)),BMI!$G$2:$K$2)</f>
        <v>BP</v>
      </c>
      <c r="N1728" s="299" t="s">
        <v>66</v>
      </c>
      <c r="O1728" s="299">
        <v>84</v>
      </c>
      <c r="P1728" s="302" t="s">
        <v>3388</v>
      </c>
      <c r="Q1728" s="335" t="s">
        <v>1326</v>
      </c>
      <c r="R1728" s="103" t="s">
        <v>5</v>
      </c>
      <c r="S1728" s="299" t="s">
        <v>5</v>
      </c>
      <c r="T1728" s="103" t="s">
        <v>5</v>
      </c>
      <c r="U1728" s="305" t="str">
        <f t="shared" si="159"/>
        <v>2 mắt giảm thị lực; bt; bt; bt</v>
      </c>
      <c r="V1728" s="112" t="s">
        <v>1326</v>
      </c>
      <c r="W1728" s="307" t="str">
        <f t="shared" si="160"/>
        <v>III</v>
      </c>
      <c r="X1728" s="308"/>
    </row>
    <row r="1729" spans="1:24" x14ac:dyDescent="0.25">
      <c r="A1729" s="103">
        <f t="shared" si="157"/>
        <v>1720</v>
      </c>
      <c r="B1729" s="300" t="s">
        <v>2946</v>
      </c>
      <c r="C1729" s="301" t="s">
        <v>3273</v>
      </c>
      <c r="D1729" s="309">
        <v>41802</v>
      </c>
      <c r="E1729" s="308" t="s">
        <v>1753</v>
      </c>
      <c r="F1729" s="308"/>
      <c r="G1729" s="421" t="s">
        <v>1821</v>
      </c>
      <c r="H1729" s="228">
        <v>45720</v>
      </c>
      <c r="I1729" s="308">
        <v>32</v>
      </c>
      <c r="J1729" s="308">
        <v>138</v>
      </c>
      <c r="K1729" s="303" t="str" cm="1">
        <f t="array" ref="K1729">LOOKUP(2,1/(J1729&gt;=INDEX(IF(F1729="x",CCTT!$F$3:$I$170,CCTT!$B$3:$E$170),MATCH(DATEDIF(D1729,DATE(2024,7,11),"m"),CCTT!$A$3:$A$170,0),0)),CCTT!$F$2:$I$2)</f>
        <v>bt</v>
      </c>
      <c r="L1729" s="304">
        <f t="shared" si="158"/>
        <v>16.803192606595253</v>
      </c>
      <c r="M1729" s="303" t="str" cm="1">
        <f t="array" ref="M1729">LOOKUP(2,1/(L1729&gt;=INDEX(IF(F1729="x",BMI!$G$3:$K$170,BMI!$B$3:$F$170),MATCH(DATEDIF(D1729,DATE(2024,7,11),"m"),BMI!$A$3:$A$170,0),0)),BMI!$G$2:$K$2)</f>
        <v>bt</v>
      </c>
      <c r="N1729" s="299" t="s">
        <v>3379</v>
      </c>
      <c r="O1729" s="299">
        <v>87</v>
      </c>
      <c r="P1729" s="302" t="s">
        <v>3391</v>
      </c>
      <c r="Q1729" s="335" t="s">
        <v>1326</v>
      </c>
      <c r="R1729" s="103" t="s">
        <v>5</v>
      </c>
      <c r="S1729" s="299" t="s">
        <v>5</v>
      </c>
      <c r="T1729" s="103" t="s">
        <v>5</v>
      </c>
      <c r="U1729" s="305" t="str">
        <f t="shared" si="159"/>
        <v>2 mắt giảm thị lực; bt; bt; bt</v>
      </c>
      <c r="V1729" s="112" t="s">
        <v>1326</v>
      </c>
      <c r="W1729" s="307" t="str">
        <f t="shared" si="160"/>
        <v>II</v>
      </c>
      <c r="X1729" s="308"/>
    </row>
    <row r="1730" spans="1:24" x14ac:dyDescent="0.25">
      <c r="A1730" s="103">
        <f t="shared" si="157"/>
        <v>1721</v>
      </c>
      <c r="B1730" s="300" t="s">
        <v>3274</v>
      </c>
      <c r="C1730" s="301" t="s">
        <v>1306</v>
      </c>
      <c r="D1730" s="309">
        <v>41828</v>
      </c>
      <c r="E1730" s="308"/>
      <c r="F1730" s="308" t="s">
        <v>1753</v>
      </c>
      <c r="G1730" s="421" t="s">
        <v>1821</v>
      </c>
      <c r="H1730" s="228">
        <v>45720</v>
      </c>
      <c r="I1730" s="308">
        <v>43</v>
      </c>
      <c r="J1730" s="308">
        <v>146</v>
      </c>
      <c r="K1730" s="303" t="str" cm="1">
        <f t="array" ref="K1730">LOOKUP(2,1/(J1730&gt;=INDEX(IF(F1730="x",CCTT!$F$3:$I$170,CCTT!$B$3:$E$170),MATCH(DATEDIF(D1730,DATE(2024,7,11),"m"),CCTT!$A$3:$A$170,0),0)),CCTT!$F$2:$I$2)</f>
        <v>bt</v>
      </c>
      <c r="L1730" s="304">
        <f t="shared" si="158"/>
        <v>20.172640270219553</v>
      </c>
      <c r="M1730" s="303" t="str" cm="1">
        <f t="array" ref="M1730">LOOKUP(2,1/(L1730&gt;=INDEX(IF(F1730="x",BMI!$G$3:$K$170,BMI!$B$3:$F$170),MATCH(DATEDIF(D1730,DATE(2024,7,11),"m"),BMI!$A$3:$A$170,0),0)),BMI!$G$2:$K$2)</f>
        <v>TC</v>
      </c>
      <c r="N1730" s="299" t="s">
        <v>66</v>
      </c>
      <c r="O1730" s="299">
        <v>89</v>
      </c>
      <c r="P1730" s="106" t="s">
        <v>3380</v>
      </c>
      <c r="Q1730" s="103" t="s">
        <v>5</v>
      </c>
      <c r="R1730" s="103" t="s">
        <v>5</v>
      </c>
      <c r="S1730" s="299" t="s">
        <v>5</v>
      </c>
      <c r="T1730" s="103" t="s">
        <v>5</v>
      </c>
      <c r="U1730" s="305" t="str">
        <f t="shared" si="159"/>
        <v>bt; bt; bt; bt</v>
      </c>
      <c r="V1730" s="306" t="s">
        <v>5</v>
      </c>
      <c r="W1730" s="307" t="str">
        <f t="shared" si="160"/>
        <v>II</v>
      </c>
      <c r="X1730" s="308"/>
    </row>
    <row r="1731" spans="1:24" x14ac:dyDescent="0.25">
      <c r="A1731" s="103">
        <f t="shared" si="157"/>
        <v>1722</v>
      </c>
      <c r="B1731" s="300" t="s">
        <v>3275</v>
      </c>
      <c r="C1731" s="301" t="s">
        <v>1307</v>
      </c>
      <c r="D1731" s="309">
        <v>41658</v>
      </c>
      <c r="E1731" s="308"/>
      <c r="F1731" s="308" t="s">
        <v>1753</v>
      </c>
      <c r="G1731" s="421" t="s">
        <v>1821</v>
      </c>
      <c r="H1731" s="228">
        <v>45720</v>
      </c>
      <c r="I1731" s="308">
        <v>38</v>
      </c>
      <c r="J1731" s="308">
        <v>142</v>
      </c>
      <c r="K1731" s="303" t="str" cm="1">
        <f t="array" ref="K1731">LOOKUP(2,1/(J1731&gt;=INDEX(IF(F1731="x",CCTT!$F$3:$I$170,CCTT!$B$3:$E$170),MATCH(DATEDIF(D1731,DATE(2024,7,11),"m"),CCTT!$A$3:$A$170,0),0)),CCTT!$F$2:$I$2)</f>
        <v>bt</v>
      </c>
      <c r="L1731" s="304">
        <f t="shared" si="158"/>
        <v>18.845467169212458</v>
      </c>
      <c r="M1731" s="303" t="str" cm="1">
        <f t="array" ref="M1731">LOOKUP(2,1/(L1731&gt;=INDEX(IF(F1731="x",BMI!$G$3:$K$170,BMI!$B$3:$F$170),MATCH(DATEDIF(D1731,DATE(2024,7,11),"m"),BMI!$A$3:$A$170,0),0)),BMI!$G$2:$K$2)</f>
        <v>bt</v>
      </c>
      <c r="N1731" s="299" t="s">
        <v>3381</v>
      </c>
      <c r="O1731" s="299">
        <v>84</v>
      </c>
      <c r="P1731" s="106" t="s">
        <v>3380</v>
      </c>
      <c r="Q1731" s="103" t="s">
        <v>5</v>
      </c>
      <c r="R1731" s="103" t="s">
        <v>5</v>
      </c>
      <c r="S1731" s="299" t="s">
        <v>5</v>
      </c>
      <c r="T1731" s="103" t="s">
        <v>5</v>
      </c>
      <c r="U1731" s="305" t="str">
        <f t="shared" si="159"/>
        <v>bt; bt; bt; bt</v>
      </c>
      <c r="V1731" s="306" t="s">
        <v>5</v>
      </c>
      <c r="W1731" s="307" t="str">
        <f t="shared" si="160"/>
        <v>I</v>
      </c>
      <c r="X1731" s="308"/>
    </row>
    <row r="1732" spans="1:24" x14ac:dyDescent="0.25">
      <c r="A1732" s="103">
        <f t="shared" si="157"/>
        <v>1723</v>
      </c>
      <c r="B1732" s="300" t="s">
        <v>3276</v>
      </c>
      <c r="C1732" s="301" t="s">
        <v>1307</v>
      </c>
      <c r="D1732" s="309">
        <v>41929</v>
      </c>
      <c r="E1732" s="308"/>
      <c r="F1732" s="308" t="s">
        <v>1753</v>
      </c>
      <c r="G1732" s="421" t="s">
        <v>1821</v>
      </c>
      <c r="H1732" s="228">
        <v>45720</v>
      </c>
      <c r="I1732" s="308">
        <v>36</v>
      </c>
      <c r="J1732" s="308">
        <v>147</v>
      </c>
      <c r="K1732" s="303" t="str" cm="1">
        <f t="array" ref="K1732">LOOKUP(2,1/(J1732&gt;=INDEX(IF(F1732="x",CCTT!$F$3:$I$170,CCTT!$B$3:$E$170),MATCH(DATEDIF(D1732,DATE(2024,7,11),"m"),CCTT!$A$3:$A$170,0),0)),CCTT!$F$2:$I$2)</f>
        <v>bt</v>
      </c>
      <c r="L1732" s="304">
        <f t="shared" si="158"/>
        <v>16.659725114535611</v>
      </c>
      <c r="M1732" s="303" t="str" cm="1">
        <f t="array" ref="M1732">LOOKUP(2,1/(L1732&gt;=INDEX(IF(F1732="x",BMI!$G$3:$K$170,BMI!$B$3:$F$170),MATCH(DATEDIF(D1732,DATE(2024,7,11),"m"),BMI!$A$3:$A$170,0),0)),BMI!$G$2:$K$2)</f>
        <v>bt</v>
      </c>
      <c r="N1732" s="299" t="s">
        <v>3403</v>
      </c>
      <c r="O1732" s="299">
        <v>83</v>
      </c>
      <c r="P1732" s="106" t="s">
        <v>3380</v>
      </c>
      <c r="Q1732" s="103" t="s">
        <v>5</v>
      </c>
      <c r="R1732" s="103" t="s">
        <v>5</v>
      </c>
      <c r="S1732" s="299" t="s">
        <v>5</v>
      </c>
      <c r="T1732" s="103" t="s">
        <v>5</v>
      </c>
      <c r="U1732" s="305" t="str">
        <f t="shared" si="159"/>
        <v>bt; bt; bt; bt</v>
      </c>
      <c r="V1732" s="306" t="s">
        <v>5</v>
      </c>
      <c r="W1732" s="307" t="str">
        <f t="shared" si="160"/>
        <v>I</v>
      </c>
      <c r="X1732" s="308"/>
    </row>
    <row r="1733" spans="1:24" x14ac:dyDescent="0.25">
      <c r="A1733" s="103">
        <f t="shared" si="157"/>
        <v>1724</v>
      </c>
      <c r="B1733" s="300" t="s">
        <v>3277</v>
      </c>
      <c r="C1733" s="301" t="s">
        <v>1284</v>
      </c>
      <c r="D1733" s="309">
        <v>41962</v>
      </c>
      <c r="E1733" s="308" t="s">
        <v>1753</v>
      </c>
      <c r="F1733" s="308"/>
      <c r="G1733" s="421" t="s">
        <v>1821</v>
      </c>
      <c r="H1733" s="228">
        <v>45720</v>
      </c>
      <c r="I1733" s="308">
        <v>25</v>
      </c>
      <c r="J1733" s="308">
        <v>134</v>
      </c>
      <c r="K1733" s="303" t="str" cm="1">
        <f t="array" ref="K1733">LOOKUP(2,1/(J1733&gt;=INDEX(IF(F1733="x",CCTT!$F$3:$I$170,CCTT!$B$3:$E$170),MATCH(DATEDIF(D1733,DATE(2024,7,11),"m"),CCTT!$A$3:$A$170,0),0)),CCTT!$F$2:$I$2)</f>
        <v>bt</v>
      </c>
      <c r="L1733" s="304">
        <f t="shared" si="158"/>
        <v>13.922922699933171</v>
      </c>
      <c r="M1733" s="303" t="str" cm="1">
        <f t="array" ref="M1733">LOOKUP(2,1/(L1733&gt;=INDEX(IF(F1733="x",BMI!$G$3:$K$170,BMI!$B$3:$F$170),MATCH(DATEDIF(D1733,DATE(2024,7,11),"m"),BMI!$A$3:$A$170,0),0)),BMI!$G$2:$K$2)</f>
        <v>bt</v>
      </c>
      <c r="N1733" s="299" t="s">
        <v>3381</v>
      </c>
      <c r="O1733" s="299">
        <v>84</v>
      </c>
      <c r="P1733" s="106" t="s">
        <v>3380</v>
      </c>
      <c r="Q1733" s="103" t="s">
        <v>5</v>
      </c>
      <c r="R1733" s="103" t="s">
        <v>5</v>
      </c>
      <c r="S1733" s="299" t="s">
        <v>5</v>
      </c>
      <c r="T1733" s="103" t="s">
        <v>5</v>
      </c>
      <c r="U1733" s="305" t="str">
        <f t="shared" si="159"/>
        <v>bt; bt; bt; bt</v>
      </c>
      <c r="V1733" s="306" t="s">
        <v>5</v>
      </c>
      <c r="W1733" s="307" t="str">
        <f t="shared" si="160"/>
        <v>I</v>
      </c>
      <c r="X1733" s="308"/>
    </row>
    <row r="1734" spans="1:24" x14ac:dyDescent="0.25">
      <c r="A1734" s="103">
        <f t="shared" si="157"/>
        <v>1725</v>
      </c>
      <c r="B1734" s="300" t="s">
        <v>3088</v>
      </c>
      <c r="C1734" s="301" t="s">
        <v>1330</v>
      </c>
      <c r="D1734" s="308"/>
      <c r="E1734" s="308" t="s">
        <v>1753</v>
      </c>
      <c r="F1734" s="308"/>
      <c r="G1734" s="421" t="s">
        <v>1821</v>
      </c>
      <c r="H1734" s="228">
        <v>45720</v>
      </c>
      <c r="I1734" s="308">
        <v>45</v>
      </c>
      <c r="J1734" s="308">
        <v>142</v>
      </c>
      <c r="K1734" s="303" t="e" cm="1">
        <f t="array" ref="K1734">LOOKUP(2,1/(J1734&gt;=INDEX(IF(F1734="x",CCTT!$F$3:$I$170,CCTT!$B$3:$E$170),MATCH(DATEDIF(D1734,DATE(2024,7,11),"m"),CCTT!$A$3:$A$170,0),0)),CCTT!$F$2:$I$2)</f>
        <v>#N/A</v>
      </c>
      <c r="L1734" s="304">
        <f t="shared" si="158"/>
        <v>22.317000595120017</v>
      </c>
      <c r="M1734" s="303" t="e" cm="1">
        <f t="array" ref="M1734">LOOKUP(2,1/(L1734&gt;=INDEX(IF(F1734="x",BMI!$G$3:$K$170,BMI!$B$3:$F$170),MATCH(DATEDIF(D1734,DATE(2024,7,11),"m"),BMI!$A$3:$A$170,0),0)),BMI!$G$2:$K$2)</f>
        <v>#N/A</v>
      </c>
      <c r="N1734" s="299" t="s">
        <v>3403</v>
      </c>
      <c r="O1734" s="299">
        <v>82</v>
      </c>
      <c r="P1734" s="106" t="s">
        <v>3380</v>
      </c>
      <c r="Q1734" s="103" t="s">
        <v>5</v>
      </c>
      <c r="R1734" s="103" t="s">
        <v>5</v>
      </c>
      <c r="S1734" s="299" t="s">
        <v>5</v>
      </c>
      <c r="T1734" s="103" t="s">
        <v>5</v>
      </c>
      <c r="U1734" s="305" t="str">
        <f t="shared" si="159"/>
        <v>bt; bt; bt; bt</v>
      </c>
      <c r="V1734" s="306" t="s">
        <v>5</v>
      </c>
      <c r="W1734" s="307" t="e">
        <f t="shared" si="160"/>
        <v>#N/A</v>
      </c>
      <c r="X1734" s="308"/>
    </row>
    <row r="1735" spans="1:24" x14ac:dyDescent="0.25">
      <c r="A1735" s="103">
        <f t="shared" si="157"/>
        <v>1726</v>
      </c>
      <c r="B1735" s="300" t="s">
        <v>3278</v>
      </c>
      <c r="C1735" s="301" t="s">
        <v>1362</v>
      </c>
      <c r="D1735" s="308"/>
      <c r="E1735" s="308" t="s">
        <v>1753</v>
      </c>
      <c r="F1735" s="308"/>
      <c r="G1735" s="421" t="s">
        <v>1821</v>
      </c>
      <c r="H1735" s="228">
        <v>45720</v>
      </c>
      <c r="I1735" s="308">
        <v>39</v>
      </c>
      <c r="J1735" s="308">
        <v>136</v>
      </c>
      <c r="K1735" s="303" t="e" cm="1">
        <f t="array" ref="K1735">LOOKUP(2,1/(J1735&gt;=INDEX(IF(F1735="x",CCTT!$F$3:$I$170,CCTT!$B$3:$E$170),MATCH(DATEDIF(D1735,DATE(2024,7,11),"m"),CCTT!$A$3:$A$170,0),0)),CCTT!$F$2:$I$2)</f>
        <v>#N/A</v>
      </c>
      <c r="L1735" s="304">
        <f t="shared" si="158"/>
        <v>21.085640138408305</v>
      </c>
      <c r="M1735" s="303" t="e" cm="1">
        <f t="array" ref="M1735">LOOKUP(2,1/(L1735&gt;=INDEX(IF(F1735="x",BMI!$G$3:$K$170,BMI!$B$3:$F$170),MATCH(DATEDIF(D1735,DATE(2024,7,11),"m"),BMI!$A$3:$A$170,0),0)),BMI!$G$2:$K$2)</f>
        <v>#N/A</v>
      </c>
      <c r="N1735" s="299" t="s">
        <v>3390</v>
      </c>
      <c r="O1735" s="299">
        <v>81</v>
      </c>
      <c r="P1735" s="106" t="s">
        <v>3380</v>
      </c>
      <c r="Q1735" s="103" t="s">
        <v>5</v>
      </c>
      <c r="R1735" s="103" t="s">
        <v>5</v>
      </c>
      <c r="S1735" s="299" t="s">
        <v>5</v>
      </c>
      <c r="T1735" s="103" t="s">
        <v>5</v>
      </c>
      <c r="U1735" s="305" t="str">
        <f t="shared" si="159"/>
        <v>bt; bt; bt; bt</v>
      </c>
      <c r="V1735" s="306" t="s">
        <v>5</v>
      </c>
      <c r="W1735" s="307" t="e">
        <f t="shared" si="160"/>
        <v>#N/A</v>
      </c>
      <c r="X1735" s="308"/>
    </row>
    <row r="1736" spans="1:24" x14ac:dyDescent="0.25">
      <c r="A1736" s="103">
        <f t="shared" si="157"/>
        <v>1727</v>
      </c>
      <c r="B1736" s="300" t="s">
        <v>3279</v>
      </c>
      <c r="C1736" s="301" t="s">
        <v>1261</v>
      </c>
      <c r="D1736" s="309">
        <v>41883</v>
      </c>
      <c r="E1736" s="308" t="s">
        <v>1753</v>
      </c>
      <c r="F1736" s="308"/>
      <c r="G1736" s="421" t="s">
        <v>3312</v>
      </c>
      <c r="H1736" s="228">
        <v>45720</v>
      </c>
      <c r="I1736" s="308">
        <v>28</v>
      </c>
      <c r="J1736" s="308">
        <v>128</v>
      </c>
      <c r="K1736" s="303" t="str" cm="1">
        <f t="array" ref="K1736">LOOKUP(2,1/(J1736&gt;=INDEX(IF(F1736="x",CCTT!$F$3:$I$170,CCTT!$B$3:$E$170),MATCH(DATEDIF(D1736,DATE(2024,7,11),"m"),CCTT!$A$3:$A$170,0),0)),CCTT!$F$2:$I$2)</f>
        <v>bt</v>
      </c>
      <c r="L1736" s="304">
        <f t="shared" si="158"/>
        <v>17.08984375</v>
      </c>
      <c r="M1736" s="303" t="str" cm="1">
        <f t="array" ref="M1736">LOOKUP(2,1/(L1736&gt;=INDEX(IF(F1736="x",BMI!$G$3:$K$170,BMI!$B$3:$F$170),MATCH(DATEDIF(D1736,DATE(2024,7,11),"m"),BMI!$A$3:$A$170,0),0)),BMI!$G$2:$K$2)</f>
        <v>bt</v>
      </c>
      <c r="N1736" s="299" t="s">
        <v>3381</v>
      </c>
      <c r="O1736" s="299">
        <v>83</v>
      </c>
      <c r="P1736" s="106" t="s">
        <v>3380</v>
      </c>
      <c r="Q1736" s="103" t="s">
        <v>5</v>
      </c>
      <c r="R1736" s="103" t="s">
        <v>5</v>
      </c>
      <c r="S1736" s="299" t="s">
        <v>1370</v>
      </c>
      <c r="T1736" s="103" t="s">
        <v>5</v>
      </c>
      <c r="U1736" s="305" t="str">
        <f t="shared" si="159"/>
        <v>bt; bt; Đa sâu răng; bt</v>
      </c>
      <c r="V1736" s="112" t="s">
        <v>1370</v>
      </c>
      <c r="W1736" s="307" t="str">
        <f t="shared" si="160"/>
        <v>II</v>
      </c>
      <c r="X1736" s="308"/>
    </row>
    <row r="1737" spans="1:24" x14ac:dyDescent="0.25">
      <c r="A1737" s="103">
        <f t="shared" si="157"/>
        <v>1728</v>
      </c>
      <c r="B1737" s="300" t="s">
        <v>3280</v>
      </c>
      <c r="C1737" s="301" t="s">
        <v>1262</v>
      </c>
      <c r="D1737" s="309">
        <v>41941</v>
      </c>
      <c r="E1737" s="308" t="s">
        <v>1753</v>
      </c>
      <c r="F1737" s="308"/>
      <c r="G1737" s="421" t="s">
        <v>3312</v>
      </c>
      <c r="H1737" s="228">
        <v>45720</v>
      </c>
      <c r="I1737" s="308">
        <v>22</v>
      </c>
      <c r="J1737" s="308">
        <v>130</v>
      </c>
      <c r="K1737" s="303" t="str" cm="1">
        <f t="array" ref="K1737">LOOKUP(2,1/(J1737&gt;=INDEX(IF(F1737="x",CCTT!$F$3:$I$170,CCTT!$B$3:$E$170),MATCH(DATEDIF(D1737,DATE(2024,7,11),"m"),CCTT!$A$3:$A$170,0),0)),CCTT!$F$2:$I$2)</f>
        <v>bt</v>
      </c>
      <c r="L1737" s="304">
        <f t="shared" si="158"/>
        <v>13.017751479289942</v>
      </c>
      <c r="M1737" s="303" t="str" cm="1">
        <f t="array" ref="M1737">LOOKUP(2,1/(L1737&gt;=INDEX(IF(F1737="x",BMI!$G$3:$K$170,BMI!$B$3:$F$170),MATCH(DATEDIF(D1737,DATE(2024,7,11),"m"),BMI!$A$3:$A$170,0),0)),BMI!$G$2:$K$2)</f>
        <v>SDDTGC</v>
      </c>
      <c r="N1737" s="299" t="s">
        <v>3381</v>
      </c>
      <c r="O1737" s="299">
        <v>81</v>
      </c>
      <c r="P1737" s="106" t="s">
        <v>3380</v>
      </c>
      <c r="Q1737" s="103" t="s">
        <v>5</v>
      </c>
      <c r="R1737" s="103" t="s">
        <v>5</v>
      </c>
      <c r="S1737" s="299" t="s">
        <v>5</v>
      </c>
      <c r="T1737" s="103" t="s">
        <v>5</v>
      </c>
      <c r="U1737" s="305" t="str">
        <f t="shared" si="159"/>
        <v>bt; bt; bt; bt</v>
      </c>
      <c r="V1737" s="306" t="s">
        <v>5</v>
      </c>
      <c r="W1737" s="307" t="str">
        <f t="shared" si="160"/>
        <v>II</v>
      </c>
      <c r="X1737" s="308"/>
    </row>
    <row r="1738" spans="1:24" x14ac:dyDescent="0.25">
      <c r="A1738" s="103">
        <f t="shared" si="157"/>
        <v>1729</v>
      </c>
      <c r="B1738" s="300" t="s">
        <v>1504</v>
      </c>
      <c r="C1738" s="301" t="s">
        <v>1376</v>
      </c>
      <c r="D1738" s="308"/>
      <c r="E1738" s="308"/>
      <c r="F1738" s="308" t="s">
        <v>1753</v>
      </c>
      <c r="G1738" s="421" t="s">
        <v>3312</v>
      </c>
      <c r="H1738" s="228">
        <v>45720</v>
      </c>
      <c r="I1738" s="308">
        <v>26</v>
      </c>
      <c r="J1738" s="308">
        <v>137</v>
      </c>
      <c r="K1738" s="303" t="e" cm="1">
        <f t="array" ref="K1738">LOOKUP(2,1/(J1738&gt;=INDEX(IF(F1738="x",CCTT!$F$3:$I$170,CCTT!$B$3:$E$170),MATCH(DATEDIF(D1738,DATE(2024,7,11),"m"),CCTT!$A$3:$A$170,0),0)),CCTT!$F$2:$I$2)</f>
        <v>#N/A</v>
      </c>
      <c r="L1738" s="304">
        <f t="shared" si="158"/>
        <v>13.852629335606586</v>
      </c>
      <c r="M1738" s="303" t="e" cm="1">
        <f t="array" ref="M1738">LOOKUP(2,1/(L1738&gt;=INDEX(IF(F1738="x",BMI!$G$3:$K$170,BMI!$B$3:$F$170),MATCH(DATEDIF(D1738,DATE(2024,7,11),"m"),BMI!$A$3:$A$170,0),0)),BMI!$G$2:$K$2)</f>
        <v>#N/A</v>
      </c>
      <c r="N1738" s="299" t="s">
        <v>3381</v>
      </c>
      <c r="O1738" s="299">
        <v>82</v>
      </c>
      <c r="P1738" s="106" t="s">
        <v>3380</v>
      </c>
      <c r="Q1738" s="103" t="s">
        <v>5</v>
      </c>
      <c r="R1738" s="103" t="s">
        <v>5</v>
      </c>
      <c r="S1738" s="299" t="s">
        <v>5</v>
      </c>
      <c r="T1738" s="103" t="s">
        <v>5</v>
      </c>
      <c r="U1738" s="305" t="str">
        <f t="shared" si="159"/>
        <v>bt; bt; bt; bt</v>
      </c>
      <c r="V1738" s="306" t="s">
        <v>5</v>
      </c>
      <c r="W1738" s="307" t="e">
        <f t="shared" si="160"/>
        <v>#N/A</v>
      </c>
      <c r="X1738" s="308"/>
    </row>
    <row r="1739" spans="1:24" ht="31.5" x14ac:dyDescent="0.25">
      <c r="A1739" s="103">
        <f t="shared" si="157"/>
        <v>1730</v>
      </c>
      <c r="B1739" s="300" t="s">
        <v>3281</v>
      </c>
      <c r="C1739" s="301" t="s">
        <v>1511</v>
      </c>
      <c r="D1739" s="309">
        <v>41657</v>
      </c>
      <c r="E1739" s="308" t="s">
        <v>1753</v>
      </c>
      <c r="F1739" s="308"/>
      <c r="G1739" s="421" t="s">
        <v>3312</v>
      </c>
      <c r="H1739" s="228">
        <v>45720</v>
      </c>
      <c r="I1739" s="308">
        <v>24</v>
      </c>
      <c r="J1739" s="308">
        <v>140</v>
      </c>
      <c r="K1739" s="303" t="str" cm="1">
        <f t="array" ref="K1739">LOOKUP(2,1/(J1739&gt;=INDEX(IF(F1739="x",CCTT!$F$3:$I$170,CCTT!$B$3:$E$170),MATCH(DATEDIF(D1739,DATE(2024,7,11),"m"),CCTT!$A$3:$A$170,0),0)),CCTT!$F$2:$I$2)</f>
        <v>bt</v>
      </c>
      <c r="L1739" s="304">
        <f t="shared" si="158"/>
        <v>12.244897959183673</v>
      </c>
      <c r="M1739" s="303" t="str" cm="1">
        <f t="array" ref="M1739">LOOKUP(2,1/(L1739&gt;=INDEX(IF(F1739="x",BMI!$G$3:$K$170,BMI!$B$3:$F$170),MATCH(DATEDIF(D1739,DATE(2024,7,11),"m"),BMI!$A$3:$A$170,0),0)),BMI!$G$2:$K$2)</f>
        <v>SDDTGC
MĐN</v>
      </c>
      <c r="N1739" s="299" t="s">
        <v>3384</v>
      </c>
      <c r="O1739" s="299">
        <v>81</v>
      </c>
      <c r="P1739" s="302" t="s">
        <v>3387</v>
      </c>
      <c r="Q1739" s="103" t="s">
        <v>5</v>
      </c>
      <c r="R1739" s="103" t="s">
        <v>5</v>
      </c>
      <c r="S1739" s="299" t="s">
        <v>1370</v>
      </c>
      <c r="T1739" s="103" t="s">
        <v>5</v>
      </c>
      <c r="U1739" s="305" t="str">
        <f t="shared" si="159"/>
        <v>bt; bt; Đa sâu răng; bt</v>
      </c>
      <c r="V1739" s="112" t="s">
        <v>1370</v>
      </c>
      <c r="W1739" s="307" t="str">
        <f t="shared" si="160"/>
        <v>III</v>
      </c>
      <c r="X1739" s="308"/>
    </row>
    <row r="1740" spans="1:24" x14ac:dyDescent="0.25">
      <c r="A1740" s="103">
        <f t="shared" ref="A1740:A1803" si="161">A1739+1</f>
        <v>1731</v>
      </c>
      <c r="B1740" s="300" t="s">
        <v>1635</v>
      </c>
      <c r="C1740" s="301" t="s">
        <v>1265</v>
      </c>
      <c r="D1740" s="309">
        <v>41681</v>
      </c>
      <c r="E1740" s="308" t="s">
        <v>1753</v>
      </c>
      <c r="F1740" s="308"/>
      <c r="G1740" s="421" t="s">
        <v>3312</v>
      </c>
      <c r="H1740" s="228">
        <v>45720</v>
      </c>
      <c r="I1740" s="308">
        <v>27</v>
      </c>
      <c r="J1740" s="308">
        <v>133</v>
      </c>
      <c r="K1740" s="303" t="str" cm="1">
        <f t="array" ref="K1740">LOOKUP(2,1/(J1740&gt;=INDEX(IF(F1740="x",CCTT!$F$3:$I$170,CCTT!$B$3:$E$170),MATCH(DATEDIF(D1740,DATE(2024,7,11),"m"),CCTT!$A$3:$A$170,0),0)),CCTT!$F$2:$I$2)</f>
        <v>bt</v>
      </c>
      <c r="L1740" s="304">
        <f t="shared" si="158"/>
        <v>15.263723217818985</v>
      </c>
      <c r="M1740" s="303" t="str" cm="1">
        <f t="array" ref="M1740">LOOKUP(2,1/(L1740&gt;=INDEX(IF(F1740="x",BMI!$G$3:$K$170,BMI!$B$3:$F$170),MATCH(DATEDIF(D1740,DATE(2024,7,11),"m"),BMI!$A$3:$A$170,0),0)),BMI!$G$2:$K$2)</f>
        <v>bt</v>
      </c>
      <c r="N1740" s="299" t="s">
        <v>3384</v>
      </c>
      <c r="O1740" s="299">
        <v>83</v>
      </c>
      <c r="P1740" s="106" t="s">
        <v>3380</v>
      </c>
      <c r="Q1740" s="103" t="s">
        <v>5</v>
      </c>
      <c r="R1740" s="103" t="s">
        <v>5</v>
      </c>
      <c r="S1740" s="299" t="s">
        <v>5</v>
      </c>
      <c r="T1740" s="103" t="s">
        <v>5</v>
      </c>
      <c r="U1740" s="305" t="str">
        <f t="shared" si="159"/>
        <v>bt; bt; bt; bt</v>
      </c>
      <c r="V1740" s="306" t="s">
        <v>5</v>
      </c>
      <c r="W1740" s="307" t="str">
        <f t="shared" si="160"/>
        <v>I</v>
      </c>
      <c r="X1740" s="308"/>
    </row>
    <row r="1741" spans="1:24" x14ac:dyDescent="0.25">
      <c r="A1741" s="103">
        <f t="shared" si="161"/>
        <v>1732</v>
      </c>
      <c r="B1741" s="300" t="s">
        <v>3282</v>
      </c>
      <c r="C1741" s="301" t="s">
        <v>1265</v>
      </c>
      <c r="D1741" s="309">
        <v>42325</v>
      </c>
      <c r="E1741" s="308" t="s">
        <v>1753</v>
      </c>
      <c r="F1741" s="308"/>
      <c r="G1741" s="421" t="s">
        <v>3312</v>
      </c>
      <c r="H1741" s="228">
        <v>45720</v>
      </c>
      <c r="I1741" s="308">
        <v>37</v>
      </c>
      <c r="J1741" s="308">
        <v>141</v>
      </c>
      <c r="K1741" s="303" t="str" cm="1">
        <f t="array" ref="K1741">LOOKUP(2,1/(J1741&gt;=INDEX(IF(F1741="x",CCTT!$F$3:$I$170,CCTT!$B$3:$E$170),MATCH(DATEDIF(D1741,DATE(2024,7,11),"m"),CCTT!$A$3:$A$170,0),0)),CCTT!$F$2:$I$2)</f>
        <v>bt</v>
      </c>
      <c r="L1741" s="304">
        <f t="shared" si="158"/>
        <v>18.610733866505708</v>
      </c>
      <c r="M1741" s="303" t="str" cm="1">
        <f t="array" ref="M1741">LOOKUP(2,1/(L1741&gt;=INDEX(IF(F1741="x",BMI!$G$3:$K$170,BMI!$B$3:$F$170),MATCH(DATEDIF(D1741,DATE(2024,7,11),"m"),BMI!$A$3:$A$170,0),0)),BMI!$G$2:$K$2)</f>
        <v>TC</v>
      </c>
      <c r="N1741" s="299" t="s">
        <v>3379</v>
      </c>
      <c r="O1741" s="299">
        <v>84</v>
      </c>
      <c r="P1741" s="106" t="s">
        <v>3380</v>
      </c>
      <c r="Q1741" s="103" t="s">
        <v>5</v>
      </c>
      <c r="R1741" s="103" t="s">
        <v>5</v>
      </c>
      <c r="S1741" s="299" t="s">
        <v>1370</v>
      </c>
      <c r="T1741" s="103" t="s">
        <v>5</v>
      </c>
      <c r="U1741" s="305" t="str">
        <f t="shared" si="159"/>
        <v>bt; bt; Đa sâu răng; bt</v>
      </c>
      <c r="V1741" s="112" t="s">
        <v>1370</v>
      </c>
      <c r="W1741" s="307" t="str">
        <f t="shared" si="160"/>
        <v>II</v>
      </c>
      <c r="X1741" s="308"/>
    </row>
    <row r="1742" spans="1:24" x14ac:dyDescent="0.25">
      <c r="A1742" s="103">
        <f t="shared" si="161"/>
        <v>1733</v>
      </c>
      <c r="B1742" s="300" t="s">
        <v>3283</v>
      </c>
      <c r="C1742" s="301" t="s">
        <v>1268</v>
      </c>
      <c r="D1742" s="308"/>
      <c r="E1742" s="308" t="s">
        <v>1753</v>
      </c>
      <c r="F1742" s="308"/>
      <c r="G1742" s="421" t="s">
        <v>3312</v>
      </c>
      <c r="H1742" s="228">
        <v>45720</v>
      </c>
      <c r="I1742" s="308">
        <v>21</v>
      </c>
      <c r="J1742" s="308">
        <v>126</v>
      </c>
      <c r="K1742" s="303" t="e" cm="1">
        <f t="array" ref="K1742">LOOKUP(2,1/(J1742&gt;=INDEX(IF(F1742="x",CCTT!$F$3:$I$170,CCTT!$B$3:$E$170),MATCH(DATEDIF(D1742,DATE(2024,7,11),"m"),CCTT!$A$3:$A$170,0),0)),CCTT!$F$2:$I$2)</f>
        <v>#N/A</v>
      </c>
      <c r="L1742" s="304">
        <f t="shared" si="158"/>
        <v>13.227513227513226</v>
      </c>
      <c r="M1742" s="303" t="e" cm="1">
        <f t="array" ref="M1742">LOOKUP(2,1/(L1742&gt;=INDEX(IF(F1742="x",BMI!$G$3:$K$170,BMI!$B$3:$F$170),MATCH(DATEDIF(D1742,DATE(2024,7,11),"m"),BMI!$A$3:$A$170,0),0)),BMI!$G$2:$K$2)</f>
        <v>#N/A</v>
      </c>
      <c r="N1742" s="299" t="s">
        <v>3381</v>
      </c>
      <c r="O1742" s="299">
        <v>82</v>
      </c>
      <c r="P1742" s="106" t="s">
        <v>3380</v>
      </c>
      <c r="Q1742" s="103" t="s">
        <v>1269</v>
      </c>
      <c r="R1742" s="103" t="s">
        <v>5</v>
      </c>
      <c r="S1742" s="299" t="s">
        <v>5</v>
      </c>
      <c r="T1742" s="103" t="s">
        <v>5</v>
      </c>
      <c r="U1742" s="305" t="str">
        <f t="shared" si="159"/>
        <v>Cận thị; bt; bt; bt</v>
      </c>
      <c r="V1742" s="306" t="s">
        <v>1269</v>
      </c>
      <c r="W1742" s="307" t="e">
        <f t="shared" si="160"/>
        <v>#N/A</v>
      </c>
      <c r="X1742" s="308"/>
    </row>
    <row r="1743" spans="1:24" x14ac:dyDescent="0.25">
      <c r="A1743" s="103">
        <f t="shared" si="161"/>
        <v>1734</v>
      </c>
      <c r="B1743" s="300" t="s">
        <v>3284</v>
      </c>
      <c r="C1743" s="301" t="s">
        <v>1310</v>
      </c>
      <c r="D1743" s="309">
        <v>41898</v>
      </c>
      <c r="E1743" s="308"/>
      <c r="F1743" s="308" t="s">
        <v>1753</v>
      </c>
      <c r="G1743" s="421" t="s">
        <v>3312</v>
      </c>
      <c r="H1743" s="228">
        <v>45720</v>
      </c>
      <c r="I1743" s="308">
        <v>49</v>
      </c>
      <c r="J1743" s="308">
        <v>147</v>
      </c>
      <c r="K1743" s="303" t="str" cm="1">
        <f t="array" ref="K1743">LOOKUP(2,1/(J1743&gt;=INDEX(IF(F1743="x",CCTT!$F$3:$I$170,CCTT!$B$3:$E$170),MATCH(DATEDIF(D1743,DATE(2024,7,11),"m"),CCTT!$A$3:$A$170,0),0)),CCTT!$F$2:$I$2)</f>
        <v>bt</v>
      </c>
      <c r="L1743" s="304">
        <f t="shared" si="158"/>
        <v>22.675736961451246</v>
      </c>
      <c r="M1743" s="303" t="str" cm="1">
        <f t="array" ref="M1743">LOOKUP(2,1/(L1743&gt;=INDEX(IF(F1743="x",BMI!$G$3:$K$170,BMI!$B$3:$F$170),MATCH(DATEDIF(D1743,DATE(2024,7,11),"m"),BMI!$A$3:$A$170,0),0)),BMI!$G$2:$K$2)</f>
        <v>BP</v>
      </c>
      <c r="N1743" s="299" t="s">
        <v>66</v>
      </c>
      <c r="O1743" s="299">
        <v>83</v>
      </c>
      <c r="P1743" s="302" t="s">
        <v>3382</v>
      </c>
      <c r="Q1743" s="335" t="s">
        <v>1267</v>
      </c>
      <c r="R1743" s="103" t="s">
        <v>5</v>
      </c>
      <c r="S1743" s="299" t="s">
        <v>5</v>
      </c>
      <c r="T1743" s="103" t="s">
        <v>5</v>
      </c>
      <c r="U1743" s="305" t="str">
        <f t="shared" si="159"/>
        <v>Loạn thị; bt; bt; bt</v>
      </c>
      <c r="V1743" s="306" t="s">
        <v>1267</v>
      </c>
      <c r="W1743" s="307" t="str">
        <f t="shared" si="160"/>
        <v>III</v>
      </c>
      <c r="X1743" s="308"/>
    </row>
    <row r="1744" spans="1:24" x14ac:dyDescent="0.25">
      <c r="A1744" s="103">
        <f t="shared" si="161"/>
        <v>1735</v>
      </c>
      <c r="B1744" s="300" t="s">
        <v>1349</v>
      </c>
      <c r="C1744" s="301" t="s">
        <v>1274</v>
      </c>
      <c r="D1744" s="309">
        <v>41764</v>
      </c>
      <c r="E1744" s="308"/>
      <c r="F1744" s="308" t="s">
        <v>1753</v>
      </c>
      <c r="G1744" s="421" t="s">
        <v>3312</v>
      </c>
      <c r="H1744" s="228">
        <v>45720</v>
      </c>
      <c r="I1744" s="308">
        <v>33</v>
      </c>
      <c r="J1744" s="308">
        <v>145</v>
      </c>
      <c r="K1744" s="303" t="str" cm="1">
        <f t="array" ref="K1744">LOOKUP(2,1/(J1744&gt;=INDEX(IF(F1744="x",CCTT!$F$3:$I$170,CCTT!$B$3:$E$170),MATCH(DATEDIF(D1744,DATE(2024,7,11),"m"),CCTT!$A$3:$A$170,0),0)),CCTT!$F$2:$I$2)</f>
        <v>bt</v>
      </c>
      <c r="L1744" s="304">
        <f t="shared" si="158"/>
        <v>15.695600475624255</v>
      </c>
      <c r="M1744" s="303" t="str" cm="1">
        <f t="array" ref="M1744">LOOKUP(2,1/(L1744&gt;=INDEX(IF(F1744="x",BMI!$G$3:$K$170,BMI!$B$3:$F$170),MATCH(DATEDIF(D1744,DATE(2024,7,11),"m"),BMI!$A$3:$A$170,0),0)),BMI!$G$2:$K$2)</f>
        <v>bt</v>
      </c>
      <c r="N1744" s="299" t="s">
        <v>3381</v>
      </c>
      <c r="O1744" s="299">
        <v>83</v>
      </c>
      <c r="P1744" s="106" t="s">
        <v>3380</v>
      </c>
      <c r="Q1744" s="103" t="s">
        <v>5</v>
      </c>
      <c r="R1744" s="103" t="s">
        <v>5</v>
      </c>
      <c r="S1744" s="299" t="s">
        <v>5</v>
      </c>
      <c r="T1744" s="103" t="s">
        <v>5</v>
      </c>
      <c r="U1744" s="305" t="str">
        <f t="shared" si="159"/>
        <v>bt; bt; bt; bt</v>
      </c>
      <c r="V1744" s="306" t="s">
        <v>5</v>
      </c>
      <c r="W1744" s="307" t="str">
        <f t="shared" si="160"/>
        <v>I</v>
      </c>
      <c r="X1744" s="308"/>
    </row>
    <row r="1745" spans="1:24" x14ac:dyDescent="0.25">
      <c r="A1745" s="103">
        <f t="shared" si="161"/>
        <v>1736</v>
      </c>
      <c r="B1745" s="300" t="s">
        <v>3285</v>
      </c>
      <c r="C1745" s="301" t="s">
        <v>1277</v>
      </c>
      <c r="D1745" s="309">
        <v>41915</v>
      </c>
      <c r="E1745" s="308" t="s">
        <v>1753</v>
      </c>
      <c r="F1745" s="308"/>
      <c r="G1745" s="421" t="s">
        <v>3312</v>
      </c>
      <c r="H1745" s="228">
        <v>45720</v>
      </c>
      <c r="I1745" s="308">
        <v>37</v>
      </c>
      <c r="J1745" s="308">
        <v>138</v>
      </c>
      <c r="K1745" s="303" t="str" cm="1">
        <f t="array" ref="K1745">LOOKUP(2,1/(J1745&gt;=INDEX(IF(F1745="x",CCTT!$F$3:$I$170,CCTT!$B$3:$E$170),MATCH(DATEDIF(D1745,DATE(2024,7,11),"m"),CCTT!$A$3:$A$170,0),0)),CCTT!$F$2:$I$2)</f>
        <v>bt</v>
      </c>
      <c r="L1745" s="304">
        <f t="shared" si="158"/>
        <v>19.428691451375762</v>
      </c>
      <c r="M1745" s="303" t="str" cm="1">
        <f t="array" ref="M1745">LOOKUP(2,1/(L1745&gt;=INDEX(IF(F1745="x",BMI!$G$3:$K$170,BMI!$B$3:$F$170),MATCH(DATEDIF(D1745,DATE(2024,7,11),"m"),BMI!$A$3:$A$170,0),0)),BMI!$G$2:$K$2)</f>
        <v>TC</v>
      </c>
      <c r="N1745" s="299" t="s">
        <v>3379</v>
      </c>
      <c r="O1745" s="299">
        <v>83</v>
      </c>
      <c r="P1745" s="106" t="s">
        <v>3380</v>
      </c>
      <c r="Q1745" s="103" t="s">
        <v>5</v>
      </c>
      <c r="R1745" s="103" t="s">
        <v>5</v>
      </c>
      <c r="S1745" s="299" t="s">
        <v>5</v>
      </c>
      <c r="T1745" s="103" t="s">
        <v>5</v>
      </c>
      <c r="U1745" s="305" t="str">
        <f t="shared" si="159"/>
        <v>bt; bt; bt; bt</v>
      </c>
      <c r="V1745" s="306" t="s">
        <v>5</v>
      </c>
      <c r="W1745" s="307" t="str">
        <f t="shared" si="160"/>
        <v>II</v>
      </c>
      <c r="X1745" s="308"/>
    </row>
    <row r="1746" spans="1:24" x14ac:dyDescent="0.25">
      <c r="A1746" s="103">
        <f t="shared" si="161"/>
        <v>1737</v>
      </c>
      <c r="B1746" s="300" t="s">
        <v>3286</v>
      </c>
      <c r="C1746" s="301" t="s">
        <v>1277</v>
      </c>
      <c r="D1746" s="308"/>
      <c r="E1746" s="308" t="s">
        <v>1753</v>
      </c>
      <c r="F1746" s="308"/>
      <c r="G1746" s="421" t="s">
        <v>3312</v>
      </c>
      <c r="H1746" s="228">
        <v>45720</v>
      </c>
      <c r="I1746" s="308">
        <v>47</v>
      </c>
      <c r="J1746" s="308">
        <v>149</v>
      </c>
      <c r="K1746" s="303" t="e" cm="1">
        <f t="array" ref="K1746">LOOKUP(2,1/(J1746&gt;=INDEX(IF(F1746="x",CCTT!$F$3:$I$170,CCTT!$B$3:$E$170),MATCH(DATEDIF(D1746,DATE(2024,7,11),"m"),CCTT!$A$3:$A$170,0),0)),CCTT!$F$2:$I$2)</f>
        <v>#N/A</v>
      </c>
      <c r="L1746" s="304">
        <f t="shared" si="158"/>
        <v>21.170217557767668</v>
      </c>
      <c r="M1746" s="303" t="e" cm="1">
        <f t="array" ref="M1746">LOOKUP(2,1/(L1746&gt;=INDEX(IF(F1746="x",BMI!$G$3:$K$170,BMI!$B$3:$F$170),MATCH(DATEDIF(D1746,DATE(2024,7,11),"m"),BMI!$A$3:$A$170,0),0)),BMI!$G$2:$K$2)</f>
        <v>#N/A</v>
      </c>
      <c r="N1746" s="299" t="s">
        <v>3390</v>
      </c>
      <c r="O1746" s="299">
        <v>86</v>
      </c>
      <c r="P1746" s="106" t="s">
        <v>3380</v>
      </c>
      <c r="Q1746" s="103" t="s">
        <v>5</v>
      </c>
      <c r="R1746" s="103" t="s">
        <v>5</v>
      </c>
      <c r="S1746" s="299" t="s">
        <v>5</v>
      </c>
      <c r="T1746" s="103" t="s">
        <v>5</v>
      </c>
      <c r="U1746" s="305" t="str">
        <f t="shared" si="159"/>
        <v>bt; bt; bt; bt</v>
      </c>
      <c r="V1746" s="306" t="s">
        <v>5</v>
      </c>
      <c r="W1746" s="307" t="e">
        <f t="shared" si="160"/>
        <v>#N/A</v>
      </c>
      <c r="X1746" s="308"/>
    </row>
    <row r="1747" spans="1:24" x14ac:dyDescent="0.25">
      <c r="A1747" s="103">
        <f t="shared" si="161"/>
        <v>1738</v>
      </c>
      <c r="B1747" s="300" t="s">
        <v>1311</v>
      </c>
      <c r="C1747" s="301" t="s">
        <v>1360</v>
      </c>
      <c r="D1747" s="309">
        <v>41996</v>
      </c>
      <c r="E1747" s="308"/>
      <c r="F1747" s="308" t="s">
        <v>1753</v>
      </c>
      <c r="G1747" s="421" t="s">
        <v>3312</v>
      </c>
      <c r="H1747" s="228">
        <v>45720</v>
      </c>
      <c r="I1747" s="308">
        <v>48</v>
      </c>
      <c r="J1747" s="308">
        <v>145</v>
      </c>
      <c r="K1747" s="303" t="str" cm="1">
        <f t="array" ref="K1747">LOOKUP(2,1/(J1747&gt;=INDEX(IF(F1747="x",CCTT!$F$3:$I$170,CCTT!$B$3:$E$170),MATCH(DATEDIF(D1747,DATE(2024,7,11),"m"),CCTT!$A$3:$A$170,0),0)),CCTT!$F$2:$I$2)</f>
        <v>bt</v>
      </c>
      <c r="L1747" s="304">
        <f t="shared" si="158"/>
        <v>22.829964328180736</v>
      </c>
      <c r="M1747" s="303" t="str" cm="1">
        <f t="array" ref="M1747">LOOKUP(2,1/(L1747&gt;=INDEX(IF(F1747="x",BMI!$G$3:$K$170,BMI!$B$3:$F$170),MATCH(DATEDIF(D1747,DATE(2024,7,11),"m"),BMI!$A$3:$A$170,0),0)),BMI!$G$2:$K$2)</f>
        <v>BP</v>
      </c>
      <c r="N1747" s="299" t="s">
        <v>3390</v>
      </c>
      <c r="O1747" s="299">
        <v>83</v>
      </c>
      <c r="P1747" s="106" t="s">
        <v>3380</v>
      </c>
      <c r="Q1747" s="103" t="s">
        <v>5</v>
      </c>
      <c r="R1747" s="103" t="s">
        <v>5</v>
      </c>
      <c r="S1747" s="299" t="s">
        <v>5</v>
      </c>
      <c r="T1747" s="103" t="s">
        <v>5</v>
      </c>
      <c r="U1747" s="305" t="str">
        <f t="shared" si="159"/>
        <v>bt; bt; bt; bt</v>
      </c>
      <c r="V1747" s="306" t="s">
        <v>5</v>
      </c>
      <c r="W1747" s="307" t="str">
        <f>ROMAN(MAX(IF(OR(K1747=$Z$8,M1747=$AD$8,M1747=$AH$8),3,IF(OR(K1747=$AA$8,M1747=$AE$8,M1747=$AG$8),2,1)),IF(V1747="bt",1,2)),0)</f>
        <v>III</v>
      </c>
      <c r="X1747" s="308"/>
    </row>
    <row r="1748" spans="1:24" x14ac:dyDescent="0.25">
      <c r="A1748" s="103">
        <f t="shared" si="161"/>
        <v>1739</v>
      </c>
      <c r="B1748" s="300" t="s">
        <v>3287</v>
      </c>
      <c r="C1748" s="301" t="s">
        <v>1361</v>
      </c>
      <c r="D1748" s="309">
        <v>41950</v>
      </c>
      <c r="E1748" s="308"/>
      <c r="F1748" s="308" t="s">
        <v>1753</v>
      </c>
      <c r="G1748" s="421" t="s">
        <v>3312</v>
      </c>
      <c r="H1748" s="228">
        <v>45720</v>
      </c>
      <c r="I1748" s="308">
        <v>40</v>
      </c>
      <c r="J1748" s="308">
        <v>146</v>
      </c>
      <c r="K1748" s="303" t="str" cm="1">
        <f t="array" ref="K1748">LOOKUP(2,1/(J1748&gt;=INDEX(IF(F1748="x",CCTT!$F$3:$I$170,CCTT!$B$3:$E$170),MATCH(DATEDIF(D1748,DATE(2024,7,11),"m"),CCTT!$A$3:$A$170,0),0)),CCTT!$F$2:$I$2)</f>
        <v>bt</v>
      </c>
      <c r="L1748" s="304">
        <f t="shared" si="158"/>
        <v>18.765246762994934</v>
      </c>
      <c r="M1748" s="303" t="str" cm="1">
        <f t="array" ref="M1748">LOOKUP(2,1/(L1748&gt;=INDEX(IF(F1748="x",BMI!$G$3:$K$170,BMI!$B$3:$F$170),MATCH(DATEDIF(D1748,DATE(2024,7,11),"m"),BMI!$A$3:$A$170,0),0)),BMI!$G$2:$K$2)</f>
        <v>bt</v>
      </c>
      <c r="N1748" s="299" t="s">
        <v>3386</v>
      </c>
      <c r="O1748" s="299">
        <v>82</v>
      </c>
      <c r="P1748" s="106" t="s">
        <v>3380</v>
      </c>
      <c r="Q1748" s="103" t="s">
        <v>5</v>
      </c>
      <c r="R1748" s="103" t="s">
        <v>5</v>
      </c>
      <c r="S1748" s="299" t="s">
        <v>5</v>
      </c>
      <c r="T1748" s="103" t="s">
        <v>5</v>
      </c>
      <c r="U1748" s="305" t="str">
        <f t="shared" si="159"/>
        <v>bt; bt; bt; bt</v>
      </c>
      <c r="V1748" s="306" t="s">
        <v>5</v>
      </c>
      <c r="W1748" s="307" t="str">
        <f t="shared" si="160"/>
        <v>I</v>
      </c>
      <c r="X1748" s="308"/>
    </row>
    <row r="1749" spans="1:24" x14ac:dyDescent="0.25">
      <c r="A1749" s="103">
        <f t="shared" si="161"/>
        <v>1740</v>
      </c>
      <c r="B1749" s="300" t="s">
        <v>1840</v>
      </c>
      <c r="C1749" s="301" t="s">
        <v>1329</v>
      </c>
      <c r="D1749" s="309">
        <v>41841</v>
      </c>
      <c r="E1749" s="308" t="s">
        <v>1753</v>
      </c>
      <c r="F1749" s="308"/>
      <c r="G1749" s="421" t="s">
        <v>3312</v>
      </c>
      <c r="H1749" s="228">
        <v>45720</v>
      </c>
      <c r="I1749" s="308">
        <v>27</v>
      </c>
      <c r="J1749" s="308">
        <v>137</v>
      </c>
      <c r="K1749" s="303" t="str" cm="1">
        <f t="array" ref="K1749">LOOKUP(2,1/(J1749&gt;=INDEX(IF(F1749="x",CCTT!$F$3:$I$170,CCTT!$B$3:$E$170),MATCH(DATEDIF(D1749,DATE(2024,7,11),"m"),CCTT!$A$3:$A$170,0),0)),CCTT!$F$2:$I$2)</f>
        <v>bt</v>
      </c>
      <c r="L1749" s="304">
        <f t="shared" si="158"/>
        <v>14.385422771591454</v>
      </c>
      <c r="M1749" s="303" t="str" cm="1">
        <f t="array" ref="M1749">LOOKUP(2,1/(L1749&gt;=INDEX(IF(F1749="x",BMI!$G$3:$K$170,BMI!$B$3:$F$170),MATCH(DATEDIF(D1749,DATE(2024,7,11),"m"),BMI!$A$3:$A$170,0),0)),BMI!$G$2:$K$2)</f>
        <v>bt</v>
      </c>
      <c r="N1749" s="299" t="s">
        <v>3386</v>
      </c>
      <c r="O1749" s="299">
        <v>83</v>
      </c>
      <c r="P1749" s="106" t="s">
        <v>3380</v>
      </c>
      <c r="Q1749" s="103" t="s">
        <v>5</v>
      </c>
      <c r="R1749" s="103" t="s">
        <v>5</v>
      </c>
      <c r="S1749" s="299" t="s">
        <v>5</v>
      </c>
      <c r="T1749" s="103" t="s">
        <v>5</v>
      </c>
      <c r="U1749" s="305" t="str">
        <f t="shared" si="159"/>
        <v>bt; bt; bt; bt</v>
      </c>
      <c r="V1749" s="306" t="s">
        <v>5</v>
      </c>
      <c r="W1749" s="307" t="str">
        <f t="shared" si="160"/>
        <v>I</v>
      </c>
      <c r="X1749" s="308"/>
    </row>
    <row r="1750" spans="1:24" x14ac:dyDescent="0.25">
      <c r="A1750" s="103">
        <f t="shared" si="161"/>
        <v>1741</v>
      </c>
      <c r="B1750" s="300" t="s">
        <v>3288</v>
      </c>
      <c r="C1750" s="301" t="s">
        <v>1330</v>
      </c>
      <c r="D1750" s="309">
        <v>41720</v>
      </c>
      <c r="E1750" s="308" t="s">
        <v>1753</v>
      </c>
      <c r="F1750" s="308"/>
      <c r="G1750" s="421" t="s">
        <v>3312</v>
      </c>
      <c r="H1750" s="228">
        <v>45720</v>
      </c>
      <c r="I1750" s="308">
        <v>55</v>
      </c>
      <c r="J1750" s="308">
        <v>150</v>
      </c>
      <c r="K1750" s="303" t="str" cm="1">
        <f t="array" ref="K1750">LOOKUP(2,1/(J1750&gt;=INDEX(IF(F1750="x",CCTT!$F$3:$I$170,CCTT!$B$3:$E$170),MATCH(DATEDIF(D1750,DATE(2024,7,11),"m"),CCTT!$A$3:$A$170,0),0)),CCTT!$F$2:$I$2)</f>
        <v>bt</v>
      </c>
      <c r="L1750" s="304">
        <f t="shared" si="158"/>
        <v>24.444444444444443</v>
      </c>
      <c r="M1750" s="303" t="str" cm="1">
        <f t="array" ref="M1750">LOOKUP(2,1/(L1750&gt;=INDEX(IF(F1750="x",BMI!$G$3:$K$170,BMI!$B$3:$F$170),MATCH(DATEDIF(D1750,DATE(2024,7,11),"m"),BMI!$A$3:$A$170,0),0)),BMI!$G$2:$K$2)</f>
        <v>BP</v>
      </c>
      <c r="N1750" s="299" t="s">
        <v>3379</v>
      </c>
      <c r="O1750" s="299">
        <v>83</v>
      </c>
      <c r="P1750" s="106" t="s">
        <v>3380</v>
      </c>
      <c r="Q1750" s="103" t="s">
        <v>5</v>
      </c>
      <c r="R1750" s="103" t="s">
        <v>5</v>
      </c>
      <c r="S1750" s="299" t="s">
        <v>5</v>
      </c>
      <c r="T1750" s="103" t="s">
        <v>5</v>
      </c>
      <c r="U1750" s="305" t="str">
        <f t="shared" si="159"/>
        <v>bt; bt; bt; bt</v>
      </c>
      <c r="V1750" s="306" t="s">
        <v>5</v>
      </c>
      <c r="W1750" s="307" t="str">
        <f t="shared" si="160"/>
        <v>III</v>
      </c>
      <c r="X1750" s="308"/>
    </row>
    <row r="1751" spans="1:24" x14ac:dyDescent="0.25">
      <c r="A1751" s="103">
        <f t="shared" si="161"/>
        <v>1742</v>
      </c>
      <c r="B1751" s="300" t="s">
        <v>3289</v>
      </c>
      <c r="C1751" s="301" t="s">
        <v>1330</v>
      </c>
      <c r="D1751" s="309">
        <v>41853</v>
      </c>
      <c r="E1751" s="308"/>
      <c r="F1751" s="308" t="s">
        <v>1753</v>
      </c>
      <c r="G1751" s="421" t="s">
        <v>3312</v>
      </c>
      <c r="H1751" s="228">
        <v>45720</v>
      </c>
      <c r="I1751" s="308">
        <v>33</v>
      </c>
      <c r="J1751" s="308">
        <v>138</v>
      </c>
      <c r="K1751" s="303" t="str" cm="1">
        <f t="array" ref="K1751">LOOKUP(2,1/(J1751&gt;=INDEX(IF(F1751="x",CCTT!$F$3:$I$170,CCTT!$B$3:$E$170),MATCH(DATEDIF(D1751,DATE(2024,7,11),"m"),CCTT!$A$3:$A$170,0),0)),CCTT!$F$2:$I$2)</f>
        <v>bt</v>
      </c>
      <c r="L1751" s="304">
        <f t="shared" si="158"/>
        <v>17.328292375551353</v>
      </c>
      <c r="M1751" s="303" t="str" cm="1">
        <f t="array" ref="M1751">LOOKUP(2,1/(L1751&gt;=INDEX(IF(F1751="x",BMI!$G$3:$K$170,BMI!$B$3:$F$170),MATCH(DATEDIF(D1751,DATE(2024,7,11),"m"),BMI!$A$3:$A$170,0),0)),BMI!$G$2:$K$2)</f>
        <v>bt</v>
      </c>
      <c r="N1751" s="299" t="s">
        <v>3386</v>
      </c>
      <c r="O1751" s="299">
        <v>78</v>
      </c>
      <c r="P1751" s="302" t="s">
        <v>3388</v>
      </c>
      <c r="Q1751" s="335" t="s">
        <v>1326</v>
      </c>
      <c r="R1751" s="103" t="s">
        <v>5</v>
      </c>
      <c r="S1751" s="299" t="s">
        <v>5</v>
      </c>
      <c r="T1751" s="103" t="s">
        <v>5</v>
      </c>
      <c r="U1751" s="305" t="str">
        <f t="shared" si="159"/>
        <v>2 mắt giảm thị lực; bt; bt; bt</v>
      </c>
      <c r="V1751" s="112" t="s">
        <v>1326</v>
      </c>
      <c r="W1751" s="307" t="str">
        <f t="shared" si="160"/>
        <v>II</v>
      </c>
      <c r="X1751" s="308"/>
    </row>
    <row r="1752" spans="1:24" x14ac:dyDescent="0.25">
      <c r="A1752" s="103">
        <f t="shared" si="161"/>
        <v>1743</v>
      </c>
      <c r="B1752" s="300" t="s">
        <v>3290</v>
      </c>
      <c r="C1752" s="301" t="s">
        <v>1354</v>
      </c>
      <c r="D1752" s="309">
        <v>41955</v>
      </c>
      <c r="E1752" s="308"/>
      <c r="F1752" s="308" t="s">
        <v>1753</v>
      </c>
      <c r="G1752" s="421" t="s">
        <v>3312</v>
      </c>
      <c r="H1752" s="228">
        <v>45720</v>
      </c>
      <c r="I1752" s="308">
        <v>37</v>
      </c>
      <c r="J1752" s="308">
        <v>145</v>
      </c>
      <c r="K1752" s="303" t="str" cm="1">
        <f t="array" ref="K1752">LOOKUP(2,1/(J1752&gt;=INDEX(IF(F1752="x",CCTT!$F$3:$I$170,CCTT!$B$3:$E$170),MATCH(DATEDIF(D1752,DATE(2024,7,11),"m"),CCTT!$A$3:$A$170,0),0)),CCTT!$F$2:$I$2)</f>
        <v>bt</v>
      </c>
      <c r="L1752" s="304">
        <f t="shared" si="158"/>
        <v>17.598097502972649</v>
      </c>
      <c r="M1752" s="303" t="str" cm="1">
        <f t="array" ref="M1752">LOOKUP(2,1/(L1752&gt;=INDEX(IF(F1752="x",BMI!$G$3:$K$170,BMI!$B$3:$F$170),MATCH(DATEDIF(D1752,DATE(2024,7,11),"m"),BMI!$A$3:$A$170,0),0)),BMI!$G$2:$K$2)</f>
        <v>bt</v>
      </c>
      <c r="N1752" s="299" t="s">
        <v>3381</v>
      </c>
      <c r="O1752" s="299">
        <v>83</v>
      </c>
      <c r="P1752" s="106" t="s">
        <v>3380</v>
      </c>
      <c r="Q1752" s="103" t="s">
        <v>5</v>
      </c>
      <c r="R1752" s="103" t="s">
        <v>5</v>
      </c>
      <c r="S1752" s="299" t="s">
        <v>1370</v>
      </c>
      <c r="T1752" s="103" t="s">
        <v>5</v>
      </c>
      <c r="U1752" s="305" t="str">
        <f t="shared" si="159"/>
        <v>bt; bt; Đa sâu răng; bt</v>
      </c>
      <c r="V1752" s="112" t="s">
        <v>1370</v>
      </c>
      <c r="W1752" s="307" t="str">
        <f t="shared" si="160"/>
        <v>II</v>
      </c>
      <c r="X1752" s="308"/>
    </row>
    <row r="1753" spans="1:24" x14ac:dyDescent="0.25">
      <c r="A1753" s="103">
        <f t="shared" si="161"/>
        <v>1744</v>
      </c>
      <c r="B1753" s="300" t="s">
        <v>3291</v>
      </c>
      <c r="C1753" s="301" t="s">
        <v>3292</v>
      </c>
      <c r="D1753" s="309">
        <v>41856</v>
      </c>
      <c r="E1753" s="308"/>
      <c r="F1753" s="308" t="s">
        <v>1753</v>
      </c>
      <c r="G1753" s="421" t="s">
        <v>3312</v>
      </c>
      <c r="H1753" s="228">
        <v>45720</v>
      </c>
      <c r="I1753" s="308">
        <v>29</v>
      </c>
      <c r="J1753" s="308">
        <v>128</v>
      </c>
      <c r="K1753" s="303" t="str" cm="1">
        <f t="array" ref="K1753">LOOKUP(2,1/(J1753&gt;=INDEX(IF(F1753="x",CCTT!$F$3:$I$170,CCTT!$B$3:$E$170),MATCH(DATEDIF(D1753,DATE(2024,7,11),"m"),CCTT!$A$3:$A$170,0),0)),CCTT!$F$2:$I$2)</f>
        <v>bt</v>
      </c>
      <c r="L1753" s="304">
        <f t="shared" si="158"/>
        <v>17.7001953125</v>
      </c>
      <c r="M1753" s="303" t="str" cm="1">
        <f t="array" ref="M1753">LOOKUP(2,1/(L1753&gt;=INDEX(IF(F1753="x",BMI!$G$3:$K$170,BMI!$B$3:$F$170),MATCH(DATEDIF(D1753,DATE(2024,7,11),"m"),BMI!$A$3:$A$170,0),0)),BMI!$G$2:$K$2)</f>
        <v>bt</v>
      </c>
      <c r="N1753" s="299" t="s">
        <v>3379</v>
      </c>
      <c r="O1753" s="299">
        <v>87</v>
      </c>
      <c r="P1753" s="106" t="s">
        <v>3380</v>
      </c>
      <c r="Q1753" s="103" t="s">
        <v>5</v>
      </c>
      <c r="R1753" s="103" t="s">
        <v>5</v>
      </c>
      <c r="S1753" s="299" t="s">
        <v>5</v>
      </c>
      <c r="T1753" s="103" t="s">
        <v>5</v>
      </c>
      <c r="U1753" s="305" t="str">
        <f t="shared" si="159"/>
        <v>bt; bt; bt; bt</v>
      </c>
      <c r="V1753" s="306" t="s">
        <v>5</v>
      </c>
      <c r="W1753" s="307" t="str">
        <f t="shared" si="160"/>
        <v>I</v>
      </c>
      <c r="X1753" s="308"/>
    </row>
    <row r="1754" spans="1:24" x14ac:dyDescent="0.25">
      <c r="A1754" s="103">
        <f t="shared" si="161"/>
        <v>1745</v>
      </c>
      <c r="B1754" s="300" t="s">
        <v>3293</v>
      </c>
      <c r="C1754" s="301" t="s">
        <v>1287</v>
      </c>
      <c r="D1754" s="309">
        <v>41909</v>
      </c>
      <c r="E1754" s="308" t="s">
        <v>1753</v>
      </c>
      <c r="F1754" s="308"/>
      <c r="G1754" s="421" t="s">
        <v>3312</v>
      </c>
      <c r="H1754" s="228">
        <v>45720</v>
      </c>
      <c r="I1754" s="308">
        <v>39</v>
      </c>
      <c r="J1754" s="308">
        <v>146</v>
      </c>
      <c r="K1754" s="303" t="str" cm="1">
        <f t="array" ref="K1754">LOOKUP(2,1/(J1754&gt;=INDEX(IF(F1754="x",CCTT!$F$3:$I$170,CCTT!$B$3:$E$170),MATCH(DATEDIF(D1754,DATE(2024,7,11),"m"),CCTT!$A$3:$A$170,0),0)),CCTT!$F$2:$I$2)</f>
        <v>bt</v>
      </c>
      <c r="L1754" s="304">
        <f t="shared" si="158"/>
        <v>18.29611559392006</v>
      </c>
      <c r="M1754" s="303" t="str" cm="1">
        <f t="array" ref="M1754">LOOKUP(2,1/(L1754&gt;=INDEX(IF(F1754="x",BMI!$G$3:$K$170,BMI!$B$3:$F$170),MATCH(DATEDIF(D1754,DATE(2024,7,11),"m"),BMI!$A$3:$A$170,0),0)),BMI!$G$2:$K$2)</f>
        <v>bt</v>
      </c>
      <c r="N1754" s="299" t="s">
        <v>3386</v>
      </c>
      <c r="O1754" s="299">
        <v>78</v>
      </c>
      <c r="P1754" s="302" t="s">
        <v>3387</v>
      </c>
      <c r="Q1754" s="103" t="s">
        <v>5</v>
      </c>
      <c r="R1754" s="103" t="s">
        <v>5</v>
      </c>
      <c r="S1754" s="299" t="s">
        <v>5</v>
      </c>
      <c r="T1754" s="103" t="s">
        <v>5</v>
      </c>
      <c r="U1754" s="305" t="str">
        <f t="shared" si="159"/>
        <v>bt; bt; bt; bt</v>
      </c>
      <c r="V1754" s="306" t="s">
        <v>5</v>
      </c>
      <c r="W1754" s="307" t="str">
        <f t="shared" si="160"/>
        <v>I</v>
      </c>
      <c r="X1754" s="308"/>
    </row>
    <row r="1755" spans="1:24" x14ac:dyDescent="0.25">
      <c r="A1755" s="103">
        <f t="shared" si="161"/>
        <v>1746</v>
      </c>
      <c r="B1755" s="300" t="s">
        <v>3294</v>
      </c>
      <c r="C1755" s="301" t="s">
        <v>1288</v>
      </c>
      <c r="D1755" s="309">
        <v>41974</v>
      </c>
      <c r="E1755" s="308"/>
      <c r="F1755" s="308" t="s">
        <v>1753</v>
      </c>
      <c r="G1755" s="421" t="s">
        <v>3312</v>
      </c>
      <c r="H1755" s="228">
        <v>45720</v>
      </c>
      <c r="I1755" s="308">
        <v>44</v>
      </c>
      <c r="J1755" s="308">
        <v>144</v>
      </c>
      <c r="K1755" s="303" t="str" cm="1">
        <f t="array" ref="K1755">LOOKUP(2,1/(J1755&gt;=INDEX(IF(F1755="x",CCTT!$F$3:$I$170,CCTT!$B$3:$E$170),MATCH(DATEDIF(D1755,DATE(2024,7,11),"m"),CCTT!$A$3:$A$170,0),0)),CCTT!$F$2:$I$2)</f>
        <v>bt</v>
      </c>
      <c r="L1755" s="304">
        <f t="shared" si="158"/>
        <v>21.219135802469136</v>
      </c>
      <c r="M1755" s="303" t="str" cm="1">
        <f t="array" ref="M1755">LOOKUP(2,1/(L1755&gt;=INDEX(IF(F1755="x",BMI!$G$3:$K$170,BMI!$B$3:$F$170),MATCH(DATEDIF(D1755,DATE(2024,7,11),"m"),BMI!$A$3:$A$170,0),0)),BMI!$G$2:$K$2)</f>
        <v>TC</v>
      </c>
      <c r="N1755" s="299" t="s">
        <v>3390</v>
      </c>
      <c r="O1755" s="299">
        <v>87</v>
      </c>
      <c r="P1755" s="106" t="s">
        <v>3380</v>
      </c>
      <c r="Q1755" s="103" t="s">
        <v>5</v>
      </c>
      <c r="R1755" s="103" t="s">
        <v>5</v>
      </c>
      <c r="S1755" s="299" t="s">
        <v>5</v>
      </c>
      <c r="T1755" s="103" t="s">
        <v>5</v>
      </c>
      <c r="U1755" s="305" t="str">
        <f t="shared" si="159"/>
        <v>bt; bt; bt; bt</v>
      </c>
      <c r="V1755" s="306" t="s">
        <v>5</v>
      </c>
      <c r="W1755" s="307" t="str">
        <f t="shared" si="160"/>
        <v>II</v>
      </c>
      <c r="X1755" s="308"/>
    </row>
    <row r="1756" spans="1:24" x14ac:dyDescent="0.25">
      <c r="A1756" s="103">
        <f t="shared" si="161"/>
        <v>1747</v>
      </c>
      <c r="B1756" s="300" t="s">
        <v>3295</v>
      </c>
      <c r="C1756" s="301" t="s">
        <v>0</v>
      </c>
      <c r="D1756" s="309">
        <v>41983</v>
      </c>
      <c r="E1756" s="308" t="s">
        <v>1753</v>
      </c>
      <c r="F1756" s="308"/>
      <c r="G1756" s="421" t="s">
        <v>3312</v>
      </c>
      <c r="H1756" s="228">
        <v>45720</v>
      </c>
      <c r="I1756" s="308">
        <v>56</v>
      </c>
      <c r="J1756" s="308">
        <v>150</v>
      </c>
      <c r="K1756" s="303" t="str" cm="1">
        <f t="array" ref="K1756">LOOKUP(2,1/(J1756&gt;=INDEX(IF(F1756="x",CCTT!$F$3:$I$170,CCTT!$B$3:$E$170),MATCH(DATEDIF(D1756,DATE(2024,7,11),"m"),CCTT!$A$3:$A$170,0),0)),CCTT!$F$2:$I$2)</f>
        <v>CHT</v>
      </c>
      <c r="L1756" s="304">
        <f t="shared" si="158"/>
        <v>24.888888888888889</v>
      </c>
      <c r="M1756" s="303" t="str" cm="1">
        <f t="array" ref="M1756">LOOKUP(2,1/(L1756&gt;=INDEX(IF(F1756="x",BMI!$G$3:$K$170,BMI!$B$3:$F$170),MATCH(DATEDIF(D1756,DATE(2024,7,11),"m"),BMI!$A$3:$A$170,0),0)),BMI!$G$2:$K$2)</f>
        <v>BP</v>
      </c>
      <c r="N1756" s="299" t="s">
        <v>3379</v>
      </c>
      <c r="O1756" s="299">
        <v>83</v>
      </c>
      <c r="P1756" s="302" t="s">
        <v>3391</v>
      </c>
      <c r="Q1756" s="335" t="s">
        <v>1326</v>
      </c>
      <c r="R1756" s="103" t="s">
        <v>5</v>
      </c>
      <c r="S1756" s="299" t="s">
        <v>5</v>
      </c>
      <c r="T1756" s="103" t="s">
        <v>5</v>
      </c>
      <c r="U1756" s="305" t="str">
        <f t="shared" si="159"/>
        <v>2 mắt giảm thị lực; bt; bt; bt</v>
      </c>
      <c r="V1756" s="112" t="s">
        <v>1326</v>
      </c>
      <c r="W1756" s="307" t="str">
        <f t="shared" si="160"/>
        <v>III</v>
      </c>
      <c r="X1756" s="308"/>
    </row>
    <row r="1757" spans="1:24" x14ac:dyDescent="0.25">
      <c r="A1757" s="103">
        <f t="shared" si="161"/>
        <v>1748</v>
      </c>
      <c r="B1757" s="300" t="s">
        <v>2664</v>
      </c>
      <c r="C1757" s="301" t="s">
        <v>1289</v>
      </c>
      <c r="D1757" s="309">
        <v>41993</v>
      </c>
      <c r="E1757" s="308"/>
      <c r="F1757" s="308" t="s">
        <v>1753</v>
      </c>
      <c r="G1757" s="421" t="s">
        <v>3312</v>
      </c>
      <c r="H1757" s="228">
        <v>45720</v>
      </c>
      <c r="I1757" s="308">
        <v>54</v>
      </c>
      <c r="J1757" s="308">
        <v>146</v>
      </c>
      <c r="K1757" s="303" t="str" cm="1">
        <f t="array" ref="K1757">LOOKUP(2,1/(J1757&gt;=INDEX(IF(F1757="x",CCTT!$F$3:$I$170,CCTT!$B$3:$E$170),MATCH(DATEDIF(D1757,DATE(2024,7,11),"m"),CCTT!$A$3:$A$170,0),0)),CCTT!$F$2:$I$2)</f>
        <v>bt</v>
      </c>
      <c r="L1757" s="304">
        <f t="shared" si="158"/>
        <v>25.33308313004316</v>
      </c>
      <c r="M1757" s="303" t="str" cm="1">
        <f t="array" ref="M1757">LOOKUP(2,1/(L1757&gt;=INDEX(IF(F1757="x",BMI!$G$3:$K$170,BMI!$B$3:$F$170),MATCH(DATEDIF(D1757,DATE(2024,7,11),"m"),BMI!$A$3:$A$170,0),0)),BMI!$G$2:$K$2)</f>
        <v>BP</v>
      </c>
      <c r="N1757" s="299" t="s">
        <v>3390</v>
      </c>
      <c r="O1757" s="299">
        <v>81</v>
      </c>
      <c r="P1757" s="106" t="s">
        <v>3380</v>
      </c>
      <c r="Q1757" s="103" t="s">
        <v>5</v>
      </c>
      <c r="R1757" s="103" t="s">
        <v>5</v>
      </c>
      <c r="S1757" s="299" t="s">
        <v>5</v>
      </c>
      <c r="T1757" s="103" t="s">
        <v>5</v>
      </c>
      <c r="U1757" s="305" t="str">
        <f t="shared" si="159"/>
        <v>bt; bt; bt; bt</v>
      </c>
      <c r="V1757" s="306" t="s">
        <v>5</v>
      </c>
      <c r="W1757" s="307" t="str">
        <f t="shared" si="160"/>
        <v>III</v>
      </c>
      <c r="X1757" s="308"/>
    </row>
    <row r="1758" spans="1:24" x14ac:dyDescent="0.25">
      <c r="A1758" s="103">
        <f t="shared" si="161"/>
        <v>1749</v>
      </c>
      <c r="B1758" s="300" t="s">
        <v>3296</v>
      </c>
      <c r="C1758" s="301" t="s">
        <v>1289</v>
      </c>
      <c r="D1758" s="309">
        <v>41861</v>
      </c>
      <c r="E1758" s="308"/>
      <c r="F1758" s="308" t="s">
        <v>1753</v>
      </c>
      <c r="G1758" s="421" t="s">
        <v>3312</v>
      </c>
      <c r="H1758" s="228">
        <v>45720</v>
      </c>
      <c r="I1758" s="308">
        <v>31</v>
      </c>
      <c r="J1758" s="308">
        <v>144</v>
      </c>
      <c r="K1758" s="303" t="str" cm="1">
        <f t="array" ref="K1758">LOOKUP(2,1/(J1758&gt;=INDEX(IF(F1758="x",CCTT!$F$3:$I$170,CCTT!$B$3:$E$170),MATCH(DATEDIF(D1758,DATE(2024,7,11),"m"),CCTT!$A$3:$A$170,0),0)),CCTT!$F$2:$I$2)</f>
        <v>bt</v>
      </c>
      <c r="L1758" s="304">
        <f t="shared" si="158"/>
        <v>14.949845679012345</v>
      </c>
      <c r="M1758" s="303" t="str" cm="1">
        <f t="array" ref="M1758">LOOKUP(2,1/(L1758&gt;=INDEX(IF(F1758="x",BMI!$G$3:$K$170,BMI!$B$3:$F$170),MATCH(DATEDIF(D1758,DATE(2024,7,11),"m"),BMI!$A$3:$A$170,0),0)),BMI!$G$2:$K$2)</f>
        <v>bt</v>
      </c>
      <c r="N1758" s="299" t="s">
        <v>3381</v>
      </c>
      <c r="O1758" s="299">
        <v>84</v>
      </c>
      <c r="P1758" s="106" t="s">
        <v>3380</v>
      </c>
      <c r="Q1758" s="103" t="s">
        <v>1269</v>
      </c>
      <c r="R1758" s="103" t="s">
        <v>5</v>
      </c>
      <c r="S1758" s="299" t="s">
        <v>5</v>
      </c>
      <c r="T1758" s="103" t="s">
        <v>5</v>
      </c>
      <c r="U1758" s="305" t="str">
        <f t="shared" si="159"/>
        <v>Cận thị; bt; bt; bt</v>
      </c>
      <c r="V1758" s="306" t="s">
        <v>1269</v>
      </c>
      <c r="W1758" s="307" t="str">
        <f t="shared" si="160"/>
        <v>II</v>
      </c>
      <c r="X1758" s="308"/>
    </row>
    <row r="1759" spans="1:24" x14ac:dyDescent="0.25">
      <c r="A1759" s="103">
        <f t="shared" si="161"/>
        <v>1750</v>
      </c>
      <c r="B1759" s="300" t="s">
        <v>2232</v>
      </c>
      <c r="C1759" s="301" t="s">
        <v>1342</v>
      </c>
      <c r="D1759" s="309">
        <v>41760</v>
      </c>
      <c r="E1759" s="308" t="s">
        <v>1753</v>
      </c>
      <c r="F1759" s="308"/>
      <c r="G1759" s="421" t="s">
        <v>3312</v>
      </c>
      <c r="H1759" s="228">
        <v>45720</v>
      </c>
      <c r="I1759" s="308">
        <v>36</v>
      </c>
      <c r="J1759" s="308">
        <v>143</v>
      </c>
      <c r="K1759" s="303" t="str" cm="1">
        <f t="array" ref="K1759">LOOKUP(2,1/(J1759&gt;=INDEX(IF(F1759="x",CCTT!$F$3:$I$170,CCTT!$B$3:$E$170),MATCH(DATEDIF(D1759,DATE(2024,7,11),"m"),CCTT!$A$3:$A$170,0),0)),CCTT!$F$2:$I$2)</f>
        <v>bt</v>
      </c>
      <c r="L1759" s="304">
        <f t="shared" si="158"/>
        <v>17.604772849528096</v>
      </c>
      <c r="M1759" s="303" t="str" cm="1">
        <f t="array" ref="M1759">LOOKUP(2,1/(L1759&gt;=INDEX(IF(F1759="x",BMI!$G$3:$K$170,BMI!$B$3:$F$170),MATCH(DATEDIF(D1759,DATE(2024,7,11),"m"),BMI!$A$3:$A$170,0),0)),BMI!$G$2:$K$2)</f>
        <v>bt</v>
      </c>
      <c r="N1759" s="299" t="s">
        <v>3381</v>
      </c>
      <c r="O1759" s="299">
        <v>79</v>
      </c>
      <c r="P1759" s="106" t="s">
        <v>3380</v>
      </c>
      <c r="Q1759" s="103" t="s">
        <v>5</v>
      </c>
      <c r="R1759" s="103" t="s">
        <v>5</v>
      </c>
      <c r="S1759" s="299" t="s">
        <v>5</v>
      </c>
      <c r="T1759" s="103" t="s">
        <v>5</v>
      </c>
      <c r="U1759" s="305" t="str">
        <f t="shared" si="159"/>
        <v>bt; bt; bt; bt</v>
      </c>
      <c r="V1759" s="306" t="s">
        <v>5</v>
      </c>
      <c r="W1759" s="307" t="str">
        <f t="shared" si="160"/>
        <v>I</v>
      </c>
      <c r="X1759" s="308"/>
    </row>
    <row r="1760" spans="1:24" x14ac:dyDescent="0.25">
      <c r="A1760" s="103">
        <f t="shared" si="161"/>
        <v>1751</v>
      </c>
      <c r="B1760" s="300" t="s">
        <v>1339</v>
      </c>
      <c r="C1760" s="301" t="s">
        <v>1291</v>
      </c>
      <c r="D1760" s="309">
        <v>41831</v>
      </c>
      <c r="E1760" s="308"/>
      <c r="F1760" s="308" t="s">
        <v>1753</v>
      </c>
      <c r="G1760" s="421" t="s">
        <v>3312</v>
      </c>
      <c r="H1760" s="228">
        <v>45720</v>
      </c>
      <c r="I1760" s="308">
        <v>35</v>
      </c>
      <c r="J1760" s="308">
        <v>143</v>
      </c>
      <c r="K1760" s="303" t="str" cm="1">
        <f t="array" ref="K1760">LOOKUP(2,1/(J1760&gt;=INDEX(IF(F1760="x",CCTT!$F$3:$I$170,CCTT!$B$3:$E$170),MATCH(DATEDIF(D1760,DATE(2024,7,11),"m"),CCTT!$A$3:$A$170,0),0)),CCTT!$F$2:$I$2)</f>
        <v>bt</v>
      </c>
      <c r="L1760" s="304">
        <f t="shared" si="158"/>
        <v>17.115751381485648</v>
      </c>
      <c r="M1760" s="303" t="str" cm="1">
        <f t="array" ref="M1760">LOOKUP(2,1/(L1760&gt;=INDEX(IF(F1760="x",BMI!$G$3:$K$170,BMI!$B$3:$F$170),MATCH(DATEDIF(D1760,DATE(2024,7,11),"m"),BMI!$A$3:$A$170,0),0)),BMI!$G$2:$K$2)</f>
        <v>bt</v>
      </c>
      <c r="N1760" s="299" t="s">
        <v>3381</v>
      </c>
      <c r="O1760" s="299">
        <v>82</v>
      </c>
      <c r="P1760" s="302" t="s">
        <v>3382</v>
      </c>
      <c r="Q1760" s="103" t="s">
        <v>1269</v>
      </c>
      <c r="R1760" s="103" t="s">
        <v>5</v>
      </c>
      <c r="S1760" s="299" t="s">
        <v>5</v>
      </c>
      <c r="T1760" s="103" t="s">
        <v>5</v>
      </c>
      <c r="U1760" s="305" t="str">
        <f t="shared" si="159"/>
        <v>Cận thị; bt; bt; bt</v>
      </c>
      <c r="V1760" s="306" t="s">
        <v>1269</v>
      </c>
      <c r="W1760" s="307" t="str">
        <f t="shared" si="160"/>
        <v>II</v>
      </c>
      <c r="X1760" s="308"/>
    </row>
    <row r="1761" spans="1:24" x14ac:dyDescent="0.25">
      <c r="A1761" s="103">
        <f t="shared" si="161"/>
        <v>1752</v>
      </c>
      <c r="B1761" s="300" t="s">
        <v>1628</v>
      </c>
      <c r="C1761" s="301" t="s">
        <v>1291</v>
      </c>
      <c r="D1761" s="309">
        <v>41783</v>
      </c>
      <c r="E1761" s="308"/>
      <c r="F1761" s="308" t="s">
        <v>1753</v>
      </c>
      <c r="G1761" s="421" t="s">
        <v>3312</v>
      </c>
      <c r="H1761" s="228">
        <v>45720</v>
      </c>
      <c r="I1761" s="308">
        <v>61</v>
      </c>
      <c r="J1761" s="308">
        <v>152</v>
      </c>
      <c r="K1761" s="303" t="str" cm="1">
        <f t="array" ref="K1761">LOOKUP(2,1/(J1761&gt;=INDEX(IF(F1761="x",CCTT!$F$3:$I$170,CCTT!$B$3:$E$170),MATCH(DATEDIF(D1761,DATE(2024,7,11),"m"),CCTT!$A$3:$A$170,0),0)),CCTT!$F$2:$I$2)</f>
        <v>CHT</v>
      </c>
      <c r="L1761" s="304">
        <f t="shared" si="158"/>
        <v>26.402354570637119</v>
      </c>
      <c r="M1761" s="303" t="str" cm="1">
        <f t="array" ref="M1761">LOOKUP(2,1/(L1761&gt;=INDEX(IF(F1761="x",BMI!$G$3:$K$170,BMI!$B$3:$F$170),MATCH(DATEDIF(D1761,DATE(2024,7,11),"m"),BMI!$A$3:$A$170,0),0)),BMI!$G$2:$K$2)</f>
        <v>BP</v>
      </c>
      <c r="N1761" s="299" t="s">
        <v>66</v>
      </c>
      <c r="O1761" s="299">
        <v>83</v>
      </c>
      <c r="P1761" s="106" t="s">
        <v>3380</v>
      </c>
      <c r="Q1761" s="103" t="s">
        <v>5</v>
      </c>
      <c r="R1761" s="103" t="s">
        <v>5</v>
      </c>
      <c r="S1761" s="299" t="s">
        <v>5</v>
      </c>
      <c r="T1761" s="103" t="s">
        <v>5</v>
      </c>
      <c r="U1761" s="305" t="str">
        <f t="shared" si="159"/>
        <v>bt; bt; bt; bt</v>
      </c>
      <c r="V1761" s="306" t="s">
        <v>5</v>
      </c>
      <c r="W1761" s="307" t="str">
        <f t="shared" si="160"/>
        <v>III</v>
      </c>
      <c r="X1761" s="308"/>
    </row>
    <row r="1762" spans="1:24" x14ac:dyDescent="0.25">
      <c r="A1762" s="103">
        <f t="shared" si="161"/>
        <v>1753</v>
      </c>
      <c r="B1762" s="300" t="s">
        <v>3297</v>
      </c>
      <c r="C1762" s="301" t="s">
        <v>1291</v>
      </c>
      <c r="D1762" s="309">
        <v>41903</v>
      </c>
      <c r="E1762" s="308"/>
      <c r="F1762" s="308" t="s">
        <v>1753</v>
      </c>
      <c r="G1762" s="421" t="s">
        <v>3312</v>
      </c>
      <c r="H1762" s="228">
        <v>45720</v>
      </c>
      <c r="I1762" s="308">
        <v>34</v>
      </c>
      <c r="J1762" s="308">
        <v>138</v>
      </c>
      <c r="K1762" s="303" t="str" cm="1">
        <f t="array" ref="K1762">LOOKUP(2,1/(J1762&gt;=INDEX(IF(F1762="x",CCTT!$F$3:$I$170,CCTT!$B$3:$E$170),MATCH(DATEDIF(D1762,DATE(2024,7,11),"m"),CCTT!$A$3:$A$170,0),0)),CCTT!$F$2:$I$2)</f>
        <v>bt</v>
      </c>
      <c r="L1762" s="304">
        <f t="shared" si="158"/>
        <v>17.853392144507456</v>
      </c>
      <c r="M1762" s="303" t="str" cm="1">
        <f t="array" ref="M1762">LOOKUP(2,1/(L1762&gt;=INDEX(IF(F1762="x",BMI!$G$3:$K$170,BMI!$B$3:$F$170),MATCH(DATEDIF(D1762,DATE(2024,7,11),"m"),BMI!$A$3:$A$170,0),0)),BMI!$G$2:$K$2)</f>
        <v>bt</v>
      </c>
      <c r="N1762" s="299" t="s">
        <v>3386</v>
      </c>
      <c r="O1762" s="299">
        <v>80</v>
      </c>
      <c r="P1762" s="106" t="s">
        <v>3380</v>
      </c>
      <c r="Q1762" s="103" t="s">
        <v>5</v>
      </c>
      <c r="R1762" s="103" t="s">
        <v>5</v>
      </c>
      <c r="S1762" s="299" t="s">
        <v>1370</v>
      </c>
      <c r="T1762" s="103" t="s">
        <v>5</v>
      </c>
      <c r="U1762" s="305" t="str">
        <f t="shared" si="159"/>
        <v>bt; bt; Đa sâu răng; bt</v>
      </c>
      <c r="V1762" s="112" t="s">
        <v>1370</v>
      </c>
      <c r="W1762" s="307" t="str">
        <f t="shared" si="160"/>
        <v>II</v>
      </c>
      <c r="X1762" s="308"/>
    </row>
    <row r="1763" spans="1:24" x14ac:dyDescent="0.25">
      <c r="A1763" s="103">
        <f t="shared" si="161"/>
        <v>1754</v>
      </c>
      <c r="B1763" s="300" t="s">
        <v>3298</v>
      </c>
      <c r="C1763" s="301" t="s">
        <v>1343</v>
      </c>
      <c r="D1763" s="309">
        <v>41977</v>
      </c>
      <c r="E1763" s="308" t="s">
        <v>1753</v>
      </c>
      <c r="F1763" s="308"/>
      <c r="G1763" s="421" t="s">
        <v>3312</v>
      </c>
      <c r="H1763" s="228">
        <v>45720</v>
      </c>
      <c r="I1763" s="308">
        <v>32</v>
      </c>
      <c r="J1763" s="308">
        <v>135</v>
      </c>
      <c r="K1763" s="303" t="str" cm="1">
        <f t="array" ref="K1763">LOOKUP(2,1/(J1763&gt;=INDEX(IF(F1763="x",CCTT!$F$3:$I$170,CCTT!$B$3:$E$170),MATCH(DATEDIF(D1763,DATE(2024,7,11),"m"),CCTT!$A$3:$A$170,0),0)),CCTT!$F$2:$I$2)</f>
        <v>bt</v>
      </c>
      <c r="L1763" s="304">
        <f t="shared" si="158"/>
        <v>17.558299039780522</v>
      </c>
      <c r="M1763" s="303" t="str" cm="1">
        <f t="array" ref="M1763">LOOKUP(2,1/(L1763&gt;=INDEX(IF(F1763="x",BMI!$G$3:$K$170,BMI!$B$3:$F$170),MATCH(DATEDIF(D1763,DATE(2024,7,11),"m"),BMI!$A$3:$A$170,0),0)),BMI!$G$2:$K$2)</f>
        <v>bt</v>
      </c>
      <c r="N1763" s="299" t="s">
        <v>3386</v>
      </c>
      <c r="O1763" s="299">
        <v>78</v>
      </c>
      <c r="P1763" s="106" t="s">
        <v>3380</v>
      </c>
      <c r="Q1763" s="103" t="s">
        <v>5</v>
      </c>
      <c r="R1763" s="103" t="s">
        <v>5</v>
      </c>
      <c r="S1763" s="299" t="s">
        <v>5</v>
      </c>
      <c r="T1763" s="103" t="s">
        <v>5</v>
      </c>
      <c r="U1763" s="305" t="str">
        <f t="shared" si="159"/>
        <v>bt; bt; bt; bt</v>
      </c>
      <c r="V1763" s="306" t="s">
        <v>5</v>
      </c>
      <c r="W1763" s="307" t="str">
        <f t="shared" si="160"/>
        <v>I</v>
      </c>
      <c r="X1763" s="308"/>
    </row>
    <row r="1764" spans="1:24" x14ac:dyDescent="0.25">
      <c r="A1764" s="103">
        <f t="shared" si="161"/>
        <v>1755</v>
      </c>
      <c r="B1764" s="300" t="s">
        <v>3299</v>
      </c>
      <c r="C1764" s="301" t="s">
        <v>1316</v>
      </c>
      <c r="D1764" s="308"/>
      <c r="E1764" s="308"/>
      <c r="F1764" s="308" t="s">
        <v>1753</v>
      </c>
      <c r="G1764" s="421" t="s">
        <v>3312</v>
      </c>
      <c r="H1764" s="228">
        <v>45720</v>
      </c>
      <c r="I1764" s="308">
        <v>33</v>
      </c>
      <c r="J1764" s="308">
        <v>140</v>
      </c>
      <c r="K1764" s="303" t="e" cm="1">
        <f t="array" ref="K1764">LOOKUP(2,1/(J1764&gt;=INDEX(IF(F1764="x",CCTT!$F$3:$I$170,CCTT!$B$3:$E$170),MATCH(DATEDIF(D1764,DATE(2024,7,11),"m"),CCTT!$A$3:$A$170,0),0)),CCTT!$F$2:$I$2)</f>
        <v>#N/A</v>
      </c>
      <c r="L1764" s="304">
        <f t="shared" si="158"/>
        <v>16.836734693877553</v>
      </c>
      <c r="M1764" s="303" t="e" cm="1">
        <f t="array" ref="M1764">LOOKUP(2,1/(L1764&gt;=INDEX(IF(F1764="x",BMI!$G$3:$K$170,BMI!$B$3:$F$170),MATCH(DATEDIF(D1764,DATE(2024,7,11),"m"),BMI!$A$3:$A$170,0),0)),BMI!$G$2:$K$2)</f>
        <v>#N/A</v>
      </c>
      <c r="N1764" s="299" t="s">
        <v>3381</v>
      </c>
      <c r="O1764" s="299">
        <v>83</v>
      </c>
      <c r="P1764" s="302" t="s">
        <v>3382</v>
      </c>
      <c r="Q1764" s="103" t="s">
        <v>1269</v>
      </c>
      <c r="R1764" s="103" t="s">
        <v>5</v>
      </c>
      <c r="S1764" s="299" t="s">
        <v>5</v>
      </c>
      <c r="T1764" s="103" t="s">
        <v>5</v>
      </c>
      <c r="U1764" s="305" t="str">
        <f t="shared" si="159"/>
        <v>Cận thị; bt; bt; bt</v>
      </c>
      <c r="V1764" s="306" t="s">
        <v>3452</v>
      </c>
      <c r="W1764" s="307" t="e">
        <f t="shared" si="160"/>
        <v>#N/A</v>
      </c>
      <c r="X1764" s="308"/>
    </row>
    <row r="1765" spans="1:24" x14ac:dyDescent="0.25">
      <c r="A1765" s="103">
        <f t="shared" si="161"/>
        <v>1756</v>
      </c>
      <c r="B1765" s="300" t="s">
        <v>1698</v>
      </c>
      <c r="C1765" s="301" t="s">
        <v>1334</v>
      </c>
      <c r="D1765" s="308"/>
      <c r="E1765" s="308"/>
      <c r="F1765" s="308" t="s">
        <v>1753</v>
      </c>
      <c r="G1765" s="421" t="s">
        <v>3312</v>
      </c>
      <c r="H1765" s="228">
        <v>45720</v>
      </c>
      <c r="I1765" s="308">
        <v>43</v>
      </c>
      <c r="J1765" s="308">
        <v>146</v>
      </c>
      <c r="K1765" s="303" t="e" cm="1">
        <f t="array" ref="K1765">LOOKUP(2,1/(J1765&gt;=INDEX(IF(F1765="x",CCTT!$F$3:$I$170,CCTT!$B$3:$E$170),MATCH(DATEDIF(D1765,DATE(2024,7,11),"m"),CCTT!$A$3:$A$170,0),0)),CCTT!$F$2:$I$2)</f>
        <v>#N/A</v>
      </c>
      <c r="L1765" s="304">
        <f t="shared" si="158"/>
        <v>20.172640270219553</v>
      </c>
      <c r="M1765" s="303" t="e" cm="1">
        <f t="array" ref="M1765">LOOKUP(2,1/(L1765&gt;=INDEX(IF(F1765="x",BMI!$G$3:$K$170,BMI!$B$3:$F$170),MATCH(DATEDIF(D1765,DATE(2024,7,11),"m"),BMI!$A$3:$A$170,0),0)),BMI!$G$2:$K$2)</f>
        <v>#N/A</v>
      </c>
      <c r="N1765" s="299" t="s">
        <v>293</v>
      </c>
      <c r="O1765" s="299">
        <v>84</v>
      </c>
      <c r="P1765" s="106" t="s">
        <v>3380</v>
      </c>
      <c r="Q1765" s="103" t="s">
        <v>5</v>
      </c>
      <c r="R1765" s="103" t="s">
        <v>5</v>
      </c>
      <c r="S1765" s="299" t="s">
        <v>5</v>
      </c>
      <c r="T1765" s="103" t="s">
        <v>5</v>
      </c>
      <c r="U1765" s="305" t="str">
        <f t="shared" si="159"/>
        <v>bt; bt; bt; bt</v>
      </c>
      <c r="V1765" s="306" t="s">
        <v>5</v>
      </c>
      <c r="W1765" s="307" t="e">
        <f t="shared" si="160"/>
        <v>#N/A</v>
      </c>
      <c r="X1765" s="308"/>
    </row>
    <row r="1766" spans="1:24" x14ac:dyDescent="0.25">
      <c r="A1766" s="103">
        <f t="shared" si="161"/>
        <v>1757</v>
      </c>
      <c r="B1766" s="300" t="s">
        <v>3300</v>
      </c>
      <c r="C1766" s="301" t="s">
        <v>1316</v>
      </c>
      <c r="D1766" s="309">
        <v>41664</v>
      </c>
      <c r="E1766" s="308"/>
      <c r="F1766" s="308" t="s">
        <v>1753</v>
      </c>
      <c r="G1766" s="421" t="s">
        <v>3312</v>
      </c>
      <c r="H1766" s="228">
        <v>45720</v>
      </c>
      <c r="I1766" s="308">
        <v>41</v>
      </c>
      <c r="J1766" s="308">
        <v>138</v>
      </c>
      <c r="K1766" s="303" t="str" cm="1">
        <f t="array" ref="K1766">LOOKUP(2,1/(J1766&gt;=INDEX(IF(F1766="x",CCTT!$F$3:$I$170,CCTT!$B$3:$E$170),MATCH(DATEDIF(D1766,DATE(2024,7,11),"m"),CCTT!$A$3:$A$170,0),0)),CCTT!$F$2:$I$2)</f>
        <v>bt</v>
      </c>
      <c r="L1766" s="304">
        <f t="shared" si="158"/>
        <v>21.529090527200168</v>
      </c>
      <c r="M1766" s="303" t="str" cm="1">
        <f t="array" ref="M1766">LOOKUP(2,1/(L1766&gt;=INDEX(IF(F1766="x",BMI!$G$3:$K$170,BMI!$B$3:$F$170),MATCH(DATEDIF(D1766,DATE(2024,7,11),"m"),BMI!$A$3:$A$170,0),0)),BMI!$G$2:$K$2)</f>
        <v>TC</v>
      </c>
      <c r="N1766" s="299" t="s">
        <v>3379</v>
      </c>
      <c r="O1766" s="299">
        <v>86</v>
      </c>
      <c r="P1766" s="302" t="s">
        <v>3388</v>
      </c>
      <c r="Q1766" s="335" t="s">
        <v>1326</v>
      </c>
      <c r="R1766" s="103" t="s">
        <v>5</v>
      </c>
      <c r="S1766" s="299" t="s">
        <v>5</v>
      </c>
      <c r="T1766" s="103" t="s">
        <v>5</v>
      </c>
      <c r="U1766" s="305" t="str">
        <f t="shared" si="159"/>
        <v>2 mắt giảm thị lực; bt; bt; bt</v>
      </c>
      <c r="V1766" s="112" t="s">
        <v>1326</v>
      </c>
      <c r="W1766" s="307" t="str">
        <f t="shared" si="160"/>
        <v>II</v>
      </c>
      <c r="X1766" s="308"/>
    </row>
    <row r="1767" spans="1:24" x14ac:dyDescent="0.25">
      <c r="A1767" s="103">
        <f t="shared" si="161"/>
        <v>1758</v>
      </c>
      <c r="B1767" s="300" t="s">
        <v>3301</v>
      </c>
      <c r="C1767" s="301" t="s">
        <v>1333</v>
      </c>
      <c r="D1767" s="308"/>
      <c r="E1767" s="308" t="s">
        <v>1753</v>
      </c>
      <c r="F1767" s="308"/>
      <c r="G1767" s="421" t="s">
        <v>3312</v>
      </c>
      <c r="H1767" s="228">
        <v>45720</v>
      </c>
      <c r="I1767" s="308"/>
      <c r="J1767" s="308"/>
      <c r="K1767" s="303" t="e" cm="1">
        <f t="array" ref="K1767">LOOKUP(2,1/(J1767&gt;=INDEX(IF(F1767="x",CCTT!$F$3:$I$170,CCTT!$B$3:$E$170),MATCH(DATEDIF(D1767,DATE(2024,7,11),"m"),CCTT!$A$3:$A$170,0),0)),CCTT!$F$2:$I$2)</f>
        <v>#N/A</v>
      </c>
      <c r="L1767" s="304" t="e">
        <f t="shared" si="158"/>
        <v>#DIV/0!</v>
      </c>
      <c r="M1767" s="303" t="e" cm="1">
        <f t="array" ref="M1767">LOOKUP(2,1/(L1767&gt;=INDEX(IF(F1767="x",BMI!$G$3:$K$170,BMI!$B$3:$F$170),MATCH(DATEDIF(D1767,DATE(2024,7,11),"m"),BMI!$A$3:$A$170,0),0)),BMI!$G$2:$K$2)</f>
        <v>#DIV/0!</v>
      </c>
      <c r="N1767" s="299" t="s">
        <v>3381</v>
      </c>
      <c r="O1767" s="299">
        <v>84</v>
      </c>
      <c r="P1767" s="106" t="s">
        <v>3380</v>
      </c>
      <c r="Q1767" s="103" t="s">
        <v>5</v>
      </c>
      <c r="R1767" s="103" t="s">
        <v>5</v>
      </c>
      <c r="S1767" s="299" t="s">
        <v>5</v>
      </c>
      <c r="T1767" s="103" t="s">
        <v>5</v>
      </c>
      <c r="U1767" s="305" t="str">
        <f t="shared" si="159"/>
        <v>bt; bt; bt; bt</v>
      </c>
      <c r="V1767" s="306" t="s">
        <v>5</v>
      </c>
      <c r="W1767" s="307" t="e">
        <f t="shared" si="160"/>
        <v>#N/A</v>
      </c>
      <c r="X1767" s="308"/>
    </row>
    <row r="1768" spans="1:24" x14ac:dyDescent="0.25">
      <c r="A1768" s="103">
        <f t="shared" si="161"/>
        <v>1759</v>
      </c>
      <c r="B1768" s="300" t="s">
        <v>3302</v>
      </c>
      <c r="C1768" s="301" t="s">
        <v>1319</v>
      </c>
      <c r="D1768" s="309">
        <v>41929</v>
      </c>
      <c r="E1768" s="308"/>
      <c r="F1768" s="308" t="s">
        <v>1753</v>
      </c>
      <c r="G1768" s="421" t="s">
        <v>3312</v>
      </c>
      <c r="H1768" s="228">
        <v>45720</v>
      </c>
      <c r="I1768" s="308">
        <v>34</v>
      </c>
      <c r="J1768" s="308">
        <v>142</v>
      </c>
      <c r="K1768" s="303" t="str" cm="1">
        <f t="array" ref="K1768">LOOKUP(2,1/(J1768&gt;=INDEX(IF(F1768="x",CCTT!$F$3:$I$170,CCTT!$B$3:$E$170),MATCH(DATEDIF(D1768,DATE(2024,7,11),"m"),CCTT!$A$3:$A$170,0),0)),CCTT!$F$2:$I$2)</f>
        <v>bt</v>
      </c>
      <c r="L1768" s="304">
        <f t="shared" si="158"/>
        <v>16.861733782979567</v>
      </c>
      <c r="M1768" s="303" t="str" cm="1">
        <f t="array" ref="M1768">LOOKUP(2,1/(L1768&gt;=INDEX(IF(F1768="x",BMI!$G$3:$K$170,BMI!$B$3:$F$170),MATCH(DATEDIF(D1768,DATE(2024,7,11),"m"),BMI!$A$3:$A$170,0),0)),BMI!$G$2:$K$2)</f>
        <v>bt</v>
      </c>
      <c r="N1768" s="299" t="s">
        <v>3381</v>
      </c>
      <c r="O1768" s="299">
        <v>83</v>
      </c>
      <c r="P1768" s="106" t="s">
        <v>3380</v>
      </c>
      <c r="Q1768" s="103" t="s">
        <v>5</v>
      </c>
      <c r="R1768" s="103" t="s">
        <v>5</v>
      </c>
      <c r="S1768" s="299" t="s">
        <v>5</v>
      </c>
      <c r="T1768" s="103" t="s">
        <v>5</v>
      </c>
      <c r="U1768" s="305" t="str">
        <f t="shared" si="159"/>
        <v>bt; bt; bt; bt</v>
      </c>
      <c r="V1768" s="306" t="s">
        <v>5</v>
      </c>
      <c r="W1768" s="307" t="str">
        <f t="shared" si="160"/>
        <v>I</v>
      </c>
      <c r="X1768" s="308"/>
    </row>
    <row r="1769" spans="1:24" x14ac:dyDescent="0.25">
      <c r="A1769" s="103">
        <f t="shared" si="161"/>
        <v>1760</v>
      </c>
      <c r="B1769" s="300" t="s">
        <v>3303</v>
      </c>
      <c r="C1769" s="301" t="s">
        <v>1321</v>
      </c>
      <c r="D1769" s="309">
        <v>41668</v>
      </c>
      <c r="E1769" s="308" t="s">
        <v>1753</v>
      </c>
      <c r="F1769" s="308"/>
      <c r="G1769" s="421" t="s">
        <v>3312</v>
      </c>
      <c r="H1769" s="228">
        <v>45720</v>
      </c>
      <c r="I1769" s="308">
        <v>44</v>
      </c>
      <c r="J1769" s="308">
        <v>145</v>
      </c>
      <c r="K1769" s="303" t="str" cm="1">
        <f t="array" ref="K1769">LOOKUP(2,1/(J1769&gt;=INDEX(IF(F1769="x",CCTT!$F$3:$I$170,CCTT!$B$3:$E$170),MATCH(DATEDIF(D1769,DATE(2024,7,11),"m"),CCTT!$A$3:$A$170,0),0)),CCTT!$F$2:$I$2)</f>
        <v>bt</v>
      </c>
      <c r="L1769" s="304">
        <f t="shared" si="158"/>
        <v>20.927467300832344</v>
      </c>
      <c r="M1769" s="303" t="str" cm="1">
        <f t="array" ref="M1769">LOOKUP(2,1/(L1769&gt;=INDEX(IF(F1769="x",BMI!$G$3:$K$170,BMI!$B$3:$F$170),MATCH(DATEDIF(D1769,DATE(2024,7,11),"m"),BMI!$A$3:$A$170,0),0)),BMI!$G$2:$K$2)</f>
        <v>TC</v>
      </c>
      <c r="N1769" s="299" t="s">
        <v>3390</v>
      </c>
      <c r="O1769" s="299">
        <v>83</v>
      </c>
      <c r="P1769" s="302" t="s">
        <v>3388</v>
      </c>
      <c r="Q1769" s="335" t="s">
        <v>1326</v>
      </c>
      <c r="R1769" s="103" t="s">
        <v>5</v>
      </c>
      <c r="S1769" s="299" t="s">
        <v>5</v>
      </c>
      <c r="T1769" s="103" t="s">
        <v>5</v>
      </c>
      <c r="U1769" s="305" t="str">
        <f t="shared" si="159"/>
        <v>2 mắt giảm thị lực; bt; bt; bt</v>
      </c>
      <c r="V1769" s="112" t="s">
        <v>1326</v>
      </c>
      <c r="W1769" s="307" t="str">
        <f t="shared" si="160"/>
        <v>II</v>
      </c>
      <c r="X1769" s="308"/>
    </row>
    <row r="1770" spans="1:24" x14ac:dyDescent="0.25">
      <c r="A1770" s="103">
        <f t="shared" si="161"/>
        <v>1761</v>
      </c>
      <c r="B1770" s="300" t="s">
        <v>3304</v>
      </c>
      <c r="C1770" s="301" t="s">
        <v>1368</v>
      </c>
      <c r="D1770" s="309">
        <v>41919</v>
      </c>
      <c r="E1770" s="308"/>
      <c r="F1770" s="308" t="s">
        <v>1753</v>
      </c>
      <c r="G1770" s="421" t="s">
        <v>3312</v>
      </c>
      <c r="H1770" s="228">
        <v>45720</v>
      </c>
      <c r="I1770" s="308">
        <v>32</v>
      </c>
      <c r="J1770" s="308">
        <v>141</v>
      </c>
      <c r="K1770" s="303" t="str" cm="1">
        <f t="array" ref="K1770">LOOKUP(2,1/(J1770&gt;=INDEX(IF(F1770="x",CCTT!$F$3:$I$170,CCTT!$B$3:$E$170),MATCH(DATEDIF(D1770,DATE(2024,7,11),"m"),CCTT!$A$3:$A$170,0),0)),CCTT!$F$2:$I$2)</f>
        <v>bt</v>
      </c>
      <c r="L1770" s="304">
        <f t="shared" ref="L1770:L1832" si="162">(I1770/J1770^2)*10^4</f>
        <v>16.095769830491424</v>
      </c>
      <c r="M1770" s="303" t="str" cm="1">
        <f t="array" ref="M1770">LOOKUP(2,1/(L1770&gt;=INDEX(IF(F1770="x",BMI!$G$3:$K$170,BMI!$B$3:$F$170),MATCH(DATEDIF(D1770,DATE(2024,7,11),"m"),BMI!$A$3:$A$170,0),0)),BMI!$G$2:$K$2)</f>
        <v>bt</v>
      </c>
      <c r="N1770" s="299" t="s">
        <v>3386</v>
      </c>
      <c r="O1770" s="299">
        <v>83</v>
      </c>
      <c r="P1770" s="106" t="s">
        <v>3380</v>
      </c>
      <c r="Q1770" s="103" t="s">
        <v>5</v>
      </c>
      <c r="R1770" s="103" t="s">
        <v>5</v>
      </c>
      <c r="S1770" s="299" t="s">
        <v>5</v>
      </c>
      <c r="T1770" s="103" t="s">
        <v>5</v>
      </c>
      <c r="U1770" s="305" t="str">
        <f t="shared" ref="U1770:U1832" si="163">Q1770&amp;"; "&amp;R1770&amp;"; "&amp;S1770&amp;"; "&amp;T1770</f>
        <v>bt; bt; bt; bt</v>
      </c>
      <c r="V1770" s="306" t="s">
        <v>5</v>
      </c>
      <c r="W1770" s="307" t="str">
        <f t="shared" ref="W1770:W1832" si="164">ROMAN(MAX(IF(OR(K1770=$Z$8,M1770=$AD$8,M1770=$AH$8),3,IF(OR(K1770=$AA$8,M1770=$AE$8,M1770=$AG$8),2,1)),IF(V1770="bt",1,2)),0)</f>
        <v>I</v>
      </c>
      <c r="X1770" s="308"/>
    </row>
    <row r="1771" spans="1:24" x14ac:dyDescent="0.25">
      <c r="A1771" s="103">
        <f t="shared" si="161"/>
        <v>1762</v>
      </c>
      <c r="B1771" s="300" t="s">
        <v>2104</v>
      </c>
      <c r="C1771" s="301" t="s">
        <v>1368</v>
      </c>
      <c r="D1771" s="309">
        <v>41960</v>
      </c>
      <c r="E1771" s="308"/>
      <c r="F1771" s="308" t="s">
        <v>1753</v>
      </c>
      <c r="G1771" s="421" t="s">
        <v>3312</v>
      </c>
      <c r="H1771" s="228">
        <v>45720</v>
      </c>
      <c r="I1771" s="308">
        <v>31</v>
      </c>
      <c r="J1771" s="308">
        <v>137</v>
      </c>
      <c r="K1771" s="303" t="str" cm="1">
        <f t="array" ref="K1771">LOOKUP(2,1/(J1771&gt;=INDEX(IF(F1771="x",CCTT!$F$3:$I$170,CCTT!$B$3:$E$170),MATCH(DATEDIF(D1771,DATE(2024,7,11),"m"),CCTT!$A$3:$A$170,0),0)),CCTT!$F$2:$I$2)</f>
        <v>bt</v>
      </c>
      <c r="L1771" s="304">
        <f t="shared" si="162"/>
        <v>16.516596515530928</v>
      </c>
      <c r="M1771" s="303" t="str" cm="1">
        <f t="array" ref="M1771">LOOKUP(2,1/(L1771&gt;=INDEX(IF(F1771="x",BMI!$G$3:$K$170,BMI!$B$3:$F$170),MATCH(DATEDIF(D1771,DATE(2024,7,11),"m"),BMI!$A$3:$A$170,0),0)),BMI!$G$2:$K$2)</f>
        <v>bt</v>
      </c>
      <c r="N1771" s="299" t="s">
        <v>3379</v>
      </c>
      <c r="O1771" s="299">
        <v>83</v>
      </c>
      <c r="P1771" s="302" t="s">
        <v>3382</v>
      </c>
      <c r="Q1771" s="103" t="s">
        <v>1269</v>
      </c>
      <c r="R1771" s="103" t="s">
        <v>5</v>
      </c>
      <c r="S1771" s="299" t="s">
        <v>5</v>
      </c>
      <c r="T1771" s="103" t="s">
        <v>5</v>
      </c>
      <c r="U1771" s="305" t="str">
        <f t="shared" si="163"/>
        <v>Cận thị; bt; bt; bt</v>
      </c>
      <c r="V1771" s="306" t="s">
        <v>1269</v>
      </c>
      <c r="W1771" s="307" t="str">
        <f t="shared" si="164"/>
        <v>II</v>
      </c>
      <c r="X1771" s="308"/>
    </row>
    <row r="1772" spans="1:24" x14ac:dyDescent="0.25">
      <c r="A1772" s="103">
        <f t="shared" si="161"/>
        <v>1763</v>
      </c>
      <c r="B1772" s="300" t="s">
        <v>3305</v>
      </c>
      <c r="C1772" s="301" t="s">
        <v>1369</v>
      </c>
      <c r="D1772" s="309">
        <v>41999</v>
      </c>
      <c r="E1772" s="308" t="s">
        <v>1753</v>
      </c>
      <c r="F1772" s="308"/>
      <c r="G1772" s="421" t="s">
        <v>3312</v>
      </c>
      <c r="H1772" s="228">
        <v>45720</v>
      </c>
      <c r="I1772" s="308">
        <v>34</v>
      </c>
      <c r="J1772" s="308">
        <v>139</v>
      </c>
      <c r="K1772" s="303" t="str" cm="1">
        <f t="array" ref="K1772">LOOKUP(2,1/(J1772&gt;=INDEX(IF(F1772="x",CCTT!$F$3:$I$170,CCTT!$B$3:$E$170),MATCH(DATEDIF(D1772,DATE(2024,7,11),"m"),CCTT!$A$3:$A$170,0),0)),CCTT!$F$2:$I$2)</f>
        <v>bt</v>
      </c>
      <c r="L1772" s="304">
        <f t="shared" si="162"/>
        <v>17.597432845090836</v>
      </c>
      <c r="M1772" s="303" t="str" cm="1">
        <f t="array" ref="M1772">LOOKUP(2,1/(L1772&gt;=INDEX(IF(F1772="x",BMI!$G$3:$K$170,BMI!$B$3:$F$170),MATCH(DATEDIF(D1772,DATE(2024,7,11),"m"),BMI!$A$3:$A$170,0),0)),BMI!$G$2:$K$2)</f>
        <v>bt</v>
      </c>
      <c r="N1772" s="299" t="s">
        <v>3384</v>
      </c>
      <c r="O1772" s="299">
        <v>83</v>
      </c>
      <c r="P1772" s="106" t="s">
        <v>3380</v>
      </c>
      <c r="Q1772" s="103" t="s">
        <v>5</v>
      </c>
      <c r="R1772" s="103" t="s">
        <v>5</v>
      </c>
      <c r="S1772" s="299" t="s">
        <v>1370</v>
      </c>
      <c r="T1772" s="103" t="s">
        <v>5</v>
      </c>
      <c r="U1772" s="305" t="str">
        <f t="shared" si="163"/>
        <v>bt; bt; Đa sâu răng; bt</v>
      </c>
      <c r="V1772" s="112" t="s">
        <v>1370</v>
      </c>
      <c r="W1772" s="307" t="str">
        <f t="shared" si="164"/>
        <v>II</v>
      </c>
      <c r="X1772" s="308"/>
    </row>
    <row r="1773" spans="1:24" x14ac:dyDescent="0.25">
      <c r="A1773" s="103">
        <f t="shared" si="161"/>
        <v>1764</v>
      </c>
      <c r="B1773" s="300" t="s">
        <v>3306</v>
      </c>
      <c r="C1773" s="301" t="s">
        <v>1683</v>
      </c>
      <c r="D1773" s="309">
        <v>41649</v>
      </c>
      <c r="E1773" s="308"/>
      <c r="F1773" s="308" t="s">
        <v>1753</v>
      </c>
      <c r="G1773" s="421" t="s">
        <v>3312</v>
      </c>
      <c r="H1773" s="228">
        <v>45720</v>
      </c>
      <c r="I1773" s="308">
        <v>41</v>
      </c>
      <c r="J1773" s="308">
        <v>147</v>
      </c>
      <c r="K1773" s="303" t="str" cm="1">
        <f t="array" ref="K1773">LOOKUP(2,1/(J1773&gt;=INDEX(IF(F1773="x",CCTT!$F$3:$I$170,CCTT!$B$3:$E$170),MATCH(DATEDIF(D1773,DATE(2024,7,11),"m"),CCTT!$A$3:$A$170,0),0)),CCTT!$F$2:$I$2)</f>
        <v>bt</v>
      </c>
      <c r="L1773" s="304">
        <f t="shared" si="162"/>
        <v>18.973575824887778</v>
      </c>
      <c r="M1773" s="303" t="str" cm="1">
        <f t="array" ref="M1773">LOOKUP(2,1/(L1773&gt;=INDEX(IF(F1773="x",BMI!$G$3:$K$170,BMI!$B$3:$F$170),MATCH(DATEDIF(D1773,DATE(2024,7,11),"m"),BMI!$A$3:$A$170,0),0)),BMI!$G$2:$K$2)</f>
        <v>bt</v>
      </c>
      <c r="N1773" s="299" t="s">
        <v>3379</v>
      </c>
      <c r="O1773" s="299">
        <v>81</v>
      </c>
      <c r="P1773" s="106" t="s">
        <v>3380</v>
      </c>
      <c r="Q1773" s="103" t="s">
        <v>5</v>
      </c>
      <c r="R1773" s="103" t="s">
        <v>5</v>
      </c>
      <c r="S1773" s="299" t="s">
        <v>5</v>
      </c>
      <c r="T1773" s="103" t="s">
        <v>5</v>
      </c>
      <c r="U1773" s="305" t="str">
        <f t="shared" si="163"/>
        <v>bt; bt; bt; bt</v>
      </c>
      <c r="V1773" s="306" t="s">
        <v>5</v>
      </c>
      <c r="W1773" s="307" t="str">
        <f t="shared" si="164"/>
        <v>I</v>
      </c>
      <c r="X1773" s="308"/>
    </row>
    <row r="1774" spans="1:24" x14ac:dyDescent="0.25">
      <c r="A1774" s="103">
        <f t="shared" si="161"/>
        <v>1765</v>
      </c>
      <c r="B1774" s="300" t="s">
        <v>1339</v>
      </c>
      <c r="C1774" s="301" t="s">
        <v>3022</v>
      </c>
      <c r="D1774" s="309">
        <v>41705</v>
      </c>
      <c r="E1774" s="308"/>
      <c r="F1774" s="308" t="s">
        <v>1753</v>
      </c>
      <c r="G1774" s="421" t="s">
        <v>3312</v>
      </c>
      <c r="H1774" s="228">
        <v>45720</v>
      </c>
      <c r="I1774" s="308">
        <v>45</v>
      </c>
      <c r="J1774" s="308">
        <v>147</v>
      </c>
      <c r="K1774" s="303" t="str" cm="1">
        <f t="array" ref="K1774">LOOKUP(2,1/(J1774&gt;=INDEX(IF(F1774="x",CCTT!$F$3:$I$170,CCTT!$B$3:$E$170),MATCH(DATEDIF(D1774,DATE(2024,7,11),"m"),CCTT!$A$3:$A$170,0),0)),CCTT!$F$2:$I$2)</f>
        <v>bt</v>
      </c>
      <c r="L1774" s="304">
        <f t="shared" si="162"/>
        <v>20.824656393169512</v>
      </c>
      <c r="M1774" s="303" t="str" cm="1">
        <f t="array" ref="M1774">LOOKUP(2,1/(L1774&gt;=INDEX(IF(F1774="x",BMI!$G$3:$K$170,BMI!$B$3:$F$170),MATCH(DATEDIF(D1774,DATE(2024,7,11),"m"),BMI!$A$3:$A$170,0),0)),BMI!$G$2:$K$2)</f>
        <v>TC</v>
      </c>
      <c r="N1774" s="299" t="s">
        <v>3386</v>
      </c>
      <c r="O1774" s="299">
        <v>87</v>
      </c>
      <c r="P1774" s="106" t="s">
        <v>3380</v>
      </c>
      <c r="Q1774" s="103" t="s">
        <v>5</v>
      </c>
      <c r="R1774" s="103" t="s">
        <v>5</v>
      </c>
      <c r="S1774" s="299" t="s">
        <v>5</v>
      </c>
      <c r="T1774" s="103" t="s">
        <v>5</v>
      </c>
      <c r="U1774" s="305" t="str">
        <f t="shared" si="163"/>
        <v>bt; bt; bt; bt</v>
      </c>
      <c r="V1774" s="306" t="s">
        <v>5</v>
      </c>
      <c r="W1774" s="307" t="str">
        <f t="shared" si="164"/>
        <v>II</v>
      </c>
      <c r="X1774" s="308"/>
    </row>
    <row r="1775" spans="1:24" x14ac:dyDescent="0.25">
      <c r="A1775" s="103">
        <f t="shared" si="161"/>
        <v>1766</v>
      </c>
      <c r="B1775" s="300" t="s">
        <v>1374</v>
      </c>
      <c r="C1775" s="301" t="s">
        <v>1334</v>
      </c>
      <c r="D1775" s="309">
        <v>41468</v>
      </c>
      <c r="E1775" s="308"/>
      <c r="F1775" s="308" t="s">
        <v>1753</v>
      </c>
      <c r="G1775" s="421" t="s">
        <v>3312</v>
      </c>
      <c r="H1775" s="228">
        <v>45720</v>
      </c>
      <c r="I1775" s="308">
        <v>65</v>
      </c>
      <c r="J1775" s="308">
        <v>155</v>
      </c>
      <c r="K1775" s="303" t="str" cm="1">
        <f t="array" ref="K1775">LOOKUP(2,1/(J1775&gt;=INDEX(IF(F1775="x",CCTT!$F$3:$I$170,CCTT!$B$3:$E$170),MATCH(DATEDIF(D1775,DATE(2024,7,11),"m"),CCTT!$A$3:$A$170,0),0)),CCTT!$F$2:$I$2)</f>
        <v>bt</v>
      </c>
      <c r="L1775" s="304">
        <f t="shared" si="162"/>
        <v>27.055150884495319</v>
      </c>
      <c r="M1775" s="303" t="str" cm="1">
        <f t="array" ref="M1775">LOOKUP(2,1/(L1775&gt;=INDEX(IF(F1775="x",BMI!$G$3:$K$170,BMI!$B$3:$F$170),MATCH(DATEDIF(D1775,DATE(2024,7,11),"m"),BMI!$A$3:$A$170,0),0)),BMI!$G$2:$K$2)</f>
        <v>BP</v>
      </c>
      <c r="N1775" s="299" t="s">
        <v>54</v>
      </c>
      <c r="O1775" s="299">
        <v>84</v>
      </c>
      <c r="P1775" s="106" t="s">
        <v>3380</v>
      </c>
      <c r="Q1775" s="103" t="s">
        <v>5</v>
      </c>
      <c r="R1775" s="103" t="s">
        <v>5</v>
      </c>
      <c r="S1775" s="299" t="s">
        <v>5</v>
      </c>
      <c r="T1775" s="103" t="s">
        <v>5</v>
      </c>
      <c r="U1775" s="305" t="str">
        <f t="shared" si="163"/>
        <v>bt; bt; bt; bt</v>
      </c>
      <c r="V1775" s="306" t="s">
        <v>5</v>
      </c>
      <c r="W1775" s="307" t="str">
        <f t="shared" si="164"/>
        <v>III</v>
      </c>
      <c r="X1775" s="308"/>
    </row>
    <row r="1776" spans="1:24" x14ac:dyDescent="0.25">
      <c r="A1776" s="103">
        <f t="shared" si="161"/>
        <v>1767</v>
      </c>
      <c r="B1776" s="300" t="s">
        <v>3307</v>
      </c>
      <c r="C1776" s="301" t="s">
        <v>1388</v>
      </c>
      <c r="D1776" s="309">
        <v>41862</v>
      </c>
      <c r="E1776" s="308"/>
      <c r="F1776" s="308" t="s">
        <v>1753</v>
      </c>
      <c r="G1776" s="421" t="s">
        <v>3312</v>
      </c>
      <c r="H1776" s="228">
        <v>45720</v>
      </c>
      <c r="I1776" s="308">
        <v>35</v>
      </c>
      <c r="J1776" s="308">
        <v>138</v>
      </c>
      <c r="K1776" s="303" t="str" cm="1">
        <f t="array" ref="K1776">LOOKUP(2,1/(J1776&gt;=INDEX(IF(F1776="x",CCTT!$F$3:$I$170,CCTT!$B$3:$E$170),MATCH(DATEDIF(D1776,DATE(2024,7,11),"m"),CCTT!$A$3:$A$170,0),0)),CCTT!$F$2:$I$2)</f>
        <v>bt</v>
      </c>
      <c r="L1776" s="304">
        <f t="shared" si="162"/>
        <v>18.378491913463559</v>
      </c>
      <c r="M1776" s="303" t="str" cm="1">
        <f t="array" ref="M1776">LOOKUP(2,1/(L1776&gt;=INDEX(IF(F1776="x",BMI!$G$3:$K$170,BMI!$B$3:$F$170),MATCH(DATEDIF(D1776,DATE(2024,7,11),"m"),BMI!$A$3:$A$170,0),0)),BMI!$G$2:$K$2)</f>
        <v>bt</v>
      </c>
      <c r="N1776" s="299" t="s">
        <v>3379</v>
      </c>
      <c r="O1776" s="299">
        <v>83</v>
      </c>
      <c r="P1776" s="106" t="s">
        <v>3380</v>
      </c>
      <c r="Q1776" s="103" t="s">
        <v>5</v>
      </c>
      <c r="R1776" s="103" t="s">
        <v>5</v>
      </c>
      <c r="S1776" s="299" t="s">
        <v>5</v>
      </c>
      <c r="T1776" s="103" t="s">
        <v>5</v>
      </c>
      <c r="U1776" s="305" t="str">
        <f t="shared" si="163"/>
        <v>bt; bt; bt; bt</v>
      </c>
      <c r="V1776" s="306" t="s">
        <v>5</v>
      </c>
      <c r="W1776" s="307" t="str">
        <f t="shared" si="164"/>
        <v>I</v>
      </c>
      <c r="X1776" s="308"/>
    </row>
    <row r="1777" spans="1:24" x14ac:dyDescent="0.25">
      <c r="A1777" s="103">
        <f t="shared" si="161"/>
        <v>1768</v>
      </c>
      <c r="B1777" s="300" t="s">
        <v>3308</v>
      </c>
      <c r="C1777" s="301" t="s">
        <v>1335</v>
      </c>
      <c r="D1777" s="309">
        <v>41729</v>
      </c>
      <c r="E1777" s="308"/>
      <c r="F1777" s="308" t="s">
        <v>1753</v>
      </c>
      <c r="G1777" s="421" t="s">
        <v>3312</v>
      </c>
      <c r="H1777" s="228">
        <v>45720</v>
      </c>
      <c r="I1777" s="308">
        <v>38</v>
      </c>
      <c r="J1777" s="308">
        <v>143</v>
      </c>
      <c r="K1777" s="303" t="str" cm="1">
        <f t="array" ref="K1777">LOOKUP(2,1/(J1777&gt;=INDEX(IF(F1777="x",CCTT!$F$3:$I$170,CCTT!$B$3:$E$170),MATCH(DATEDIF(D1777,DATE(2024,7,11),"m"),CCTT!$A$3:$A$170,0),0)),CCTT!$F$2:$I$2)</f>
        <v>bt</v>
      </c>
      <c r="L1777" s="304">
        <f t="shared" si="162"/>
        <v>18.582815785612986</v>
      </c>
      <c r="M1777" s="303" t="str" cm="1">
        <f t="array" ref="M1777">LOOKUP(2,1/(L1777&gt;=INDEX(IF(F1777="x",BMI!$G$3:$K$170,BMI!$B$3:$F$170),MATCH(DATEDIF(D1777,DATE(2024,7,11),"m"),BMI!$A$3:$A$170,0),0)),BMI!$G$2:$K$2)</f>
        <v>bt</v>
      </c>
      <c r="N1777" s="299" t="s">
        <v>3384</v>
      </c>
      <c r="O1777" s="299">
        <v>81</v>
      </c>
      <c r="P1777" s="106" t="s">
        <v>3380</v>
      </c>
      <c r="Q1777" s="103" t="s">
        <v>5</v>
      </c>
      <c r="R1777" s="103" t="s">
        <v>5</v>
      </c>
      <c r="S1777" s="299" t="s">
        <v>5</v>
      </c>
      <c r="T1777" s="103" t="s">
        <v>5</v>
      </c>
      <c r="U1777" s="305" t="str">
        <f t="shared" si="163"/>
        <v>bt; bt; bt; bt</v>
      </c>
      <c r="V1777" s="306" t="s">
        <v>5</v>
      </c>
      <c r="W1777" s="307" t="str">
        <f t="shared" si="164"/>
        <v>I</v>
      </c>
      <c r="X1777" s="308"/>
    </row>
    <row r="1778" spans="1:24" ht="31.5" x14ac:dyDescent="0.25">
      <c r="A1778" s="103">
        <f t="shared" si="161"/>
        <v>1769</v>
      </c>
      <c r="B1778" s="300" t="s">
        <v>2792</v>
      </c>
      <c r="C1778" s="301" t="s">
        <v>1335</v>
      </c>
      <c r="D1778" s="309">
        <v>41769</v>
      </c>
      <c r="E1778" s="308"/>
      <c r="F1778" s="308" t="s">
        <v>1753</v>
      </c>
      <c r="G1778" s="421" t="s">
        <v>3312</v>
      </c>
      <c r="H1778" s="228">
        <v>45720</v>
      </c>
      <c r="I1778" s="308">
        <v>20</v>
      </c>
      <c r="J1778" s="308">
        <v>128</v>
      </c>
      <c r="K1778" s="303" t="str" cm="1">
        <f t="array" ref="K1778">LOOKUP(2,1/(J1778&gt;=INDEX(IF(F1778="x",CCTT!$F$3:$I$170,CCTT!$B$3:$E$170),MATCH(DATEDIF(D1778,DATE(2024,7,11),"m"),CCTT!$A$3:$A$170,0),0)),CCTT!$F$2:$I$2)</f>
        <v>bt</v>
      </c>
      <c r="L1778" s="304">
        <f t="shared" si="162"/>
        <v>12.20703125</v>
      </c>
      <c r="M1778" s="303" t="str" cm="1">
        <f t="array" ref="M1778">LOOKUP(2,1/(L1778&gt;=INDEX(IF(F1778="x",BMI!$G$3:$K$170,BMI!$B$3:$F$170),MATCH(DATEDIF(D1778,DATE(2024,7,11),"m"),BMI!$A$3:$A$170,0),0)),BMI!$G$2:$K$2)</f>
        <v>SDDTGC
MĐN</v>
      </c>
      <c r="N1778" s="299" t="s">
        <v>3381</v>
      </c>
      <c r="O1778" s="299">
        <v>83</v>
      </c>
      <c r="P1778" s="106" t="s">
        <v>3380</v>
      </c>
      <c r="Q1778" s="103" t="s">
        <v>5</v>
      </c>
      <c r="R1778" s="103" t="s">
        <v>5</v>
      </c>
      <c r="S1778" s="299" t="s">
        <v>5</v>
      </c>
      <c r="T1778" s="103" t="s">
        <v>5</v>
      </c>
      <c r="U1778" s="305" t="str">
        <f t="shared" si="163"/>
        <v>bt; bt; bt; bt</v>
      </c>
      <c r="V1778" s="306" t="s">
        <v>5</v>
      </c>
      <c r="W1778" s="307" t="str">
        <f t="shared" si="164"/>
        <v>III</v>
      </c>
      <c r="X1778" s="308"/>
    </row>
    <row r="1779" spans="1:24" x14ac:dyDescent="0.25">
      <c r="A1779" s="103">
        <f t="shared" si="161"/>
        <v>1770</v>
      </c>
      <c r="B1779" s="300" t="s">
        <v>3233</v>
      </c>
      <c r="C1779" s="301" t="s">
        <v>1383</v>
      </c>
      <c r="D1779" s="309">
        <v>41501</v>
      </c>
      <c r="E1779" s="308"/>
      <c r="F1779" s="308" t="s">
        <v>1753</v>
      </c>
      <c r="G1779" s="421" t="s">
        <v>3312</v>
      </c>
      <c r="H1779" s="228">
        <v>45720</v>
      </c>
      <c r="I1779" s="308">
        <v>30</v>
      </c>
      <c r="J1779" s="308">
        <v>146</v>
      </c>
      <c r="K1779" s="303" t="str" cm="1">
        <f t="array" ref="K1779">LOOKUP(2,1/(J1779&gt;=INDEX(IF(F1779="x",CCTT!$F$3:$I$170,CCTT!$B$3:$E$170),MATCH(DATEDIF(D1779,DATE(2024,7,11),"m"),CCTT!$A$3:$A$170,0),0)),CCTT!$F$2:$I$2)</f>
        <v>bt</v>
      </c>
      <c r="L1779" s="304">
        <f t="shared" si="162"/>
        <v>14.073935072246201</v>
      </c>
      <c r="M1779" s="303" t="str" cm="1">
        <f t="array" ref="M1779">LOOKUP(2,1/(L1779&gt;=INDEX(IF(F1779="x",BMI!$G$3:$K$170,BMI!$B$3:$F$170),MATCH(DATEDIF(D1779,DATE(2024,7,11),"m"),BMI!$A$3:$A$170,0),0)),BMI!$G$2:$K$2)</f>
        <v>bt</v>
      </c>
      <c r="N1779" s="299" t="s">
        <v>3386</v>
      </c>
      <c r="O1779" s="299">
        <v>79</v>
      </c>
      <c r="P1779" s="106" t="s">
        <v>3380</v>
      </c>
      <c r="Q1779" s="103" t="s">
        <v>5</v>
      </c>
      <c r="R1779" s="103" t="s">
        <v>5</v>
      </c>
      <c r="S1779" s="299" t="s">
        <v>1370</v>
      </c>
      <c r="T1779" s="103" t="s">
        <v>5</v>
      </c>
      <c r="U1779" s="305" t="str">
        <f t="shared" si="163"/>
        <v>bt; bt; Đa sâu răng; bt</v>
      </c>
      <c r="V1779" s="112" t="s">
        <v>1370</v>
      </c>
      <c r="W1779" s="307" t="str">
        <f t="shared" si="164"/>
        <v>II</v>
      </c>
      <c r="X1779" s="308"/>
    </row>
    <row r="1780" spans="1:24" x14ac:dyDescent="0.25">
      <c r="A1780" s="103">
        <f t="shared" si="161"/>
        <v>1771</v>
      </c>
      <c r="B1780" s="300" t="s">
        <v>2559</v>
      </c>
      <c r="C1780" s="301" t="s">
        <v>1350</v>
      </c>
      <c r="D1780" s="309">
        <v>41828</v>
      </c>
      <c r="E1780" s="308" t="s">
        <v>1753</v>
      </c>
      <c r="F1780" s="308"/>
      <c r="G1780" s="421" t="s">
        <v>3312</v>
      </c>
      <c r="H1780" s="228">
        <v>45720</v>
      </c>
      <c r="I1780" s="308">
        <v>52</v>
      </c>
      <c r="J1780" s="308">
        <v>142</v>
      </c>
      <c r="K1780" s="303" t="str" cm="1">
        <f t="array" ref="K1780">LOOKUP(2,1/(J1780&gt;=INDEX(IF(F1780="x",CCTT!$F$3:$I$170,CCTT!$B$3:$E$170),MATCH(DATEDIF(D1780,DATE(2024,7,11),"m"),CCTT!$A$3:$A$170,0),0)),CCTT!$F$2:$I$2)</f>
        <v>bt</v>
      </c>
      <c r="L1780" s="304">
        <f t="shared" si="162"/>
        <v>25.788534021027573</v>
      </c>
      <c r="M1780" s="303" t="str" cm="1">
        <f t="array" ref="M1780">LOOKUP(2,1/(L1780&gt;=INDEX(IF(F1780="x",BMI!$G$3:$K$170,BMI!$B$3:$F$170),MATCH(DATEDIF(D1780,DATE(2024,7,11),"m"),BMI!$A$3:$A$170,0),0)),BMI!$G$2:$K$2)</f>
        <v>BP</v>
      </c>
      <c r="N1780" s="299" t="s">
        <v>66</v>
      </c>
      <c r="O1780" s="299">
        <v>81</v>
      </c>
      <c r="P1780" s="302" t="s">
        <v>3419</v>
      </c>
      <c r="Q1780" s="335" t="s">
        <v>1326</v>
      </c>
      <c r="R1780" s="103" t="s">
        <v>5</v>
      </c>
      <c r="S1780" s="299" t="s">
        <v>5</v>
      </c>
      <c r="T1780" s="103" t="s">
        <v>5</v>
      </c>
      <c r="U1780" s="305" t="str">
        <f t="shared" si="163"/>
        <v>2 mắt giảm thị lực; bt; bt; bt</v>
      </c>
      <c r="V1780" s="112" t="s">
        <v>1326</v>
      </c>
      <c r="W1780" s="307" t="str">
        <f t="shared" si="164"/>
        <v>III</v>
      </c>
      <c r="X1780" s="308"/>
    </row>
    <row r="1781" spans="1:24" x14ac:dyDescent="0.25">
      <c r="A1781" s="103">
        <f t="shared" si="161"/>
        <v>1772</v>
      </c>
      <c r="B1781" s="300" t="s">
        <v>3309</v>
      </c>
      <c r="C1781" s="301" t="s">
        <v>1364</v>
      </c>
      <c r="D1781" s="308"/>
      <c r="E1781" s="308"/>
      <c r="F1781" s="308" t="s">
        <v>1753</v>
      </c>
      <c r="G1781" s="421" t="s">
        <v>3312</v>
      </c>
      <c r="H1781" s="228">
        <v>45720</v>
      </c>
      <c r="I1781" s="308">
        <v>32</v>
      </c>
      <c r="J1781" s="308">
        <v>146</v>
      </c>
      <c r="K1781" s="303" t="e" cm="1">
        <f t="array" ref="K1781">LOOKUP(2,1/(J1781&gt;=INDEX(IF(F1781="x",CCTT!$F$3:$I$170,CCTT!$B$3:$E$170),MATCH(DATEDIF(D1781,DATE(2024,7,11),"m"),CCTT!$A$3:$A$170,0),0)),CCTT!$F$2:$I$2)</f>
        <v>#N/A</v>
      </c>
      <c r="L1781" s="304">
        <f t="shared" si="162"/>
        <v>15.012197410395947</v>
      </c>
      <c r="M1781" s="303" t="e" cm="1">
        <f t="array" ref="M1781">LOOKUP(2,1/(L1781&gt;=INDEX(IF(F1781="x",BMI!$G$3:$K$170,BMI!$B$3:$F$170),MATCH(DATEDIF(D1781,DATE(2024,7,11),"m"),BMI!$A$3:$A$170,0),0)),BMI!$G$2:$K$2)</f>
        <v>#N/A</v>
      </c>
      <c r="N1781" s="299" t="s">
        <v>3379</v>
      </c>
      <c r="O1781" s="299">
        <v>81</v>
      </c>
      <c r="P1781" s="106" t="s">
        <v>3380</v>
      </c>
      <c r="Q1781" s="103" t="s">
        <v>5</v>
      </c>
      <c r="R1781" s="103" t="s">
        <v>5</v>
      </c>
      <c r="S1781" s="299" t="s">
        <v>5</v>
      </c>
      <c r="T1781" s="103" t="s">
        <v>5</v>
      </c>
      <c r="U1781" s="305" t="str">
        <f t="shared" si="163"/>
        <v>bt; bt; bt; bt</v>
      </c>
      <c r="V1781" s="306" t="s">
        <v>5</v>
      </c>
      <c r="W1781" s="307" t="e">
        <f t="shared" si="164"/>
        <v>#N/A</v>
      </c>
      <c r="X1781" s="308"/>
    </row>
    <row r="1782" spans="1:24" x14ac:dyDescent="0.25">
      <c r="A1782" s="103">
        <f t="shared" si="161"/>
        <v>1773</v>
      </c>
      <c r="B1782" s="300" t="s">
        <v>3310</v>
      </c>
      <c r="C1782" s="301" t="s">
        <v>1262</v>
      </c>
      <c r="D1782" s="309">
        <v>41871</v>
      </c>
      <c r="E1782" s="308"/>
      <c r="F1782" s="308" t="s">
        <v>1753</v>
      </c>
      <c r="G1782" s="421" t="s">
        <v>3312</v>
      </c>
      <c r="H1782" s="228">
        <v>45720</v>
      </c>
      <c r="I1782" s="308">
        <v>21</v>
      </c>
      <c r="J1782" s="308">
        <v>127</v>
      </c>
      <c r="K1782" s="303" t="str" cm="1">
        <f t="array" ref="K1782">LOOKUP(2,1/(J1782&gt;=INDEX(IF(F1782="x",CCTT!$F$3:$I$170,CCTT!$B$3:$E$170),MATCH(DATEDIF(D1782,DATE(2024,7,11),"m"),CCTT!$A$3:$A$170,0),0)),CCTT!$F$2:$I$2)</f>
        <v>bt</v>
      </c>
      <c r="L1782" s="304">
        <f t="shared" si="162"/>
        <v>13.02002604005208</v>
      </c>
      <c r="M1782" s="303" t="str" cm="1">
        <f t="array" ref="M1782">LOOKUP(2,1/(L1782&gt;=INDEX(IF(F1782="x",BMI!$G$3:$K$170,BMI!$B$3:$F$170),MATCH(DATEDIF(D1782,DATE(2024,7,11),"m"),BMI!$A$3:$A$170,0),0)),BMI!$G$2:$K$2)</f>
        <v>SDDTGC</v>
      </c>
      <c r="N1782" s="299" t="s">
        <v>3381</v>
      </c>
      <c r="O1782" s="299">
        <v>81</v>
      </c>
      <c r="P1782" s="106" t="s">
        <v>3380</v>
      </c>
      <c r="Q1782" s="103" t="s">
        <v>1269</v>
      </c>
      <c r="R1782" s="103" t="s">
        <v>5</v>
      </c>
      <c r="S1782" s="299" t="s">
        <v>5</v>
      </c>
      <c r="T1782" s="103" t="s">
        <v>5</v>
      </c>
      <c r="U1782" s="305" t="str">
        <f t="shared" si="163"/>
        <v>Cận thị; bt; bt; bt</v>
      </c>
      <c r="V1782" s="306" t="s">
        <v>1269</v>
      </c>
      <c r="W1782" s="307" t="str">
        <f t="shared" si="164"/>
        <v>II</v>
      </c>
      <c r="X1782" s="308"/>
    </row>
    <row r="1783" spans="1:24" x14ac:dyDescent="0.25">
      <c r="A1783" s="103">
        <f t="shared" si="161"/>
        <v>1774</v>
      </c>
      <c r="B1783" s="300" t="s">
        <v>1669</v>
      </c>
      <c r="C1783" s="301" t="s">
        <v>1615</v>
      </c>
      <c r="D1783" s="308"/>
      <c r="E1783" s="308" t="s">
        <v>1753</v>
      </c>
      <c r="F1783" s="308"/>
      <c r="G1783" s="421" t="s">
        <v>3312</v>
      </c>
      <c r="H1783" s="228">
        <v>45720</v>
      </c>
      <c r="I1783" s="308">
        <v>30</v>
      </c>
      <c r="J1783" s="308">
        <v>118</v>
      </c>
      <c r="K1783" s="303" t="e" cm="1">
        <f t="array" ref="K1783">LOOKUP(2,1/(J1783&gt;=INDEX(IF(F1783="x",CCTT!$F$3:$I$170,CCTT!$B$3:$E$170),MATCH(DATEDIF(D1783,DATE(2024,7,11),"m"),CCTT!$A$3:$A$170,0),0)),CCTT!$F$2:$I$2)</f>
        <v>#N/A</v>
      </c>
      <c r="L1783" s="304">
        <f t="shared" si="162"/>
        <v>21.545532892846882</v>
      </c>
      <c r="M1783" s="303" t="e" cm="1">
        <f t="array" ref="M1783">LOOKUP(2,1/(L1783&gt;=INDEX(IF(F1783="x",BMI!$G$3:$K$170,BMI!$B$3:$F$170),MATCH(DATEDIF(D1783,DATE(2024,7,11),"m"),BMI!$A$3:$A$170,0),0)),BMI!$G$2:$K$2)</f>
        <v>#N/A</v>
      </c>
      <c r="N1783" s="299" t="s">
        <v>3381</v>
      </c>
      <c r="O1783" s="299">
        <v>85</v>
      </c>
      <c r="P1783" s="106" t="s">
        <v>3380</v>
      </c>
      <c r="Q1783" s="103" t="s">
        <v>5</v>
      </c>
      <c r="R1783" s="103" t="s">
        <v>5</v>
      </c>
      <c r="S1783" s="299" t="s">
        <v>5</v>
      </c>
      <c r="T1783" s="103" t="s">
        <v>5</v>
      </c>
      <c r="U1783" s="305" t="str">
        <f t="shared" si="163"/>
        <v>bt; bt; bt; bt</v>
      </c>
      <c r="V1783" s="306" t="s">
        <v>5</v>
      </c>
      <c r="W1783" s="307" t="e">
        <f t="shared" si="164"/>
        <v>#N/A</v>
      </c>
      <c r="X1783" s="308"/>
    </row>
    <row r="1784" spans="1:24" x14ac:dyDescent="0.25">
      <c r="A1784" s="103">
        <f t="shared" si="161"/>
        <v>1775</v>
      </c>
      <c r="B1784" s="300" t="s">
        <v>3311</v>
      </c>
      <c r="C1784" s="301" t="s">
        <v>1261</v>
      </c>
      <c r="D1784" s="308"/>
      <c r="E1784" s="308"/>
      <c r="F1784" s="308" t="s">
        <v>1753</v>
      </c>
      <c r="G1784" s="421" t="s">
        <v>3312</v>
      </c>
      <c r="H1784" s="228">
        <v>45720</v>
      </c>
      <c r="I1784" s="308">
        <v>25</v>
      </c>
      <c r="J1784" s="308">
        <v>138</v>
      </c>
      <c r="K1784" s="303" t="e" cm="1">
        <f t="array" ref="K1784">LOOKUP(2,1/(J1784&gt;=INDEX(IF(F1784="x",CCTT!$F$3:$I$170,CCTT!$B$3:$E$170),MATCH(DATEDIF(D1784,DATE(2024,7,11),"m"),CCTT!$A$3:$A$170,0),0)),CCTT!$F$2:$I$2)</f>
        <v>#N/A</v>
      </c>
      <c r="L1784" s="304">
        <f t="shared" si="162"/>
        <v>13.127494223902541</v>
      </c>
      <c r="M1784" s="303" t="e" cm="1">
        <f t="array" ref="M1784">LOOKUP(2,1/(L1784&gt;=INDEX(IF(F1784="x",BMI!$G$3:$K$170,BMI!$B$3:$F$170),MATCH(DATEDIF(D1784,DATE(2024,7,11),"m"),BMI!$A$3:$A$170,0),0)),BMI!$G$2:$K$2)</f>
        <v>#N/A</v>
      </c>
      <c r="N1784" s="299" t="s">
        <v>3381</v>
      </c>
      <c r="O1784" s="299">
        <v>83</v>
      </c>
      <c r="P1784" s="106" t="s">
        <v>3380</v>
      </c>
      <c r="Q1784" s="103" t="s">
        <v>5</v>
      </c>
      <c r="R1784" s="103" t="s">
        <v>5</v>
      </c>
      <c r="S1784" s="299" t="s">
        <v>5</v>
      </c>
      <c r="T1784" s="103" t="s">
        <v>5</v>
      </c>
      <c r="U1784" s="305" t="str">
        <f t="shared" si="163"/>
        <v>bt; bt; bt; bt</v>
      </c>
      <c r="V1784" s="306" t="s">
        <v>5</v>
      </c>
      <c r="W1784" s="307" t="e">
        <f t="shared" si="164"/>
        <v>#N/A</v>
      </c>
      <c r="X1784" s="308"/>
    </row>
    <row r="1785" spans="1:24" x14ac:dyDescent="0.25">
      <c r="A1785" s="103">
        <f t="shared" si="161"/>
        <v>1776</v>
      </c>
      <c r="B1785" s="300" t="s">
        <v>3313</v>
      </c>
      <c r="C1785" s="301" t="s">
        <v>1261</v>
      </c>
      <c r="D1785" s="309">
        <v>41921</v>
      </c>
      <c r="E1785" s="308"/>
      <c r="F1785" s="308" t="s">
        <v>1753</v>
      </c>
      <c r="G1785" s="421" t="s">
        <v>3344</v>
      </c>
      <c r="H1785" s="228">
        <v>45720</v>
      </c>
      <c r="I1785" s="308">
        <v>40</v>
      </c>
      <c r="J1785" s="308">
        <v>133</v>
      </c>
      <c r="K1785" s="303" t="str" cm="1">
        <f t="array" ref="K1785">LOOKUP(2,1/(J1785&gt;=INDEX(IF(F1785="x",CCTT!$F$3:$I$170,CCTT!$B$3:$E$170),MATCH(DATEDIF(D1785,DATE(2024,7,11),"m"),CCTT!$A$3:$A$170,0),0)),CCTT!$F$2:$I$2)</f>
        <v>bt</v>
      </c>
      <c r="L1785" s="304">
        <f t="shared" si="162"/>
        <v>22.612923285657754</v>
      </c>
      <c r="M1785" s="303" t="str" cm="1">
        <f t="array" ref="M1785">LOOKUP(2,1/(L1785&gt;=INDEX(IF(F1785="x",BMI!$G$3:$K$170,BMI!$B$3:$F$170),MATCH(DATEDIF(D1785,DATE(2024,7,11),"m"),BMI!$A$3:$A$170,0),0)),BMI!$G$2:$K$2)</f>
        <v>BP</v>
      </c>
      <c r="N1785" s="299" t="s">
        <v>3379</v>
      </c>
      <c r="O1785" s="299">
        <v>84</v>
      </c>
      <c r="P1785" s="106" t="s">
        <v>3380</v>
      </c>
      <c r="Q1785" s="103" t="s">
        <v>5</v>
      </c>
      <c r="R1785" s="103" t="s">
        <v>5</v>
      </c>
      <c r="S1785" s="299" t="s">
        <v>1370</v>
      </c>
      <c r="T1785" s="103" t="s">
        <v>5</v>
      </c>
      <c r="U1785" s="305" t="str">
        <f t="shared" si="163"/>
        <v>bt; bt; Đa sâu răng; bt</v>
      </c>
      <c r="V1785" s="112" t="s">
        <v>1370</v>
      </c>
      <c r="W1785" s="307" t="str">
        <f t="shared" si="164"/>
        <v>III</v>
      </c>
      <c r="X1785" s="308"/>
    </row>
    <row r="1786" spans="1:24" x14ac:dyDescent="0.25">
      <c r="A1786" s="103">
        <f t="shared" si="161"/>
        <v>1777</v>
      </c>
      <c r="B1786" s="300" t="s">
        <v>3314</v>
      </c>
      <c r="C1786" s="301" t="s">
        <v>1261</v>
      </c>
      <c r="D1786" s="309">
        <v>41725</v>
      </c>
      <c r="E1786" s="308"/>
      <c r="F1786" s="308" t="s">
        <v>1753</v>
      </c>
      <c r="G1786" s="421" t="s">
        <v>3344</v>
      </c>
      <c r="H1786" s="228">
        <v>45720</v>
      </c>
      <c r="I1786" s="308">
        <v>31</v>
      </c>
      <c r="J1786" s="308">
        <v>144</v>
      </c>
      <c r="K1786" s="303" t="str" cm="1">
        <f t="array" ref="K1786">LOOKUP(2,1/(J1786&gt;=INDEX(IF(F1786="x",CCTT!$F$3:$I$170,CCTT!$B$3:$E$170),MATCH(DATEDIF(D1786,DATE(2024,7,11),"m"),CCTT!$A$3:$A$170,0),0)),CCTT!$F$2:$I$2)</f>
        <v>bt</v>
      </c>
      <c r="L1786" s="304">
        <f t="shared" si="162"/>
        <v>14.949845679012345</v>
      </c>
      <c r="M1786" s="303" t="str" cm="1">
        <f t="array" ref="M1786">LOOKUP(2,1/(L1786&gt;=INDEX(IF(F1786="x",BMI!$G$3:$K$170,BMI!$B$3:$F$170),MATCH(DATEDIF(D1786,DATE(2024,7,11),"m"),BMI!$A$3:$A$170,0),0)),BMI!$G$2:$K$2)</f>
        <v>bt</v>
      </c>
      <c r="N1786" s="299" t="s">
        <v>3381</v>
      </c>
      <c r="O1786" s="299">
        <v>81</v>
      </c>
      <c r="P1786" s="106" t="s">
        <v>3380</v>
      </c>
      <c r="Q1786" s="103" t="s">
        <v>5</v>
      </c>
      <c r="R1786" s="103" t="s">
        <v>5</v>
      </c>
      <c r="S1786" s="299" t="s">
        <v>5</v>
      </c>
      <c r="T1786" s="103" t="s">
        <v>5</v>
      </c>
      <c r="U1786" s="305" t="str">
        <f t="shared" si="163"/>
        <v>bt; bt; bt; bt</v>
      </c>
      <c r="V1786" s="306" t="s">
        <v>5</v>
      </c>
      <c r="W1786" s="307" t="str">
        <f t="shared" si="164"/>
        <v>I</v>
      </c>
      <c r="X1786" s="308"/>
    </row>
    <row r="1787" spans="1:24" x14ac:dyDescent="0.25">
      <c r="A1787" s="103">
        <f t="shared" si="161"/>
        <v>1778</v>
      </c>
      <c r="B1787" s="300" t="s">
        <v>3315</v>
      </c>
      <c r="C1787" s="301" t="s">
        <v>1376</v>
      </c>
      <c r="D1787" s="309">
        <v>41951</v>
      </c>
      <c r="E1787" s="309" t="s">
        <v>1753</v>
      </c>
      <c r="F1787" s="308"/>
      <c r="G1787" s="421" t="s">
        <v>3344</v>
      </c>
      <c r="H1787" s="228">
        <v>45720</v>
      </c>
      <c r="I1787" s="308">
        <v>40</v>
      </c>
      <c r="J1787" s="308">
        <v>142</v>
      </c>
      <c r="K1787" s="303" t="str" cm="1">
        <f t="array" ref="K1787">LOOKUP(2,1/(J1787&gt;=INDEX(IF(F1787="x",CCTT!$F$3:$I$170,CCTT!$B$3:$E$170),MATCH(DATEDIF(D1787,DATE(2024,7,11),"m"),CCTT!$A$3:$A$170,0),0)),CCTT!$F$2:$I$2)</f>
        <v>bt</v>
      </c>
      <c r="L1787" s="304">
        <f t="shared" si="162"/>
        <v>19.837333862328904</v>
      </c>
      <c r="M1787" s="303" t="str" cm="1">
        <f t="array" ref="M1787">LOOKUP(2,1/(L1787&gt;=INDEX(IF(F1787="x",BMI!$G$3:$K$170,BMI!$B$3:$F$170),MATCH(DATEDIF(D1787,DATE(2024,7,11),"m"),BMI!$A$3:$A$170,0),0)),BMI!$G$2:$K$2)</f>
        <v>TC</v>
      </c>
      <c r="N1787" s="299" t="s">
        <v>3390</v>
      </c>
      <c r="O1787" s="299">
        <v>83</v>
      </c>
      <c r="P1787" s="106" t="s">
        <v>3380</v>
      </c>
      <c r="Q1787" s="103" t="s">
        <v>5</v>
      </c>
      <c r="R1787" s="103" t="s">
        <v>5</v>
      </c>
      <c r="S1787" s="299" t="s">
        <v>1370</v>
      </c>
      <c r="T1787" s="103" t="s">
        <v>5</v>
      </c>
      <c r="U1787" s="305" t="str">
        <f t="shared" si="163"/>
        <v>bt; bt; Đa sâu răng; bt</v>
      </c>
      <c r="V1787" s="112" t="s">
        <v>1370</v>
      </c>
      <c r="W1787" s="307" t="str">
        <f t="shared" si="164"/>
        <v>II</v>
      </c>
      <c r="X1787" s="308"/>
    </row>
    <row r="1788" spans="1:24" x14ac:dyDescent="0.25">
      <c r="A1788" s="103">
        <f t="shared" si="161"/>
        <v>1779</v>
      </c>
      <c r="B1788" s="300" t="s">
        <v>3316</v>
      </c>
      <c r="C1788" s="301" t="s">
        <v>1373</v>
      </c>
      <c r="D1788" s="309">
        <v>41810</v>
      </c>
      <c r="E1788" s="308"/>
      <c r="F1788" s="308" t="s">
        <v>1753</v>
      </c>
      <c r="G1788" s="421" t="s">
        <v>3344</v>
      </c>
      <c r="H1788" s="228">
        <v>45720</v>
      </c>
      <c r="I1788" s="308">
        <v>46</v>
      </c>
      <c r="J1788" s="308">
        <v>135</v>
      </c>
      <c r="K1788" s="303" t="str" cm="1">
        <f t="array" ref="K1788">LOOKUP(2,1/(J1788&gt;=INDEX(IF(F1788="x",CCTT!$F$3:$I$170,CCTT!$B$3:$E$170),MATCH(DATEDIF(D1788,DATE(2024,7,11),"m"),CCTT!$A$3:$A$170,0),0)),CCTT!$F$2:$I$2)</f>
        <v>bt</v>
      </c>
      <c r="L1788" s="304">
        <f t="shared" si="162"/>
        <v>25.240054869684503</v>
      </c>
      <c r="M1788" s="303" t="str" cm="1">
        <f t="array" ref="M1788">LOOKUP(2,1/(L1788&gt;=INDEX(IF(F1788="x",BMI!$G$3:$K$170,BMI!$B$3:$F$170),MATCH(DATEDIF(D1788,DATE(2024,7,11),"m"),BMI!$A$3:$A$170,0),0)),BMI!$G$2:$K$2)</f>
        <v>BP</v>
      </c>
      <c r="N1788" s="299" t="s">
        <v>3381</v>
      </c>
      <c r="O1788" s="299">
        <v>81</v>
      </c>
      <c r="P1788" s="302" t="s">
        <v>3415</v>
      </c>
      <c r="Q1788" s="335" t="s">
        <v>1326</v>
      </c>
      <c r="R1788" s="103" t="s">
        <v>5</v>
      </c>
      <c r="S1788" s="299" t="s">
        <v>5</v>
      </c>
      <c r="T1788" s="103" t="s">
        <v>5</v>
      </c>
      <c r="U1788" s="305" t="str">
        <f t="shared" si="163"/>
        <v>2 mắt giảm thị lực; bt; bt; bt</v>
      </c>
      <c r="V1788" s="112" t="s">
        <v>1326</v>
      </c>
      <c r="W1788" s="307" t="str">
        <f t="shared" si="164"/>
        <v>III</v>
      </c>
      <c r="X1788" s="308"/>
    </row>
    <row r="1789" spans="1:24" x14ac:dyDescent="0.25">
      <c r="A1789" s="103">
        <f t="shared" si="161"/>
        <v>1780</v>
      </c>
      <c r="B1789" s="300" t="s">
        <v>3317</v>
      </c>
      <c r="C1789" s="301" t="s">
        <v>1373</v>
      </c>
      <c r="D1789" s="309">
        <v>41661</v>
      </c>
      <c r="E1789" s="308"/>
      <c r="F1789" s="308" t="s">
        <v>1753</v>
      </c>
      <c r="G1789" s="421" t="s">
        <v>3344</v>
      </c>
      <c r="H1789" s="228">
        <v>45720</v>
      </c>
      <c r="I1789" s="308">
        <v>43</v>
      </c>
      <c r="J1789" s="308">
        <v>143</v>
      </c>
      <c r="K1789" s="303" t="str" cm="1">
        <f t="array" ref="K1789">LOOKUP(2,1/(J1789&gt;=INDEX(IF(F1789="x",CCTT!$F$3:$I$170,CCTT!$B$3:$E$170),MATCH(DATEDIF(D1789,DATE(2024,7,11),"m"),CCTT!$A$3:$A$170,0),0)),CCTT!$F$2:$I$2)</f>
        <v>bt</v>
      </c>
      <c r="L1789" s="304">
        <f t="shared" si="162"/>
        <v>21.027923125825225</v>
      </c>
      <c r="M1789" s="303" t="str" cm="1">
        <f t="array" ref="M1789">LOOKUP(2,1/(L1789&gt;=INDEX(IF(F1789="x",BMI!$G$3:$K$170,BMI!$B$3:$F$170),MATCH(DATEDIF(D1789,DATE(2024,7,11),"m"),BMI!$A$3:$A$170,0),0)),BMI!$G$2:$K$2)</f>
        <v>TC</v>
      </c>
      <c r="N1789" s="299" t="s">
        <v>3386</v>
      </c>
      <c r="O1789" s="299">
        <v>86</v>
      </c>
      <c r="P1789" s="302" t="s">
        <v>3382</v>
      </c>
      <c r="Q1789" s="335" t="s">
        <v>1267</v>
      </c>
      <c r="R1789" s="103" t="s">
        <v>5</v>
      </c>
      <c r="S1789" s="299" t="s">
        <v>5</v>
      </c>
      <c r="T1789" s="103" t="s">
        <v>5</v>
      </c>
      <c r="U1789" s="305" t="str">
        <f t="shared" si="163"/>
        <v>Loạn thị; bt; bt; bt</v>
      </c>
      <c r="V1789" s="306" t="s">
        <v>1267</v>
      </c>
      <c r="W1789" s="307" t="str">
        <f t="shared" si="164"/>
        <v>II</v>
      </c>
      <c r="X1789" s="308"/>
    </row>
    <row r="1790" spans="1:24" x14ac:dyDescent="0.25">
      <c r="A1790" s="103">
        <f t="shared" si="161"/>
        <v>1781</v>
      </c>
      <c r="B1790" s="300" t="s">
        <v>3318</v>
      </c>
      <c r="C1790" s="301" t="s">
        <v>1717</v>
      </c>
      <c r="D1790" s="309">
        <v>41963</v>
      </c>
      <c r="E1790" s="308"/>
      <c r="F1790" s="308" t="s">
        <v>1753</v>
      </c>
      <c r="G1790" s="421" t="s">
        <v>3344</v>
      </c>
      <c r="H1790" s="228">
        <v>45720</v>
      </c>
      <c r="I1790" s="308">
        <v>41</v>
      </c>
      <c r="J1790" s="308">
        <v>142</v>
      </c>
      <c r="K1790" s="303" t="str" cm="1">
        <f t="array" ref="K1790">LOOKUP(2,1/(J1790&gt;=INDEX(IF(F1790="x",CCTT!$F$3:$I$170,CCTT!$B$3:$E$170),MATCH(DATEDIF(D1790,DATE(2024,7,11),"m"),CCTT!$A$3:$A$170,0),0)),CCTT!$F$2:$I$2)</f>
        <v>bt</v>
      </c>
      <c r="L1790" s="304">
        <f t="shared" si="162"/>
        <v>20.333267208887126</v>
      </c>
      <c r="M1790" s="303" t="str" cm="1">
        <f t="array" ref="M1790">LOOKUP(2,1/(L1790&gt;=INDEX(IF(F1790="x",BMI!$G$3:$K$170,BMI!$B$3:$F$170),MATCH(DATEDIF(D1790,DATE(2024,7,11),"m"),BMI!$A$3:$A$170,0),0)),BMI!$G$2:$K$2)</f>
        <v>TC</v>
      </c>
      <c r="N1790" s="299" t="s">
        <v>3379</v>
      </c>
      <c r="O1790" s="299">
        <v>83</v>
      </c>
      <c r="P1790" s="106" t="s">
        <v>3380</v>
      </c>
      <c r="Q1790" s="103" t="s">
        <v>5</v>
      </c>
      <c r="R1790" s="103" t="s">
        <v>5</v>
      </c>
      <c r="S1790" s="299" t="s">
        <v>5</v>
      </c>
      <c r="T1790" s="103" t="s">
        <v>5</v>
      </c>
      <c r="U1790" s="305" t="str">
        <f t="shared" si="163"/>
        <v>bt; bt; bt; bt</v>
      </c>
      <c r="V1790" s="306" t="s">
        <v>5</v>
      </c>
      <c r="W1790" s="307" t="str">
        <f t="shared" si="164"/>
        <v>II</v>
      </c>
      <c r="X1790" s="308"/>
    </row>
    <row r="1791" spans="1:24" x14ac:dyDescent="0.25">
      <c r="A1791" s="103">
        <f t="shared" si="161"/>
        <v>1782</v>
      </c>
      <c r="B1791" s="300" t="s">
        <v>1341</v>
      </c>
      <c r="C1791" s="301" t="s">
        <v>1265</v>
      </c>
      <c r="D1791" s="309">
        <v>41738</v>
      </c>
      <c r="E1791" s="308" t="s">
        <v>1753</v>
      </c>
      <c r="F1791" s="308"/>
      <c r="G1791" s="421" t="s">
        <v>3344</v>
      </c>
      <c r="H1791" s="228">
        <v>45720</v>
      </c>
      <c r="I1791" s="308">
        <v>40</v>
      </c>
      <c r="J1791" s="308">
        <v>137</v>
      </c>
      <c r="K1791" s="303" t="str" cm="1">
        <f t="array" ref="K1791">LOOKUP(2,1/(J1791&gt;=INDEX(IF(F1791="x",CCTT!$F$3:$I$170,CCTT!$B$3:$E$170),MATCH(DATEDIF(D1791,DATE(2024,7,11),"m"),CCTT!$A$3:$A$170,0),0)),CCTT!$F$2:$I$2)</f>
        <v>bt</v>
      </c>
      <c r="L1791" s="304">
        <f t="shared" si="162"/>
        <v>21.311737439394747</v>
      </c>
      <c r="M1791" s="303" t="str" cm="1">
        <f t="array" ref="M1791">LOOKUP(2,1/(L1791&gt;=INDEX(IF(F1791="x",BMI!$G$3:$K$170,BMI!$B$3:$F$170),MATCH(DATEDIF(D1791,DATE(2024,7,11),"m"),BMI!$A$3:$A$170,0),0)),BMI!$G$2:$K$2)</f>
        <v>TC</v>
      </c>
      <c r="N1791" s="299" t="s">
        <v>3381</v>
      </c>
      <c r="O1791" s="299">
        <v>83</v>
      </c>
      <c r="P1791" s="106" t="s">
        <v>3380</v>
      </c>
      <c r="Q1791" s="103" t="s">
        <v>5</v>
      </c>
      <c r="R1791" s="103" t="s">
        <v>5</v>
      </c>
      <c r="S1791" s="299" t="s">
        <v>1370</v>
      </c>
      <c r="T1791" s="103" t="s">
        <v>5</v>
      </c>
      <c r="U1791" s="305" t="str">
        <f t="shared" si="163"/>
        <v>bt; bt; Đa sâu răng; bt</v>
      </c>
      <c r="V1791" s="112" t="s">
        <v>1370</v>
      </c>
      <c r="W1791" s="307" t="str">
        <f t="shared" si="164"/>
        <v>II</v>
      </c>
      <c r="X1791" s="308"/>
    </row>
    <row r="1792" spans="1:24" x14ac:dyDescent="0.25">
      <c r="A1792" s="103">
        <f t="shared" si="161"/>
        <v>1783</v>
      </c>
      <c r="B1792" s="300" t="s">
        <v>3319</v>
      </c>
      <c r="C1792" s="301" t="s">
        <v>1266</v>
      </c>
      <c r="D1792" s="309">
        <v>41651</v>
      </c>
      <c r="E1792" s="308"/>
      <c r="F1792" s="308" t="s">
        <v>1753</v>
      </c>
      <c r="G1792" s="421" t="s">
        <v>3344</v>
      </c>
      <c r="H1792" s="228">
        <v>45720</v>
      </c>
      <c r="I1792" s="308">
        <v>40</v>
      </c>
      <c r="J1792" s="308">
        <v>146</v>
      </c>
      <c r="K1792" s="303" t="str" cm="1">
        <f t="array" ref="K1792">LOOKUP(2,1/(J1792&gt;=INDEX(IF(F1792="x",CCTT!$F$3:$I$170,CCTT!$B$3:$E$170),MATCH(DATEDIF(D1792,DATE(2024,7,11),"m"),CCTT!$A$3:$A$170,0),0)),CCTT!$F$2:$I$2)</f>
        <v>bt</v>
      </c>
      <c r="L1792" s="304">
        <f t="shared" si="162"/>
        <v>18.765246762994934</v>
      </c>
      <c r="M1792" s="303" t="str" cm="1">
        <f t="array" ref="M1792">LOOKUP(2,1/(L1792&gt;=INDEX(IF(F1792="x",BMI!$G$3:$K$170,BMI!$B$3:$F$170),MATCH(DATEDIF(D1792,DATE(2024,7,11),"m"),BMI!$A$3:$A$170,0),0)),BMI!$G$2:$K$2)</f>
        <v>bt</v>
      </c>
      <c r="N1792" s="299" t="s">
        <v>3381</v>
      </c>
      <c r="O1792" s="299">
        <v>83</v>
      </c>
      <c r="P1792" s="302" t="s">
        <v>3411</v>
      </c>
      <c r="Q1792" s="335" t="s">
        <v>1326</v>
      </c>
      <c r="R1792" s="103" t="s">
        <v>5</v>
      </c>
      <c r="S1792" s="299" t="s">
        <v>5</v>
      </c>
      <c r="T1792" s="103" t="s">
        <v>5</v>
      </c>
      <c r="U1792" s="305" t="str">
        <f t="shared" si="163"/>
        <v>2 mắt giảm thị lực; bt; bt; bt</v>
      </c>
      <c r="V1792" s="112" t="s">
        <v>1326</v>
      </c>
      <c r="W1792" s="307" t="str">
        <f t="shared" si="164"/>
        <v>II</v>
      </c>
      <c r="X1792" s="308"/>
    </row>
    <row r="1793" spans="1:24" x14ac:dyDescent="0.25">
      <c r="A1793" s="103">
        <f t="shared" si="161"/>
        <v>1784</v>
      </c>
      <c r="B1793" s="300" t="s">
        <v>1754</v>
      </c>
      <c r="C1793" s="301" t="s">
        <v>1268</v>
      </c>
      <c r="D1793" s="309">
        <v>41827</v>
      </c>
      <c r="E1793" s="308" t="s">
        <v>1753</v>
      </c>
      <c r="F1793" s="308"/>
      <c r="G1793" s="421" t="s">
        <v>3344</v>
      </c>
      <c r="H1793" s="228">
        <v>45720</v>
      </c>
      <c r="I1793" s="308">
        <v>36</v>
      </c>
      <c r="J1793" s="308">
        <v>134</v>
      </c>
      <c r="K1793" s="303" t="str" cm="1">
        <f t="array" ref="K1793">LOOKUP(2,1/(J1793&gt;=INDEX(IF(F1793="x",CCTT!$F$3:$I$170,CCTT!$B$3:$E$170),MATCH(DATEDIF(D1793,DATE(2024,7,11),"m"),CCTT!$A$3:$A$170,0),0)),CCTT!$F$2:$I$2)</f>
        <v>bt</v>
      </c>
      <c r="L1793" s="304">
        <f t="shared" si="162"/>
        <v>20.049008687903765</v>
      </c>
      <c r="M1793" s="303" t="str" cm="1">
        <f t="array" ref="M1793">LOOKUP(2,1/(L1793&gt;=INDEX(IF(F1793="x",BMI!$G$3:$K$170,BMI!$B$3:$F$170),MATCH(DATEDIF(D1793,DATE(2024,7,11),"m"),BMI!$A$3:$A$170,0),0)),BMI!$G$2:$K$2)</f>
        <v>TC</v>
      </c>
      <c r="N1793" s="299" t="s">
        <v>3381</v>
      </c>
      <c r="O1793" s="299">
        <v>83</v>
      </c>
      <c r="P1793" s="106" t="s">
        <v>3380</v>
      </c>
      <c r="Q1793" s="103" t="s">
        <v>5</v>
      </c>
      <c r="R1793" s="103" t="s">
        <v>5</v>
      </c>
      <c r="S1793" s="299" t="s">
        <v>1370</v>
      </c>
      <c r="T1793" s="103" t="s">
        <v>5</v>
      </c>
      <c r="U1793" s="305" t="str">
        <f t="shared" si="163"/>
        <v>bt; bt; Đa sâu răng; bt</v>
      </c>
      <c r="V1793" s="112" t="s">
        <v>1370</v>
      </c>
      <c r="W1793" s="307" t="str">
        <f t="shared" si="164"/>
        <v>II</v>
      </c>
      <c r="X1793" s="308"/>
    </row>
    <row r="1794" spans="1:24" x14ac:dyDescent="0.25">
      <c r="A1794" s="103">
        <f t="shared" si="161"/>
        <v>1785</v>
      </c>
      <c r="B1794" s="300" t="s">
        <v>3320</v>
      </c>
      <c r="C1794" s="301" t="s">
        <v>1956</v>
      </c>
      <c r="D1794" s="309">
        <v>41863</v>
      </c>
      <c r="E1794" s="308" t="s">
        <v>1753</v>
      </c>
      <c r="F1794" s="308"/>
      <c r="G1794" s="421" t="s">
        <v>3344</v>
      </c>
      <c r="H1794" s="228">
        <v>45720</v>
      </c>
      <c r="I1794" s="308">
        <v>26</v>
      </c>
      <c r="J1794" s="308">
        <v>130</v>
      </c>
      <c r="K1794" s="303" t="str" cm="1">
        <f t="array" ref="K1794">LOOKUP(2,1/(J1794&gt;=INDEX(IF(F1794="x",CCTT!$F$3:$I$170,CCTT!$B$3:$E$170),MATCH(DATEDIF(D1794,DATE(2024,7,11),"m"),CCTT!$A$3:$A$170,0),0)),CCTT!$F$2:$I$2)</f>
        <v>bt</v>
      </c>
      <c r="L1794" s="304">
        <f t="shared" si="162"/>
        <v>15.384615384615385</v>
      </c>
      <c r="M1794" s="303" t="str" cm="1">
        <f t="array" ref="M1794">LOOKUP(2,1/(L1794&gt;=INDEX(IF(F1794="x",BMI!$G$3:$K$170,BMI!$B$3:$F$170),MATCH(DATEDIF(D1794,DATE(2024,7,11),"m"),BMI!$A$3:$A$170,0),0)),BMI!$G$2:$K$2)</f>
        <v>bt</v>
      </c>
      <c r="N1794" s="299" t="s">
        <v>3381</v>
      </c>
      <c r="O1794" s="299">
        <v>78</v>
      </c>
      <c r="P1794" s="302" t="s">
        <v>3382</v>
      </c>
      <c r="Q1794" s="103" t="s">
        <v>1269</v>
      </c>
      <c r="R1794" s="103" t="s">
        <v>5</v>
      </c>
      <c r="S1794" s="299" t="s">
        <v>5</v>
      </c>
      <c r="T1794" s="103" t="s">
        <v>5</v>
      </c>
      <c r="U1794" s="305" t="str">
        <f t="shared" si="163"/>
        <v>Cận thị; bt; bt; bt</v>
      </c>
      <c r="V1794" s="306" t="s">
        <v>1269</v>
      </c>
      <c r="W1794" s="307" t="str">
        <f t="shared" si="164"/>
        <v>II</v>
      </c>
      <c r="X1794" s="308"/>
    </row>
    <row r="1795" spans="1:24" x14ac:dyDescent="0.25">
      <c r="A1795" s="103">
        <f t="shared" si="161"/>
        <v>1786</v>
      </c>
      <c r="B1795" s="300" t="s">
        <v>1365</v>
      </c>
      <c r="C1795" s="301" t="s">
        <v>1956</v>
      </c>
      <c r="D1795" s="308"/>
      <c r="E1795" s="308" t="s">
        <v>1753</v>
      </c>
      <c r="F1795" s="308"/>
      <c r="G1795" s="421" t="s">
        <v>3344</v>
      </c>
      <c r="H1795" s="228">
        <v>45720</v>
      </c>
      <c r="I1795" s="308">
        <v>23</v>
      </c>
      <c r="J1795" s="308">
        <v>132</v>
      </c>
      <c r="K1795" s="303" t="e" cm="1">
        <f t="array" ref="K1795">LOOKUP(2,1/(J1795&gt;=INDEX(IF(F1795="x",CCTT!$F$3:$I$170,CCTT!$B$3:$E$170),MATCH(DATEDIF(D1795,DATE(2024,7,11),"m"),CCTT!$A$3:$A$170,0),0)),CCTT!$F$2:$I$2)</f>
        <v>#N/A</v>
      </c>
      <c r="L1795" s="304">
        <f t="shared" si="162"/>
        <v>13.200183654729109</v>
      </c>
      <c r="M1795" s="303" t="e" cm="1">
        <f t="array" ref="M1795">LOOKUP(2,1/(L1795&gt;=INDEX(IF(F1795="x",BMI!$G$3:$K$170,BMI!$B$3:$F$170),MATCH(DATEDIF(D1795,DATE(2024,7,11),"m"),BMI!$A$3:$A$170,0),0)),BMI!$G$2:$K$2)</f>
        <v>#N/A</v>
      </c>
      <c r="N1795" s="299" t="s">
        <v>3381</v>
      </c>
      <c r="O1795" s="299">
        <v>82</v>
      </c>
      <c r="P1795" s="106" t="s">
        <v>3380</v>
      </c>
      <c r="Q1795" s="103" t="s">
        <v>5</v>
      </c>
      <c r="R1795" s="103" t="s">
        <v>5</v>
      </c>
      <c r="S1795" s="299" t="s">
        <v>5</v>
      </c>
      <c r="T1795" s="103" t="s">
        <v>5</v>
      </c>
      <c r="U1795" s="305" t="str">
        <f t="shared" si="163"/>
        <v>bt; bt; bt; bt</v>
      </c>
      <c r="V1795" s="306" t="s">
        <v>5</v>
      </c>
      <c r="W1795" s="307" t="e">
        <f t="shared" si="164"/>
        <v>#N/A</v>
      </c>
      <c r="X1795" s="308"/>
    </row>
    <row r="1796" spans="1:24" x14ac:dyDescent="0.25">
      <c r="A1796" s="103">
        <f t="shared" si="161"/>
        <v>1787</v>
      </c>
      <c r="B1796" s="300" t="s">
        <v>1365</v>
      </c>
      <c r="C1796" s="301" t="s">
        <v>1892</v>
      </c>
      <c r="D1796" s="309">
        <v>41862</v>
      </c>
      <c r="E1796" s="308" t="s">
        <v>1753</v>
      </c>
      <c r="F1796" s="308"/>
      <c r="G1796" s="421" t="s">
        <v>3344</v>
      </c>
      <c r="H1796" s="228">
        <v>45720</v>
      </c>
      <c r="I1796" s="308">
        <v>40</v>
      </c>
      <c r="J1796" s="308">
        <v>145</v>
      </c>
      <c r="K1796" s="303" t="str" cm="1">
        <f t="array" ref="K1796">LOOKUP(2,1/(J1796&gt;=INDEX(IF(F1796="x",CCTT!$F$3:$I$170,CCTT!$B$3:$E$170),MATCH(DATEDIF(D1796,DATE(2024,7,11),"m"),CCTT!$A$3:$A$170,0),0)),CCTT!$F$2:$I$2)</f>
        <v>bt</v>
      </c>
      <c r="L1796" s="304">
        <f t="shared" si="162"/>
        <v>19.024970273483948</v>
      </c>
      <c r="M1796" s="303" t="str" cm="1">
        <f t="array" ref="M1796">LOOKUP(2,1/(L1796&gt;=INDEX(IF(F1796="x",BMI!$G$3:$K$170,BMI!$B$3:$F$170),MATCH(DATEDIF(D1796,DATE(2024,7,11),"m"),BMI!$A$3:$A$170,0),0)),BMI!$G$2:$K$2)</f>
        <v>TC</v>
      </c>
      <c r="N1796" s="299" t="s">
        <v>3386</v>
      </c>
      <c r="O1796" s="299">
        <v>84</v>
      </c>
      <c r="P1796" s="106" t="s">
        <v>3380</v>
      </c>
      <c r="Q1796" s="103" t="s">
        <v>5</v>
      </c>
      <c r="R1796" s="103" t="s">
        <v>5</v>
      </c>
      <c r="S1796" s="299" t="s">
        <v>1370</v>
      </c>
      <c r="T1796" s="103" t="s">
        <v>5</v>
      </c>
      <c r="U1796" s="305" t="str">
        <f t="shared" si="163"/>
        <v>bt; bt; Đa sâu răng; bt</v>
      </c>
      <c r="V1796" s="112" t="s">
        <v>1370</v>
      </c>
      <c r="W1796" s="307" t="str">
        <f t="shared" si="164"/>
        <v>II</v>
      </c>
      <c r="X1796" s="308"/>
    </row>
    <row r="1797" spans="1:24" x14ac:dyDescent="0.25">
      <c r="A1797" s="103">
        <f t="shared" si="161"/>
        <v>1788</v>
      </c>
      <c r="B1797" s="300" t="s">
        <v>3321</v>
      </c>
      <c r="C1797" s="301" t="s">
        <v>1277</v>
      </c>
      <c r="D1797" s="308"/>
      <c r="E1797" s="308" t="s">
        <v>1753</v>
      </c>
      <c r="F1797" s="308"/>
      <c r="G1797" s="421" t="s">
        <v>3344</v>
      </c>
      <c r="H1797" s="228">
        <v>45720</v>
      </c>
      <c r="I1797" s="308">
        <v>31</v>
      </c>
      <c r="J1797" s="308">
        <v>142</v>
      </c>
      <c r="K1797" s="303" t="e" cm="1">
        <f t="array" ref="K1797">LOOKUP(2,1/(J1797&gt;=INDEX(IF(F1797="x",CCTT!$F$3:$I$170,CCTT!$B$3:$E$170),MATCH(DATEDIF(D1797,DATE(2024,7,11),"m"),CCTT!$A$3:$A$170,0),0)),CCTT!$F$2:$I$2)</f>
        <v>#N/A</v>
      </c>
      <c r="L1797" s="304">
        <f t="shared" si="162"/>
        <v>15.373933743304899</v>
      </c>
      <c r="M1797" s="303" t="e" cm="1">
        <f t="array" ref="M1797">LOOKUP(2,1/(L1797&gt;=INDEX(IF(F1797="x",BMI!$G$3:$K$170,BMI!$B$3:$F$170),MATCH(DATEDIF(D1797,DATE(2024,7,11),"m"),BMI!$A$3:$A$170,0),0)),BMI!$G$2:$K$2)</f>
        <v>#N/A</v>
      </c>
      <c r="N1797" s="299" t="s">
        <v>3379</v>
      </c>
      <c r="O1797" s="299">
        <v>89</v>
      </c>
      <c r="P1797" s="106" t="s">
        <v>3380</v>
      </c>
      <c r="Q1797" s="103" t="s">
        <v>5</v>
      </c>
      <c r="R1797" s="103" t="s">
        <v>5</v>
      </c>
      <c r="S1797" s="299" t="s">
        <v>5</v>
      </c>
      <c r="T1797" s="103" t="s">
        <v>5</v>
      </c>
      <c r="U1797" s="305" t="str">
        <f t="shared" si="163"/>
        <v>bt; bt; bt; bt</v>
      </c>
      <c r="V1797" s="306" t="s">
        <v>5</v>
      </c>
      <c r="W1797" s="307" t="e">
        <f t="shared" si="164"/>
        <v>#N/A</v>
      </c>
      <c r="X1797" s="308"/>
    </row>
    <row r="1798" spans="1:24" x14ac:dyDescent="0.25">
      <c r="A1798" s="103">
        <f t="shared" si="161"/>
        <v>1789</v>
      </c>
      <c r="B1798" s="300" t="s">
        <v>3322</v>
      </c>
      <c r="C1798" s="301" t="s">
        <v>1484</v>
      </c>
      <c r="D1798" s="309">
        <v>41968</v>
      </c>
      <c r="E1798" s="308" t="s">
        <v>1753</v>
      </c>
      <c r="F1798" s="308"/>
      <c r="G1798" s="421" t="s">
        <v>3344</v>
      </c>
      <c r="H1798" s="228">
        <v>45720</v>
      </c>
      <c r="I1798" s="308">
        <v>40</v>
      </c>
      <c r="J1798" s="308">
        <v>142</v>
      </c>
      <c r="K1798" s="303" t="str" cm="1">
        <f t="array" ref="K1798">LOOKUP(2,1/(J1798&gt;=INDEX(IF(F1798="x",CCTT!$F$3:$I$170,CCTT!$B$3:$E$170),MATCH(DATEDIF(D1798,DATE(2024,7,11),"m"),CCTT!$A$3:$A$170,0),0)),CCTT!$F$2:$I$2)</f>
        <v>bt</v>
      </c>
      <c r="L1798" s="304">
        <f t="shared" si="162"/>
        <v>19.837333862328904</v>
      </c>
      <c r="M1798" s="303" t="str" cm="1">
        <f t="array" ref="M1798">LOOKUP(2,1/(L1798&gt;=INDEX(IF(F1798="x",BMI!$G$3:$K$170,BMI!$B$3:$F$170),MATCH(DATEDIF(D1798,DATE(2024,7,11),"m"),BMI!$A$3:$A$170,0),0)),BMI!$G$2:$K$2)</f>
        <v>TC</v>
      </c>
      <c r="N1798" s="299" t="s">
        <v>3381</v>
      </c>
      <c r="O1798" s="299">
        <v>81</v>
      </c>
      <c r="P1798" s="106" t="s">
        <v>3380</v>
      </c>
      <c r="Q1798" s="103" t="s">
        <v>5</v>
      </c>
      <c r="R1798" s="103" t="s">
        <v>5</v>
      </c>
      <c r="S1798" s="299" t="s">
        <v>1370</v>
      </c>
      <c r="T1798" s="103" t="s">
        <v>5</v>
      </c>
      <c r="U1798" s="305" t="str">
        <f t="shared" si="163"/>
        <v>bt; bt; Đa sâu răng; bt</v>
      </c>
      <c r="V1798" s="112" t="s">
        <v>1370</v>
      </c>
      <c r="W1798" s="307" t="str">
        <f t="shared" si="164"/>
        <v>II</v>
      </c>
      <c r="X1798" s="308"/>
    </row>
    <row r="1799" spans="1:24" x14ac:dyDescent="0.25">
      <c r="A1799" s="103">
        <f t="shared" si="161"/>
        <v>1790</v>
      </c>
      <c r="B1799" s="300" t="s">
        <v>3323</v>
      </c>
      <c r="C1799" s="301" t="s">
        <v>1278</v>
      </c>
      <c r="D1799" s="309">
        <v>41910</v>
      </c>
      <c r="E1799" s="308" t="s">
        <v>1753</v>
      </c>
      <c r="F1799" s="308"/>
      <c r="G1799" s="421" t="s">
        <v>3344</v>
      </c>
      <c r="H1799" s="228">
        <v>45720</v>
      </c>
      <c r="I1799" s="308">
        <v>25</v>
      </c>
      <c r="J1799" s="308">
        <v>126</v>
      </c>
      <c r="K1799" s="303" t="str" cm="1">
        <f t="array" ref="K1799">LOOKUP(2,1/(J1799&gt;=INDEX(IF(F1799="x",CCTT!$F$3:$I$170,CCTT!$B$3:$E$170),MATCH(DATEDIF(D1799,DATE(2024,7,11),"m"),CCTT!$A$3:$A$170,0),0)),CCTT!$F$2:$I$2)</f>
        <v>bt</v>
      </c>
      <c r="L1799" s="304">
        <f t="shared" si="162"/>
        <v>15.747039556563367</v>
      </c>
      <c r="M1799" s="303" t="str" cm="1">
        <f t="array" ref="M1799">LOOKUP(2,1/(L1799&gt;=INDEX(IF(F1799="x",BMI!$G$3:$K$170,BMI!$B$3:$F$170),MATCH(DATEDIF(D1799,DATE(2024,7,11),"m"),BMI!$A$3:$A$170,0),0)),BMI!$G$2:$K$2)</f>
        <v>bt</v>
      </c>
      <c r="N1799" s="299" t="s">
        <v>3381</v>
      </c>
      <c r="O1799" s="299">
        <v>81</v>
      </c>
      <c r="P1799" s="106" t="s">
        <v>3380</v>
      </c>
      <c r="Q1799" s="103" t="s">
        <v>5</v>
      </c>
      <c r="R1799" s="103" t="s">
        <v>5</v>
      </c>
      <c r="S1799" s="299" t="s">
        <v>5</v>
      </c>
      <c r="T1799" s="103" t="s">
        <v>5</v>
      </c>
      <c r="U1799" s="305" t="str">
        <f t="shared" si="163"/>
        <v>bt; bt; bt; bt</v>
      </c>
      <c r="V1799" s="306" t="s">
        <v>5</v>
      </c>
      <c r="W1799" s="307" t="str">
        <f t="shared" si="164"/>
        <v>I</v>
      </c>
      <c r="X1799" s="308"/>
    </row>
    <row r="1800" spans="1:24" x14ac:dyDescent="0.25">
      <c r="A1800" s="103">
        <f t="shared" si="161"/>
        <v>1791</v>
      </c>
      <c r="B1800" s="300" t="s">
        <v>3324</v>
      </c>
      <c r="C1800" s="301" t="s">
        <v>1278</v>
      </c>
      <c r="D1800" s="309">
        <v>41911</v>
      </c>
      <c r="E1800" s="308" t="s">
        <v>1753</v>
      </c>
      <c r="F1800" s="308"/>
      <c r="G1800" s="421" t="s">
        <v>3344</v>
      </c>
      <c r="H1800" s="228">
        <v>45720</v>
      </c>
      <c r="I1800" s="308">
        <v>45</v>
      </c>
      <c r="J1800" s="308">
        <v>139</v>
      </c>
      <c r="K1800" s="303" t="str" cm="1">
        <f t="array" ref="K1800">LOOKUP(2,1/(J1800&gt;=INDEX(IF(F1800="x",CCTT!$F$3:$I$170,CCTT!$B$3:$E$170),MATCH(DATEDIF(D1800,DATE(2024,7,11),"m"),CCTT!$A$3:$A$170,0),0)),CCTT!$F$2:$I$2)</f>
        <v>bt</v>
      </c>
      <c r="L1800" s="304">
        <f t="shared" si="162"/>
        <v>23.290719942031988</v>
      </c>
      <c r="M1800" s="303" t="str" cm="1">
        <f t="array" ref="M1800">LOOKUP(2,1/(L1800&gt;=INDEX(IF(F1800="x",BMI!$G$3:$K$170,BMI!$B$3:$F$170),MATCH(DATEDIF(D1800,DATE(2024,7,11),"m"),BMI!$A$3:$A$170,0),0)),BMI!$G$2:$K$2)</f>
        <v>BP</v>
      </c>
      <c r="N1800" s="299" t="s">
        <v>3390</v>
      </c>
      <c r="O1800" s="299">
        <v>83</v>
      </c>
      <c r="P1800" s="106" t="s">
        <v>3380</v>
      </c>
      <c r="Q1800" s="103" t="s">
        <v>5</v>
      </c>
      <c r="R1800" s="103" t="s">
        <v>5</v>
      </c>
      <c r="S1800" s="299" t="s">
        <v>5</v>
      </c>
      <c r="T1800" s="103" t="s">
        <v>5</v>
      </c>
      <c r="U1800" s="305" t="str">
        <f t="shared" si="163"/>
        <v>bt; bt; bt; bt</v>
      </c>
      <c r="V1800" s="306" t="s">
        <v>5</v>
      </c>
      <c r="W1800" s="307" t="str">
        <f t="shared" si="164"/>
        <v>III</v>
      </c>
      <c r="X1800" s="308"/>
    </row>
    <row r="1801" spans="1:24" x14ac:dyDescent="0.25">
      <c r="A1801" s="103">
        <f t="shared" si="161"/>
        <v>1792</v>
      </c>
      <c r="B1801" s="300" t="s">
        <v>2943</v>
      </c>
      <c r="C1801" s="301" t="s">
        <v>1279</v>
      </c>
      <c r="D1801" s="309">
        <v>41925</v>
      </c>
      <c r="E1801" s="308" t="s">
        <v>1753</v>
      </c>
      <c r="F1801" s="308"/>
      <c r="G1801" s="421" t="s">
        <v>3344</v>
      </c>
      <c r="H1801" s="228">
        <v>45720</v>
      </c>
      <c r="I1801" s="308">
        <v>33</v>
      </c>
      <c r="J1801" s="308">
        <v>132</v>
      </c>
      <c r="K1801" s="303" t="str" cm="1">
        <f t="array" ref="K1801">LOOKUP(2,1/(J1801&gt;=INDEX(IF(F1801="x",CCTT!$F$3:$I$170,CCTT!$B$3:$E$170),MATCH(DATEDIF(D1801,DATE(2024,7,11),"m"),CCTT!$A$3:$A$170,0),0)),CCTT!$F$2:$I$2)</f>
        <v>bt</v>
      </c>
      <c r="L1801" s="304">
        <f t="shared" si="162"/>
        <v>18.939393939393941</v>
      </c>
      <c r="M1801" s="303" t="str" cm="1">
        <f t="array" ref="M1801">LOOKUP(2,1/(L1801&gt;=INDEX(IF(F1801="x",BMI!$G$3:$K$170,BMI!$B$3:$F$170),MATCH(DATEDIF(D1801,DATE(2024,7,11),"m"),BMI!$A$3:$A$170,0),0)),BMI!$G$2:$K$2)</f>
        <v>TC</v>
      </c>
      <c r="N1801" s="299" t="s">
        <v>3379</v>
      </c>
      <c r="O1801" s="299">
        <v>87</v>
      </c>
      <c r="P1801" s="106" t="s">
        <v>3380</v>
      </c>
      <c r="Q1801" s="103" t="s">
        <v>5</v>
      </c>
      <c r="R1801" s="103" t="s">
        <v>5</v>
      </c>
      <c r="S1801" s="299" t="s">
        <v>1370</v>
      </c>
      <c r="T1801" s="103" t="s">
        <v>5</v>
      </c>
      <c r="U1801" s="305" t="str">
        <f t="shared" si="163"/>
        <v>bt; bt; Đa sâu răng; bt</v>
      </c>
      <c r="V1801" s="112" t="s">
        <v>1370</v>
      </c>
      <c r="W1801" s="307" t="str">
        <f t="shared" si="164"/>
        <v>II</v>
      </c>
      <c r="X1801" s="308"/>
    </row>
    <row r="1802" spans="1:24" x14ac:dyDescent="0.25">
      <c r="A1802" s="103">
        <f t="shared" si="161"/>
        <v>1793</v>
      </c>
      <c r="B1802" s="300" t="s">
        <v>3325</v>
      </c>
      <c r="C1802" s="301" t="s">
        <v>1279</v>
      </c>
      <c r="D1802" s="309">
        <v>41660</v>
      </c>
      <c r="E1802" s="308" t="s">
        <v>1753</v>
      </c>
      <c r="F1802" s="308"/>
      <c r="G1802" s="421" t="s">
        <v>3344</v>
      </c>
      <c r="H1802" s="228">
        <v>45720</v>
      </c>
      <c r="I1802" s="308">
        <v>39</v>
      </c>
      <c r="J1802" s="308">
        <v>132</v>
      </c>
      <c r="K1802" s="303" t="str" cm="1">
        <f t="array" ref="K1802">LOOKUP(2,1/(J1802&gt;=INDEX(IF(F1802="x",CCTT!$F$3:$I$170,CCTT!$B$3:$E$170),MATCH(DATEDIF(D1802,DATE(2024,7,11),"m"),CCTT!$A$3:$A$170,0),0)),CCTT!$F$2:$I$2)</f>
        <v>bt</v>
      </c>
      <c r="L1802" s="304">
        <f t="shared" si="162"/>
        <v>22.382920110192838</v>
      </c>
      <c r="M1802" s="303" t="str" cm="1">
        <f t="array" ref="M1802">LOOKUP(2,1/(L1802&gt;=INDEX(IF(F1802="x",BMI!$G$3:$K$170,BMI!$B$3:$F$170),MATCH(DATEDIF(D1802,DATE(2024,7,11),"m"),BMI!$A$3:$A$170,0),0)),BMI!$G$2:$K$2)</f>
        <v>BP</v>
      </c>
      <c r="N1802" s="299" t="s">
        <v>3386</v>
      </c>
      <c r="O1802" s="299">
        <v>87</v>
      </c>
      <c r="P1802" s="106" t="s">
        <v>3380</v>
      </c>
      <c r="Q1802" s="103" t="s">
        <v>5</v>
      </c>
      <c r="R1802" s="103" t="s">
        <v>5</v>
      </c>
      <c r="S1802" s="299" t="s">
        <v>1370</v>
      </c>
      <c r="T1802" s="103" t="s">
        <v>5</v>
      </c>
      <c r="U1802" s="305" t="str">
        <f t="shared" si="163"/>
        <v>bt; bt; Đa sâu răng; bt</v>
      </c>
      <c r="V1802" s="112" t="s">
        <v>1370</v>
      </c>
      <c r="W1802" s="307" t="str">
        <f t="shared" si="164"/>
        <v>III</v>
      </c>
      <c r="X1802" s="308"/>
    </row>
    <row r="1803" spans="1:24" x14ac:dyDescent="0.25">
      <c r="A1803" s="103">
        <f t="shared" si="161"/>
        <v>1794</v>
      </c>
      <c r="B1803" s="300" t="s">
        <v>1501</v>
      </c>
      <c r="C1803" s="301" t="s">
        <v>1360</v>
      </c>
      <c r="D1803" s="309">
        <v>41664</v>
      </c>
      <c r="E1803" s="308"/>
      <c r="F1803" s="308" t="s">
        <v>1753</v>
      </c>
      <c r="G1803" s="421" t="s">
        <v>3344</v>
      </c>
      <c r="H1803" s="228">
        <v>45720</v>
      </c>
      <c r="I1803" s="308">
        <v>28</v>
      </c>
      <c r="J1803" s="308">
        <v>134</v>
      </c>
      <c r="K1803" s="303" t="str" cm="1">
        <f t="array" ref="K1803">LOOKUP(2,1/(J1803&gt;=INDEX(IF(F1803="x",CCTT!$F$3:$I$170,CCTT!$B$3:$E$170),MATCH(DATEDIF(D1803,DATE(2024,7,11),"m"),CCTT!$A$3:$A$170,0),0)),CCTT!$F$2:$I$2)</f>
        <v>bt</v>
      </c>
      <c r="L1803" s="304">
        <f t="shared" si="162"/>
        <v>15.59367342392515</v>
      </c>
      <c r="M1803" s="303" t="str" cm="1">
        <f t="array" ref="M1803">LOOKUP(2,1/(L1803&gt;=INDEX(IF(F1803="x",BMI!$G$3:$K$170,BMI!$B$3:$F$170),MATCH(DATEDIF(D1803,DATE(2024,7,11),"m"),BMI!$A$3:$A$170,0),0)),BMI!$G$2:$K$2)</f>
        <v>bt</v>
      </c>
      <c r="N1803" s="299" t="s">
        <v>3381</v>
      </c>
      <c r="O1803" s="299">
        <v>81</v>
      </c>
      <c r="P1803" s="106" t="s">
        <v>3380</v>
      </c>
      <c r="Q1803" s="103" t="s">
        <v>5</v>
      </c>
      <c r="R1803" s="103" t="s">
        <v>5</v>
      </c>
      <c r="S1803" s="299" t="s">
        <v>1370</v>
      </c>
      <c r="T1803" s="103" t="s">
        <v>5</v>
      </c>
      <c r="U1803" s="305" t="str">
        <f t="shared" si="163"/>
        <v>bt; bt; Đa sâu răng; bt</v>
      </c>
      <c r="V1803" s="112" t="s">
        <v>1370</v>
      </c>
      <c r="W1803" s="307" t="str">
        <f t="shared" si="164"/>
        <v>II</v>
      </c>
      <c r="X1803" s="308"/>
    </row>
    <row r="1804" spans="1:24" x14ac:dyDescent="0.25">
      <c r="A1804" s="103">
        <f t="shared" ref="A1804:A1867" si="165">A1803+1</f>
        <v>1795</v>
      </c>
      <c r="B1804" s="300" t="s">
        <v>3326</v>
      </c>
      <c r="C1804" s="301" t="s">
        <v>1361</v>
      </c>
      <c r="D1804" s="309">
        <v>41725</v>
      </c>
      <c r="E1804" s="308"/>
      <c r="F1804" s="308" t="s">
        <v>1753</v>
      </c>
      <c r="G1804" s="421" t="s">
        <v>3344</v>
      </c>
      <c r="H1804" s="228">
        <v>45720</v>
      </c>
      <c r="I1804" s="308">
        <v>41</v>
      </c>
      <c r="J1804" s="308">
        <v>147</v>
      </c>
      <c r="K1804" s="303" t="str" cm="1">
        <f t="array" ref="K1804">LOOKUP(2,1/(J1804&gt;=INDEX(IF(F1804="x",CCTT!$F$3:$I$170,CCTT!$B$3:$E$170),MATCH(DATEDIF(D1804,DATE(2024,7,11),"m"),CCTT!$A$3:$A$170,0),0)),CCTT!$F$2:$I$2)</f>
        <v>bt</v>
      </c>
      <c r="L1804" s="304">
        <f t="shared" si="162"/>
        <v>18.973575824887778</v>
      </c>
      <c r="M1804" s="303" t="str" cm="1">
        <f t="array" ref="M1804">LOOKUP(2,1/(L1804&gt;=INDEX(IF(F1804="x",BMI!$G$3:$K$170,BMI!$B$3:$F$170),MATCH(DATEDIF(D1804,DATE(2024,7,11),"m"),BMI!$A$3:$A$170,0),0)),BMI!$G$2:$K$2)</f>
        <v>bt</v>
      </c>
      <c r="N1804" s="299" t="s">
        <v>3379</v>
      </c>
      <c r="O1804" s="299">
        <v>83</v>
      </c>
      <c r="P1804" s="106" t="s">
        <v>3380</v>
      </c>
      <c r="Q1804" s="103" t="s">
        <v>5</v>
      </c>
      <c r="R1804" s="103" t="s">
        <v>5</v>
      </c>
      <c r="S1804" s="299" t="s">
        <v>5</v>
      </c>
      <c r="T1804" s="103" t="s">
        <v>5</v>
      </c>
      <c r="U1804" s="305" t="str">
        <f>Q1804&amp;"; "&amp;R1804&amp;"; "&amp;S1804&amp;"; "&amp;T1804</f>
        <v>bt; bt; bt; bt</v>
      </c>
      <c r="V1804" s="306" t="s">
        <v>5</v>
      </c>
      <c r="W1804" s="307" t="str">
        <f t="shared" si="164"/>
        <v>I</v>
      </c>
      <c r="X1804" s="308"/>
    </row>
    <row r="1805" spans="1:24" x14ac:dyDescent="0.25">
      <c r="A1805" s="103">
        <f t="shared" si="165"/>
        <v>1796</v>
      </c>
      <c r="B1805" s="300" t="s">
        <v>3437</v>
      </c>
      <c r="C1805" s="301" t="s">
        <v>1283</v>
      </c>
      <c r="D1805" s="309">
        <v>41827</v>
      </c>
      <c r="E1805" s="308" t="s">
        <v>1753</v>
      </c>
      <c r="F1805" s="308"/>
      <c r="G1805" s="421" t="s">
        <v>3344</v>
      </c>
      <c r="H1805" s="228">
        <v>45720</v>
      </c>
      <c r="I1805" s="308">
        <v>34</v>
      </c>
      <c r="J1805" s="308">
        <v>146</v>
      </c>
      <c r="K1805" s="303" t="str" cm="1">
        <f t="array" ref="K1805">LOOKUP(2,1/(J1805&gt;=INDEX(IF(F1805="x",CCTT!$F$3:$I$170,CCTT!$B$3:$E$170),MATCH(DATEDIF(D1805,DATE(2024,7,11),"m"),CCTT!$A$3:$A$170,0),0)),CCTT!$F$2:$I$2)</f>
        <v>bt</v>
      </c>
      <c r="L1805" s="304">
        <f t="shared" si="162"/>
        <v>15.950459748545693</v>
      </c>
      <c r="M1805" s="303" t="str" cm="1">
        <f t="array" ref="M1805">LOOKUP(2,1/(L1805&gt;=INDEX(IF(F1805="x",BMI!$G$3:$K$170,BMI!$B$3:$F$170),MATCH(DATEDIF(D1805,DATE(2024,7,11),"m"),BMI!$A$3:$A$170,0),0)),BMI!$G$2:$K$2)</f>
        <v>bt</v>
      </c>
      <c r="N1805" s="299" t="s">
        <v>3381</v>
      </c>
      <c r="O1805" s="299">
        <v>81</v>
      </c>
      <c r="P1805" s="106" t="s">
        <v>3380</v>
      </c>
      <c r="Q1805" s="103" t="s">
        <v>5</v>
      </c>
      <c r="R1805" s="103" t="s">
        <v>5</v>
      </c>
      <c r="S1805" s="299" t="s">
        <v>5</v>
      </c>
      <c r="T1805" s="103" t="s">
        <v>5</v>
      </c>
      <c r="U1805" s="305" t="str">
        <f>Q1805&amp;"; "&amp;R1805&amp;"; "&amp;S1805&amp;"; "&amp;T1805</f>
        <v>bt; bt; bt; bt</v>
      </c>
      <c r="V1805" s="306" t="s">
        <v>5</v>
      </c>
      <c r="W1805" s="307" t="str">
        <f t="shared" si="164"/>
        <v>I</v>
      </c>
      <c r="X1805" s="308"/>
    </row>
    <row r="1806" spans="1:24" x14ac:dyDescent="0.25">
      <c r="A1806" s="103">
        <f t="shared" si="165"/>
        <v>1797</v>
      </c>
      <c r="B1806" s="300" t="s">
        <v>1852</v>
      </c>
      <c r="C1806" s="301" t="s">
        <v>1354</v>
      </c>
      <c r="D1806" s="309">
        <v>41667</v>
      </c>
      <c r="E1806" s="308"/>
      <c r="F1806" s="308" t="s">
        <v>1753</v>
      </c>
      <c r="G1806" s="421" t="s">
        <v>3344</v>
      </c>
      <c r="H1806" s="228">
        <v>45720</v>
      </c>
      <c r="I1806" s="308">
        <v>34</v>
      </c>
      <c r="J1806" s="308">
        <v>142</v>
      </c>
      <c r="K1806" s="303" t="str" cm="1">
        <f t="array" ref="K1806">LOOKUP(2,1/(J1806&gt;=INDEX(IF(F1806="x",CCTT!$F$3:$I$170,CCTT!$B$3:$E$170),MATCH(DATEDIF(D1806,DATE(2024,7,11),"m"),CCTT!$A$3:$A$170,0),0)),CCTT!$F$2:$I$2)</f>
        <v>bt</v>
      </c>
      <c r="L1806" s="304">
        <f t="shared" si="162"/>
        <v>16.861733782979567</v>
      </c>
      <c r="M1806" s="303" t="str" cm="1">
        <f t="array" ref="M1806">LOOKUP(2,1/(L1806&gt;=INDEX(IF(F1806="x",BMI!$G$3:$K$170,BMI!$B$3:$F$170),MATCH(DATEDIF(D1806,DATE(2024,7,11),"m"),BMI!$A$3:$A$170,0),0)),BMI!$G$2:$K$2)</f>
        <v>bt</v>
      </c>
      <c r="N1806" s="299" t="s">
        <v>3381</v>
      </c>
      <c r="O1806" s="299">
        <v>83</v>
      </c>
      <c r="P1806" s="106" t="s">
        <v>3380</v>
      </c>
      <c r="Q1806" s="103" t="s">
        <v>5</v>
      </c>
      <c r="R1806" s="103" t="s">
        <v>5</v>
      </c>
      <c r="S1806" s="299" t="s">
        <v>1370</v>
      </c>
      <c r="T1806" s="103" t="s">
        <v>5</v>
      </c>
      <c r="U1806" s="305" t="str">
        <f t="shared" si="163"/>
        <v>bt; bt; Đa sâu răng; bt</v>
      </c>
      <c r="V1806" s="112" t="s">
        <v>1370</v>
      </c>
      <c r="W1806" s="307" t="str">
        <f t="shared" si="164"/>
        <v>II</v>
      </c>
      <c r="X1806" s="308"/>
    </row>
    <row r="1807" spans="1:24" x14ac:dyDescent="0.25">
      <c r="A1807" s="103">
        <f t="shared" si="165"/>
        <v>1798</v>
      </c>
      <c r="B1807" s="300" t="s">
        <v>3327</v>
      </c>
      <c r="C1807" s="301" t="s">
        <v>1354</v>
      </c>
      <c r="D1807" s="309">
        <v>41956</v>
      </c>
      <c r="E1807" s="308"/>
      <c r="F1807" s="308" t="s">
        <v>1753</v>
      </c>
      <c r="G1807" s="421" t="s">
        <v>3344</v>
      </c>
      <c r="H1807" s="228">
        <v>45720</v>
      </c>
      <c r="I1807" s="308">
        <v>33</v>
      </c>
      <c r="J1807" s="308">
        <v>140</v>
      </c>
      <c r="K1807" s="303" t="str" cm="1">
        <f t="array" ref="K1807">LOOKUP(2,1/(J1807&gt;=INDEX(IF(F1807="x",CCTT!$F$3:$I$170,CCTT!$B$3:$E$170),MATCH(DATEDIF(D1807,DATE(2024,7,11),"m"),CCTT!$A$3:$A$170,0),0)),CCTT!$F$2:$I$2)</f>
        <v>bt</v>
      </c>
      <c r="L1807" s="304">
        <f t="shared" si="162"/>
        <v>16.836734693877553</v>
      </c>
      <c r="M1807" s="303" t="str" cm="1">
        <f t="array" ref="M1807">LOOKUP(2,1/(L1807&gt;=INDEX(IF(F1807="x",BMI!$G$3:$K$170,BMI!$B$3:$F$170),MATCH(DATEDIF(D1807,DATE(2024,7,11),"m"),BMI!$A$3:$A$170,0),0)),BMI!$G$2:$K$2)</f>
        <v>bt</v>
      </c>
      <c r="N1807" s="299" t="s">
        <v>3381</v>
      </c>
      <c r="O1807" s="299">
        <v>83</v>
      </c>
      <c r="P1807" s="106" t="s">
        <v>3380</v>
      </c>
      <c r="Q1807" s="103" t="s">
        <v>5</v>
      </c>
      <c r="R1807" s="103" t="s">
        <v>5</v>
      </c>
      <c r="S1807" s="299" t="s">
        <v>5</v>
      </c>
      <c r="T1807" s="103" t="s">
        <v>5</v>
      </c>
      <c r="U1807" s="305" t="str">
        <f t="shared" si="163"/>
        <v>bt; bt; bt; bt</v>
      </c>
      <c r="V1807" s="306" t="s">
        <v>5</v>
      </c>
      <c r="W1807" s="307" t="str">
        <f t="shared" si="164"/>
        <v>I</v>
      </c>
      <c r="X1807" s="308"/>
    </row>
    <row r="1808" spans="1:24" ht="31.5" x14ac:dyDescent="0.25">
      <c r="A1808" s="103">
        <f t="shared" si="165"/>
        <v>1799</v>
      </c>
      <c r="B1808" s="300" t="s">
        <v>3328</v>
      </c>
      <c r="C1808" s="301" t="s">
        <v>1285</v>
      </c>
      <c r="D1808" s="309">
        <v>41905</v>
      </c>
      <c r="E1808" s="308" t="s">
        <v>1753</v>
      </c>
      <c r="F1808" s="308"/>
      <c r="G1808" s="421" t="s">
        <v>3344</v>
      </c>
      <c r="H1808" s="228">
        <v>45720</v>
      </c>
      <c r="I1808" s="308">
        <v>20</v>
      </c>
      <c r="J1808" s="308">
        <v>127</v>
      </c>
      <c r="K1808" s="303" t="str" cm="1">
        <f t="array" ref="K1808">LOOKUP(2,1/(J1808&gt;=INDEX(IF(F1808="x",CCTT!$F$3:$I$170,CCTT!$B$3:$E$170),MATCH(DATEDIF(D1808,DATE(2024,7,11),"m"),CCTT!$A$3:$A$170,0),0)),CCTT!$F$2:$I$2)</f>
        <v>bt</v>
      </c>
      <c r="L1808" s="304">
        <f t="shared" si="162"/>
        <v>12.4000248000496</v>
      </c>
      <c r="M1808" s="303" t="str" cm="1">
        <f t="array" ref="M1808">LOOKUP(2,1/(L1808&gt;=INDEX(IF(F1808="x",BMI!$G$3:$K$170,BMI!$B$3:$F$170),MATCH(DATEDIF(D1808,DATE(2024,7,11),"m"),BMI!$A$3:$A$170,0),0)),BMI!$G$2:$K$2)</f>
        <v>SDDTGC
MĐN</v>
      </c>
      <c r="N1808" s="299" t="s">
        <v>3381</v>
      </c>
      <c r="O1808" s="299">
        <v>82</v>
      </c>
      <c r="P1808" s="106" t="s">
        <v>3380</v>
      </c>
      <c r="Q1808" s="103" t="s">
        <v>5</v>
      </c>
      <c r="R1808" s="103" t="s">
        <v>5</v>
      </c>
      <c r="S1808" s="299" t="s">
        <v>5</v>
      </c>
      <c r="T1808" s="103" t="s">
        <v>5</v>
      </c>
      <c r="U1808" s="305" t="str">
        <f t="shared" si="163"/>
        <v>bt; bt; bt; bt</v>
      </c>
      <c r="V1808" s="306" t="s">
        <v>5</v>
      </c>
      <c r="W1808" s="307" t="str">
        <f t="shared" si="164"/>
        <v>III</v>
      </c>
      <c r="X1808" s="308"/>
    </row>
    <row r="1809" spans="1:24" x14ac:dyDescent="0.25">
      <c r="A1809" s="103">
        <f t="shared" si="165"/>
        <v>1800</v>
      </c>
      <c r="B1809" s="300" t="s">
        <v>3296</v>
      </c>
      <c r="C1809" s="301" t="s">
        <v>1289</v>
      </c>
      <c r="D1809" s="309">
        <v>41868</v>
      </c>
      <c r="E1809" s="308"/>
      <c r="F1809" s="308" t="s">
        <v>1753</v>
      </c>
      <c r="G1809" s="421" t="s">
        <v>3344</v>
      </c>
      <c r="H1809" s="228">
        <v>45720</v>
      </c>
      <c r="I1809" s="308">
        <v>34</v>
      </c>
      <c r="J1809" s="308">
        <v>146</v>
      </c>
      <c r="K1809" s="303" t="str" cm="1">
        <f t="array" ref="K1809">LOOKUP(2,1/(J1809&gt;=INDEX(IF(F1809="x",CCTT!$F$3:$I$170,CCTT!$B$3:$E$170),MATCH(DATEDIF(D1809,DATE(2024,7,11),"m"),CCTT!$A$3:$A$170,0),0)),CCTT!$F$2:$I$2)</f>
        <v>bt</v>
      </c>
      <c r="L1809" s="304">
        <f t="shared" si="162"/>
        <v>15.950459748545693</v>
      </c>
      <c r="M1809" s="303" t="str" cm="1">
        <f t="array" ref="M1809">LOOKUP(2,1/(L1809&gt;=INDEX(IF(F1809="x",BMI!$G$3:$K$170,BMI!$B$3:$F$170),MATCH(DATEDIF(D1809,DATE(2024,7,11),"m"),BMI!$A$3:$A$170,0),0)),BMI!$G$2:$K$2)</f>
        <v>bt</v>
      </c>
      <c r="N1809" s="299" t="s">
        <v>3379</v>
      </c>
      <c r="O1809" s="299">
        <v>87</v>
      </c>
      <c r="P1809" s="106" t="s">
        <v>3380</v>
      </c>
      <c r="Q1809" s="103" t="s">
        <v>5</v>
      </c>
      <c r="R1809" s="103" t="s">
        <v>5</v>
      </c>
      <c r="S1809" s="299" t="s">
        <v>5</v>
      </c>
      <c r="T1809" s="103" t="s">
        <v>5</v>
      </c>
      <c r="U1809" s="305" t="str">
        <f t="shared" si="163"/>
        <v>bt; bt; bt; bt</v>
      </c>
      <c r="V1809" s="306" t="s">
        <v>5</v>
      </c>
      <c r="W1809" s="307" t="str">
        <f t="shared" si="164"/>
        <v>I</v>
      </c>
      <c r="X1809" s="308"/>
    </row>
    <row r="1810" spans="1:24" x14ac:dyDescent="0.25">
      <c r="A1810" s="103">
        <f t="shared" si="165"/>
        <v>1801</v>
      </c>
      <c r="B1810" s="300" t="s">
        <v>3061</v>
      </c>
      <c r="C1810" s="301" t="s">
        <v>1343</v>
      </c>
      <c r="D1810" s="309">
        <v>41732</v>
      </c>
      <c r="E1810" s="308"/>
      <c r="F1810" s="308" t="s">
        <v>1753</v>
      </c>
      <c r="G1810" s="421" t="s">
        <v>3344</v>
      </c>
      <c r="H1810" s="228">
        <v>45720</v>
      </c>
      <c r="I1810" s="308">
        <v>27</v>
      </c>
      <c r="J1810" s="308">
        <v>134</v>
      </c>
      <c r="K1810" s="303" t="str" cm="1">
        <f t="array" ref="K1810">LOOKUP(2,1/(J1810&gt;=INDEX(IF(F1810="x",CCTT!$F$3:$I$170,CCTT!$B$3:$E$170),MATCH(DATEDIF(D1810,DATE(2024,7,11),"m"),CCTT!$A$3:$A$170,0),0)),CCTT!$F$2:$I$2)</f>
        <v>bt</v>
      </c>
      <c r="L1810" s="304">
        <f t="shared" si="162"/>
        <v>15.036756515927824</v>
      </c>
      <c r="M1810" s="303" t="str" cm="1">
        <f t="array" ref="M1810">LOOKUP(2,1/(L1810&gt;=INDEX(IF(F1810="x",BMI!$G$3:$K$170,BMI!$B$3:$F$170),MATCH(DATEDIF(D1810,DATE(2024,7,11),"m"),BMI!$A$3:$A$170,0),0)),BMI!$G$2:$K$2)</f>
        <v>bt</v>
      </c>
      <c r="N1810" s="299" t="s">
        <v>3381</v>
      </c>
      <c r="O1810" s="299">
        <v>83</v>
      </c>
      <c r="P1810" s="106" t="s">
        <v>3380</v>
      </c>
      <c r="Q1810" s="103" t="s">
        <v>5</v>
      </c>
      <c r="R1810" s="103" t="s">
        <v>5</v>
      </c>
      <c r="S1810" s="299" t="s">
        <v>5</v>
      </c>
      <c r="T1810" s="103" t="s">
        <v>5</v>
      </c>
      <c r="U1810" s="305" t="str">
        <f t="shared" si="163"/>
        <v>bt; bt; bt; bt</v>
      </c>
      <c r="V1810" s="306" t="s">
        <v>5</v>
      </c>
      <c r="W1810" s="307" t="str">
        <f t="shared" si="164"/>
        <v>I</v>
      </c>
      <c r="X1810" s="308"/>
    </row>
    <row r="1811" spans="1:24" x14ac:dyDescent="0.25">
      <c r="A1811" s="103">
        <f t="shared" si="165"/>
        <v>1802</v>
      </c>
      <c r="B1811" s="300" t="s">
        <v>3329</v>
      </c>
      <c r="C1811" s="301" t="s">
        <v>1909</v>
      </c>
      <c r="D1811" s="309">
        <v>41907</v>
      </c>
      <c r="E1811" s="308" t="s">
        <v>1753</v>
      </c>
      <c r="F1811" s="308"/>
      <c r="G1811" s="421" t="s">
        <v>3344</v>
      </c>
      <c r="H1811" s="228">
        <v>45720</v>
      </c>
      <c r="I1811" s="308">
        <v>52</v>
      </c>
      <c r="J1811" s="308">
        <v>145</v>
      </c>
      <c r="K1811" s="303" t="str" cm="1">
        <f t="array" ref="K1811">LOOKUP(2,1/(J1811&gt;=INDEX(IF(F1811="x",CCTT!$F$3:$I$170,CCTT!$B$3:$E$170),MATCH(DATEDIF(D1811,DATE(2024,7,11),"m"),CCTT!$A$3:$A$170,0),0)),CCTT!$F$2:$I$2)</f>
        <v>bt</v>
      </c>
      <c r="L1811" s="304">
        <f t="shared" si="162"/>
        <v>24.732461355529132</v>
      </c>
      <c r="M1811" s="303" t="str" cm="1">
        <f t="array" ref="M1811">LOOKUP(2,1/(L1811&gt;=INDEX(IF(F1811="x",BMI!$G$3:$K$170,BMI!$B$3:$F$170),MATCH(DATEDIF(D1811,DATE(2024,7,11),"m"),BMI!$A$3:$A$170,0),0)),BMI!$G$2:$K$2)</f>
        <v>BP</v>
      </c>
      <c r="N1811" s="299" t="s">
        <v>66</v>
      </c>
      <c r="O1811" s="299">
        <v>85</v>
      </c>
      <c r="P1811" s="106" t="s">
        <v>3380</v>
      </c>
      <c r="Q1811" s="103" t="s">
        <v>5</v>
      </c>
      <c r="R1811" s="103" t="s">
        <v>5</v>
      </c>
      <c r="S1811" s="299" t="s">
        <v>5</v>
      </c>
      <c r="T1811" s="103" t="s">
        <v>5</v>
      </c>
      <c r="U1811" s="305" t="str">
        <f t="shared" si="163"/>
        <v>bt; bt; bt; bt</v>
      </c>
      <c r="V1811" s="306" t="s">
        <v>5</v>
      </c>
      <c r="W1811" s="307" t="str">
        <f t="shared" si="164"/>
        <v>III</v>
      </c>
      <c r="X1811" s="308"/>
    </row>
    <row r="1812" spans="1:24" x14ac:dyDescent="0.25">
      <c r="A1812" s="103">
        <f t="shared" si="165"/>
        <v>1803</v>
      </c>
      <c r="B1812" s="300" t="s">
        <v>3269</v>
      </c>
      <c r="C1812" s="301" t="s">
        <v>2862</v>
      </c>
      <c r="D1812" s="309">
        <v>41976</v>
      </c>
      <c r="E1812" s="308"/>
      <c r="F1812" s="308" t="s">
        <v>1753</v>
      </c>
      <c r="G1812" s="421" t="s">
        <v>3344</v>
      </c>
      <c r="H1812" s="228">
        <v>45720</v>
      </c>
      <c r="I1812" s="308">
        <v>26</v>
      </c>
      <c r="J1812" s="308">
        <v>133</v>
      </c>
      <c r="K1812" s="303" t="str" cm="1">
        <f t="array" ref="K1812">LOOKUP(2,1/(J1812&gt;=INDEX(IF(F1812="x",CCTT!$F$3:$I$170,CCTT!$B$3:$E$170),MATCH(DATEDIF(D1812,DATE(2024,7,11),"m"),CCTT!$A$3:$A$170,0),0)),CCTT!$F$2:$I$2)</f>
        <v>bt</v>
      </c>
      <c r="L1812" s="304">
        <f t="shared" si="162"/>
        <v>14.69840013567754</v>
      </c>
      <c r="M1812" s="303" t="str" cm="1">
        <f t="array" ref="M1812">LOOKUP(2,1/(L1812&gt;=INDEX(IF(F1812="x",BMI!$G$3:$K$170,BMI!$B$3:$F$170),MATCH(DATEDIF(D1812,DATE(2024,7,11),"m"),BMI!$A$3:$A$170,0),0)),BMI!$G$2:$K$2)</f>
        <v>bt</v>
      </c>
      <c r="N1812" s="299" t="s">
        <v>3381</v>
      </c>
      <c r="O1812" s="299">
        <v>80</v>
      </c>
      <c r="P1812" s="302" t="s">
        <v>3411</v>
      </c>
      <c r="Q1812" s="335" t="s">
        <v>1326</v>
      </c>
      <c r="R1812" s="103" t="s">
        <v>5</v>
      </c>
      <c r="S1812" s="299" t="s">
        <v>5</v>
      </c>
      <c r="T1812" s="103" t="s">
        <v>5</v>
      </c>
      <c r="U1812" s="305" t="str">
        <f t="shared" si="163"/>
        <v>2 mắt giảm thị lực; bt; bt; bt</v>
      </c>
      <c r="V1812" s="112" t="s">
        <v>1326</v>
      </c>
      <c r="W1812" s="307" t="str">
        <f t="shared" si="164"/>
        <v>II</v>
      </c>
      <c r="X1812" s="308"/>
    </row>
    <row r="1813" spans="1:24" x14ac:dyDescent="0.25">
      <c r="A1813" s="103">
        <f t="shared" si="165"/>
        <v>1804</v>
      </c>
      <c r="B1813" s="300" t="s">
        <v>2407</v>
      </c>
      <c r="C1813" s="301" t="s">
        <v>1316</v>
      </c>
      <c r="D1813" s="309">
        <v>41818</v>
      </c>
      <c r="E1813" s="308"/>
      <c r="F1813" s="308" t="s">
        <v>1753</v>
      </c>
      <c r="G1813" s="421" t="s">
        <v>3344</v>
      </c>
      <c r="H1813" s="228">
        <v>45720</v>
      </c>
      <c r="I1813" s="308">
        <v>52</v>
      </c>
      <c r="J1813" s="308">
        <v>143</v>
      </c>
      <c r="K1813" s="303" t="str" cm="1">
        <f t="array" ref="K1813">LOOKUP(2,1/(J1813&gt;=INDEX(IF(F1813="x",CCTT!$F$3:$I$170,CCTT!$B$3:$E$170),MATCH(DATEDIF(D1813,DATE(2024,7,11),"m"),CCTT!$A$3:$A$170,0),0)),CCTT!$F$2:$I$2)</f>
        <v>bt</v>
      </c>
      <c r="L1813" s="304">
        <f t="shared" si="162"/>
        <v>25.429116338207248</v>
      </c>
      <c r="M1813" s="303" t="str" cm="1">
        <f t="array" ref="M1813">LOOKUP(2,1/(L1813&gt;=INDEX(IF(F1813="x",BMI!$G$3:$K$170,BMI!$B$3:$F$170),MATCH(DATEDIF(D1813,DATE(2024,7,11),"m"),BMI!$A$3:$A$170,0),0)),BMI!$G$2:$K$2)</f>
        <v>BP</v>
      </c>
      <c r="N1813" s="299" t="s">
        <v>3390</v>
      </c>
      <c r="O1813" s="299">
        <v>82</v>
      </c>
      <c r="P1813" s="106" t="s">
        <v>3380</v>
      </c>
      <c r="Q1813" s="103" t="s">
        <v>5</v>
      </c>
      <c r="R1813" s="103" t="s">
        <v>5</v>
      </c>
      <c r="S1813" s="299" t="s">
        <v>5</v>
      </c>
      <c r="T1813" s="103" t="s">
        <v>5</v>
      </c>
      <c r="U1813" s="305" t="str">
        <f t="shared" si="163"/>
        <v>bt; bt; bt; bt</v>
      </c>
      <c r="V1813" s="306" t="s">
        <v>5</v>
      </c>
      <c r="W1813" s="307" t="str">
        <f t="shared" si="164"/>
        <v>III</v>
      </c>
      <c r="X1813" s="308"/>
    </row>
    <row r="1814" spans="1:24" x14ac:dyDescent="0.25">
      <c r="A1814" s="103">
        <f t="shared" si="165"/>
        <v>1805</v>
      </c>
      <c r="B1814" s="300" t="s">
        <v>1827</v>
      </c>
      <c r="C1814" s="301" t="s">
        <v>1688</v>
      </c>
      <c r="D1814" s="309">
        <v>41362</v>
      </c>
      <c r="E1814" s="308"/>
      <c r="F1814" s="308" t="s">
        <v>1753</v>
      </c>
      <c r="G1814" s="421" t="s">
        <v>3344</v>
      </c>
      <c r="H1814" s="228">
        <v>45720</v>
      </c>
      <c r="I1814" s="308">
        <v>26</v>
      </c>
      <c r="J1814" s="308">
        <v>138</v>
      </c>
      <c r="K1814" s="303" t="str" cm="1">
        <f t="array" ref="K1814">LOOKUP(2,1/(J1814&gt;=INDEX(IF(F1814="x",CCTT!$F$3:$I$170,CCTT!$B$3:$E$170),MATCH(DATEDIF(D1814,DATE(2024,7,11),"m"),CCTT!$A$3:$A$170,0),0)),CCTT!$F$2:$I$2)</f>
        <v>bt</v>
      </c>
      <c r="L1814" s="304">
        <f t="shared" si="162"/>
        <v>13.652593992858643</v>
      </c>
      <c r="M1814" s="303" t="str" cm="1">
        <f t="array" ref="M1814">LOOKUP(2,1/(L1814&gt;=INDEX(IF(F1814="x",BMI!$G$3:$K$170,BMI!$B$3:$F$170),MATCH(DATEDIF(D1814,DATE(2024,7,11),"m"),BMI!$A$3:$A$170,0),0)),BMI!$G$2:$K$2)</f>
        <v>SDDTGC</v>
      </c>
      <c r="N1814" s="299" t="s">
        <v>3381</v>
      </c>
      <c r="O1814" s="299">
        <v>87</v>
      </c>
      <c r="P1814" s="106" t="s">
        <v>3380</v>
      </c>
      <c r="Q1814" s="103" t="s">
        <v>5</v>
      </c>
      <c r="R1814" s="103" t="s">
        <v>5</v>
      </c>
      <c r="S1814" s="299" t="s">
        <v>5</v>
      </c>
      <c r="T1814" s="103" t="s">
        <v>5</v>
      </c>
      <c r="U1814" s="305" t="str">
        <f t="shared" si="163"/>
        <v>bt; bt; bt; bt</v>
      </c>
      <c r="V1814" s="306" t="s">
        <v>5</v>
      </c>
      <c r="W1814" s="307" t="str">
        <f t="shared" si="164"/>
        <v>II</v>
      </c>
      <c r="X1814" s="308"/>
    </row>
    <row r="1815" spans="1:24" x14ac:dyDescent="0.25">
      <c r="A1815" s="103">
        <f t="shared" si="165"/>
        <v>1806</v>
      </c>
      <c r="B1815" s="300" t="s">
        <v>3330</v>
      </c>
      <c r="C1815" s="301" t="s">
        <v>1366</v>
      </c>
      <c r="D1815" s="309">
        <v>41768</v>
      </c>
      <c r="E1815" s="308" t="s">
        <v>1753</v>
      </c>
      <c r="F1815" s="308"/>
      <c r="G1815" s="421" t="s">
        <v>3344</v>
      </c>
      <c r="H1815" s="228">
        <v>45720</v>
      </c>
      <c r="I1815" s="308">
        <v>30</v>
      </c>
      <c r="J1815" s="308">
        <v>133</v>
      </c>
      <c r="K1815" s="303" t="str" cm="1">
        <f t="array" ref="K1815">LOOKUP(2,1/(J1815&gt;=INDEX(IF(F1815="x",CCTT!$F$3:$I$170,CCTT!$B$3:$E$170),MATCH(DATEDIF(D1815,DATE(2024,7,11),"m"),CCTT!$A$3:$A$170,0),0)),CCTT!$F$2:$I$2)</f>
        <v>bt</v>
      </c>
      <c r="L1815" s="304">
        <f t="shared" si="162"/>
        <v>16.959692464243314</v>
      </c>
      <c r="M1815" s="303" t="str" cm="1">
        <f t="array" ref="M1815">LOOKUP(2,1/(L1815&gt;=INDEX(IF(F1815="x",BMI!$G$3:$K$170,BMI!$B$3:$F$170),MATCH(DATEDIF(D1815,DATE(2024,7,11),"m"),BMI!$A$3:$A$170,0),0)),BMI!$G$2:$K$2)</f>
        <v>bt</v>
      </c>
      <c r="N1815" s="299" t="s">
        <v>3386</v>
      </c>
      <c r="O1815" s="299">
        <v>86</v>
      </c>
      <c r="P1815" s="106" t="s">
        <v>3380</v>
      </c>
      <c r="Q1815" s="103" t="s">
        <v>5</v>
      </c>
      <c r="R1815" s="103" t="s">
        <v>5</v>
      </c>
      <c r="S1815" s="299" t="s">
        <v>5</v>
      </c>
      <c r="T1815" s="103" t="s">
        <v>5</v>
      </c>
      <c r="U1815" s="305" t="str">
        <f t="shared" si="163"/>
        <v>bt; bt; bt; bt</v>
      </c>
      <c r="V1815" s="306" t="s">
        <v>5</v>
      </c>
      <c r="W1815" s="307" t="str">
        <f t="shared" si="164"/>
        <v>I</v>
      </c>
      <c r="X1815" s="308"/>
    </row>
    <row r="1816" spans="1:24" x14ac:dyDescent="0.25">
      <c r="A1816" s="103">
        <f t="shared" si="165"/>
        <v>1807</v>
      </c>
      <c r="B1816" s="300" t="s">
        <v>3331</v>
      </c>
      <c r="C1816" s="301" t="s">
        <v>1356</v>
      </c>
      <c r="D1816" s="309">
        <v>41848</v>
      </c>
      <c r="E1816" s="308" t="s">
        <v>1753</v>
      </c>
      <c r="F1816" s="308"/>
      <c r="G1816" s="421" t="s">
        <v>3344</v>
      </c>
      <c r="H1816" s="228">
        <v>45720</v>
      </c>
      <c r="I1816" s="308">
        <v>34</v>
      </c>
      <c r="J1816" s="308">
        <v>141</v>
      </c>
      <c r="K1816" s="303" t="str" cm="1">
        <f t="array" ref="K1816">LOOKUP(2,1/(J1816&gt;=INDEX(IF(F1816="x",CCTT!$F$3:$I$170,CCTT!$B$3:$E$170),MATCH(DATEDIF(D1816,DATE(2024,7,11),"m"),CCTT!$A$3:$A$170,0),0)),CCTT!$F$2:$I$2)</f>
        <v>bt</v>
      </c>
      <c r="L1816" s="304">
        <f t="shared" si="162"/>
        <v>17.101755444897137</v>
      </c>
      <c r="M1816" s="303" t="str" cm="1">
        <f t="array" ref="M1816">LOOKUP(2,1/(L1816&gt;=INDEX(IF(F1816="x",BMI!$G$3:$K$170,BMI!$B$3:$F$170),MATCH(DATEDIF(D1816,DATE(2024,7,11),"m"),BMI!$A$3:$A$170,0),0)),BMI!$G$2:$K$2)</f>
        <v>bt</v>
      </c>
      <c r="N1816" s="299" t="s">
        <v>3381</v>
      </c>
      <c r="O1816" s="299">
        <v>84</v>
      </c>
      <c r="P1816" s="106" t="s">
        <v>3380</v>
      </c>
      <c r="Q1816" s="103" t="s">
        <v>5</v>
      </c>
      <c r="R1816" s="103" t="s">
        <v>5</v>
      </c>
      <c r="S1816" s="299" t="s">
        <v>5</v>
      </c>
      <c r="T1816" s="103" t="s">
        <v>5</v>
      </c>
      <c r="U1816" s="305" t="str">
        <f t="shared" si="163"/>
        <v>bt; bt; bt; bt</v>
      </c>
      <c r="V1816" s="306" t="s">
        <v>5</v>
      </c>
      <c r="W1816" s="307" t="str">
        <f t="shared" si="164"/>
        <v>I</v>
      </c>
      <c r="X1816" s="308"/>
    </row>
    <row r="1817" spans="1:24" x14ac:dyDescent="0.25">
      <c r="A1817" s="103">
        <f t="shared" si="165"/>
        <v>1808</v>
      </c>
      <c r="B1817" s="300" t="s">
        <v>3332</v>
      </c>
      <c r="C1817" s="301" t="s">
        <v>1368</v>
      </c>
      <c r="D1817" s="309">
        <v>41723</v>
      </c>
      <c r="E1817" s="308"/>
      <c r="F1817" s="308" t="s">
        <v>1753</v>
      </c>
      <c r="G1817" s="421" t="s">
        <v>3344</v>
      </c>
      <c r="H1817" s="228">
        <v>45720</v>
      </c>
      <c r="I1817" s="308">
        <v>41</v>
      </c>
      <c r="J1817" s="308">
        <v>148</v>
      </c>
      <c r="K1817" s="303" t="str" cm="1">
        <f t="array" ref="K1817">LOOKUP(2,1/(J1817&gt;=INDEX(IF(F1817="x",CCTT!$F$3:$I$170,CCTT!$B$3:$E$170),MATCH(DATEDIF(D1817,DATE(2024,7,11),"m"),CCTT!$A$3:$A$170,0),0)),CCTT!$F$2:$I$2)</f>
        <v>bt</v>
      </c>
      <c r="L1817" s="304">
        <f t="shared" si="162"/>
        <v>18.718042366691016</v>
      </c>
      <c r="M1817" s="303" t="str" cm="1">
        <f t="array" ref="M1817">LOOKUP(2,1/(L1817&gt;=INDEX(IF(F1817="x",BMI!$G$3:$K$170,BMI!$B$3:$F$170),MATCH(DATEDIF(D1817,DATE(2024,7,11),"m"),BMI!$A$3:$A$170,0),0)),BMI!$G$2:$K$2)</f>
        <v>bt</v>
      </c>
      <c r="N1817" s="299" t="s">
        <v>3379</v>
      </c>
      <c r="O1817" s="299">
        <v>83</v>
      </c>
      <c r="P1817" s="302" t="s">
        <v>3412</v>
      </c>
      <c r="Q1817" s="335" t="s">
        <v>1326</v>
      </c>
      <c r="R1817" s="103" t="s">
        <v>5</v>
      </c>
      <c r="S1817" s="299" t="s">
        <v>5</v>
      </c>
      <c r="T1817" s="103" t="s">
        <v>5</v>
      </c>
      <c r="U1817" s="305" t="str">
        <f t="shared" si="163"/>
        <v>2 mắt giảm thị lực; bt; bt; bt</v>
      </c>
      <c r="V1817" s="112" t="s">
        <v>1326</v>
      </c>
      <c r="W1817" s="307" t="str">
        <f t="shared" si="164"/>
        <v>II</v>
      </c>
      <c r="X1817" s="308"/>
    </row>
    <row r="1818" spans="1:24" x14ac:dyDescent="0.25">
      <c r="A1818" s="103">
        <f t="shared" si="165"/>
        <v>1809</v>
      </c>
      <c r="B1818" s="300" t="s">
        <v>2781</v>
      </c>
      <c r="C1818" s="301" t="s">
        <v>1369</v>
      </c>
      <c r="D1818" s="309">
        <v>41800</v>
      </c>
      <c r="E1818" s="308" t="s">
        <v>1753</v>
      </c>
      <c r="F1818" s="308"/>
      <c r="G1818" s="421" t="s">
        <v>3344</v>
      </c>
      <c r="H1818" s="228">
        <v>45720</v>
      </c>
      <c r="I1818" s="308">
        <v>26</v>
      </c>
      <c r="J1818" s="308">
        <v>139</v>
      </c>
      <c r="K1818" s="303" t="str" cm="1">
        <f t="array" ref="K1818">LOOKUP(2,1/(J1818&gt;=INDEX(IF(F1818="x",CCTT!$F$3:$I$170,CCTT!$B$3:$E$170),MATCH(DATEDIF(D1818,DATE(2024,7,11),"m"),CCTT!$A$3:$A$170,0),0)),CCTT!$F$2:$I$2)</f>
        <v>bt</v>
      </c>
      <c r="L1818" s="304">
        <f t="shared" si="162"/>
        <v>13.456860410951814</v>
      </c>
      <c r="M1818" s="303" t="str" cm="1">
        <f t="array" ref="M1818">LOOKUP(2,1/(L1818&gt;=INDEX(IF(F1818="x",BMI!$G$3:$K$170,BMI!$B$3:$F$170),MATCH(DATEDIF(D1818,DATE(2024,7,11),"m"),BMI!$A$3:$A$170,0),0)),BMI!$G$2:$K$2)</f>
        <v>SDDTGC</v>
      </c>
      <c r="N1818" s="299" t="s">
        <v>3381</v>
      </c>
      <c r="O1818" s="299">
        <v>81</v>
      </c>
      <c r="P1818" s="106" t="s">
        <v>3380</v>
      </c>
      <c r="Q1818" s="103" t="s">
        <v>5</v>
      </c>
      <c r="R1818" s="103" t="s">
        <v>5</v>
      </c>
      <c r="S1818" s="299" t="s">
        <v>5</v>
      </c>
      <c r="T1818" s="103" t="s">
        <v>5</v>
      </c>
      <c r="U1818" s="305" t="str">
        <f t="shared" si="163"/>
        <v>bt; bt; bt; bt</v>
      </c>
      <c r="V1818" s="306" t="s">
        <v>5</v>
      </c>
      <c r="W1818" s="307" t="str">
        <f t="shared" si="164"/>
        <v>II</v>
      </c>
      <c r="X1818" s="308"/>
    </row>
    <row r="1819" spans="1:24" x14ac:dyDescent="0.25">
      <c r="A1819" s="103">
        <f t="shared" si="165"/>
        <v>1810</v>
      </c>
      <c r="B1819" s="300" t="s">
        <v>1670</v>
      </c>
      <c r="C1819" s="301" t="s">
        <v>1299</v>
      </c>
      <c r="D1819" s="309">
        <v>41712</v>
      </c>
      <c r="E1819" s="308" t="s">
        <v>1753</v>
      </c>
      <c r="F1819" s="308"/>
      <c r="G1819" s="421" t="s">
        <v>3344</v>
      </c>
      <c r="H1819" s="228">
        <v>45720</v>
      </c>
      <c r="I1819" s="308">
        <v>38</v>
      </c>
      <c r="J1819" s="308">
        <v>132</v>
      </c>
      <c r="K1819" s="303" t="str" cm="1">
        <f t="array" ref="K1819">LOOKUP(2,1/(J1819&gt;=INDEX(IF(F1819="x",CCTT!$F$3:$I$170,CCTT!$B$3:$E$170),MATCH(DATEDIF(D1819,DATE(2024,7,11),"m"),CCTT!$A$3:$A$170,0),0)),CCTT!$F$2:$I$2)</f>
        <v>bt</v>
      </c>
      <c r="L1819" s="304">
        <f t="shared" si="162"/>
        <v>21.808999081726355</v>
      </c>
      <c r="M1819" s="303" t="str" cm="1">
        <f t="array" ref="M1819">LOOKUP(2,1/(L1819&gt;=INDEX(IF(F1819="x",BMI!$G$3:$K$170,BMI!$B$3:$F$170),MATCH(DATEDIF(D1819,DATE(2024,7,11),"m"),BMI!$A$3:$A$170,0),0)),BMI!$G$2:$K$2)</f>
        <v>BP</v>
      </c>
      <c r="N1819" s="299" t="s">
        <v>3386</v>
      </c>
      <c r="O1819" s="299">
        <v>86</v>
      </c>
      <c r="P1819" s="106" t="s">
        <v>3380</v>
      </c>
      <c r="Q1819" s="103" t="s">
        <v>5</v>
      </c>
      <c r="R1819" s="103" t="s">
        <v>5</v>
      </c>
      <c r="S1819" s="299" t="s">
        <v>1370</v>
      </c>
      <c r="T1819" s="103" t="s">
        <v>5</v>
      </c>
      <c r="U1819" s="305" t="str">
        <f t="shared" si="163"/>
        <v>bt; bt; Đa sâu răng; bt</v>
      </c>
      <c r="V1819" s="112" t="s">
        <v>1370</v>
      </c>
      <c r="W1819" s="307" t="str">
        <f t="shared" si="164"/>
        <v>III</v>
      </c>
      <c r="X1819" s="308"/>
    </row>
    <row r="1820" spans="1:24" x14ac:dyDescent="0.25">
      <c r="A1820" s="103">
        <f t="shared" si="165"/>
        <v>1811</v>
      </c>
      <c r="B1820" s="300" t="s">
        <v>3333</v>
      </c>
      <c r="C1820" s="301" t="s">
        <v>1300</v>
      </c>
      <c r="D1820" s="309">
        <v>41958</v>
      </c>
      <c r="E1820" s="308"/>
      <c r="F1820" s="308" t="s">
        <v>1753</v>
      </c>
      <c r="G1820" s="421" t="s">
        <v>3344</v>
      </c>
      <c r="H1820" s="228">
        <v>45720</v>
      </c>
      <c r="I1820" s="308">
        <v>37</v>
      </c>
      <c r="J1820" s="308">
        <v>141</v>
      </c>
      <c r="K1820" s="303" t="str" cm="1">
        <f t="array" ref="K1820">LOOKUP(2,1/(J1820&gt;=INDEX(IF(F1820="x",CCTT!$F$3:$I$170,CCTT!$B$3:$E$170),MATCH(DATEDIF(D1820,DATE(2024,7,11),"m"),CCTT!$A$3:$A$170,0),0)),CCTT!$F$2:$I$2)</f>
        <v>bt</v>
      </c>
      <c r="L1820" s="304">
        <f t="shared" si="162"/>
        <v>18.610733866505708</v>
      </c>
      <c r="M1820" s="303" t="str" cm="1">
        <f t="array" ref="M1820">LOOKUP(2,1/(L1820&gt;=INDEX(IF(F1820="x",BMI!$G$3:$K$170,BMI!$B$3:$F$170),MATCH(DATEDIF(D1820,DATE(2024,7,11),"m"),BMI!$A$3:$A$170,0),0)),BMI!$G$2:$K$2)</f>
        <v>bt</v>
      </c>
      <c r="N1820" s="299" t="s">
        <v>3386</v>
      </c>
      <c r="O1820" s="299">
        <v>83</v>
      </c>
      <c r="P1820" s="106" t="s">
        <v>3380</v>
      </c>
      <c r="Q1820" s="103" t="s">
        <v>5</v>
      </c>
      <c r="R1820" s="103" t="s">
        <v>5</v>
      </c>
      <c r="S1820" s="299" t="s">
        <v>5</v>
      </c>
      <c r="T1820" s="103" t="s">
        <v>5</v>
      </c>
      <c r="U1820" s="305" t="str">
        <f t="shared" si="163"/>
        <v>bt; bt; bt; bt</v>
      </c>
      <c r="V1820" s="306" t="s">
        <v>5</v>
      </c>
      <c r="W1820" s="307" t="str">
        <f t="shared" si="164"/>
        <v>I</v>
      </c>
      <c r="X1820" s="308"/>
    </row>
    <row r="1821" spans="1:24" x14ac:dyDescent="0.25">
      <c r="A1821" s="103">
        <f t="shared" si="165"/>
        <v>1812</v>
      </c>
      <c r="B1821" s="300" t="s">
        <v>3334</v>
      </c>
      <c r="C1821" s="301" t="s">
        <v>1322</v>
      </c>
      <c r="D1821" s="308"/>
      <c r="E1821" s="308" t="s">
        <v>1753</v>
      </c>
      <c r="F1821" s="308"/>
      <c r="G1821" s="421" t="s">
        <v>3344</v>
      </c>
      <c r="H1821" s="228">
        <v>45720</v>
      </c>
      <c r="I1821" s="308">
        <v>27</v>
      </c>
      <c r="J1821" s="308">
        <v>122</v>
      </c>
      <c r="K1821" s="303" t="e" cm="1">
        <f t="array" ref="K1821">LOOKUP(2,1/(J1821&gt;=INDEX(IF(F1821="x",CCTT!$F$3:$I$170,CCTT!$B$3:$E$170),MATCH(DATEDIF(D1821,DATE(2024,7,11),"m"),CCTT!$A$3:$A$170,0),0)),CCTT!$F$2:$I$2)</f>
        <v>#N/A</v>
      </c>
      <c r="L1821" s="304">
        <f t="shared" si="162"/>
        <v>18.140284869658693</v>
      </c>
      <c r="M1821" s="303" t="e" cm="1">
        <f t="array" ref="M1821">LOOKUP(2,1/(L1821&gt;=INDEX(IF(F1821="x",BMI!$G$3:$K$170,BMI!$B$3:$F$170),MATCH(DATEDIF(D1821,DATE(2024,7,11),"m"),BMI!$A$3:$A$170,0),0)),BMI!$G$2:$K$2)</f>
        <v>#N/A</v>
      </c>
      <c r="N1821" s="299" t="s">
        <v>3381</v>
      </c>
      <c r="O1821" s="299">
        <v>83</v>
      </c>
      <c r="P1821" s="106" t="s">
        <v>3380</v>
      </c>
      <c r="Q1821" s="103" t="s">
        <v>5</v>
      </c>
      <c r="R1821" s="103" t="s">
        <v>5</v>
      </c>
      <c r="S1821" s="299" t="s">
        <v>5</v>
      </c>
      <c r="T1821" s="103" t="s">
        <v>5</v>
      </c>
      <c r="U1821" s="305" t="str">
        <f t="shared" si="163"/>
        <v>bt; bt; bt; bt</v>
      </c>
      <c r="V1821" s="306" t="s">
        <v>5</v>
      </c>
      <c r="W1821" s="307" t="e">
        <f t="shared" si="164"/>
        <v>#N/A</v>
      </c>
      <c r="X1821" s="308"/>
    </row>
    <row r="1822" spans="1:24" x14ac:dyDescent="0.25">
      <c r="A1822" s="103">
        <f t="shared" si="165"/>
        <v>1813</v>
      </c>
      <c r="B1822" s="300" t="s">
        <v>3335</v>
      </c>
      <c r="C1822" s="301" t="s">
        <v>1323</v>
      </c>
      <c r="D1822" s="309">
        <v>41718</v>
      </c>
      <c r="E1822" s="308" t="s">
        <v>1753</v>
      </c>
      <c r="F1822" s="308"/>
      <c r="G1822" s="421" t="s">
        <v>3344</v>
      </c>
      <c r="H1822" s="228">
        <v>45720</v>
      </c>
      <c r="I1822" s="308">
        <v>33</v>
      </c>
      <c r="J1822" s="308">
        <v>143</v>
      </c>
      <c r="K1822" s="303" t="str" cm="1">
        <f t="array" ref="K1822">LOOKUP(2,1/(J1822&gt;=INDEX(IF(F1822="x",CCTT!$F$3:$I$170,CCTT!$B$3:$E$170),MATCH(DATEDIF(D1822,DATE(2024,7,11),"m"),CCTT!$A$3:$A$170,0),0)),CCTT!$F$2:$I$2)</f>
        <v>bt</v>
      </c>
      <c r="L1822" s="304">
        <f t="shared" si="162"/>
        <v>16.137708445400754</v>
      </c>
      <c r="M1822" s="303" t="str" cm="1">
        <f t="array" ref="M1822">LOOKUP(2,1/(L1822&gt;=INDEX(IF(F1822="x",BMI!$G$3:$K$170,BMI!$B$3:$F$170),MATCH(DATEDIF(D1822,DATE(2024,7,11),"m"),BMI!$A$3:$A$170,0),0)),BMI!$G$2:$K$2)</f>
        <v>bt</v>
      </c>
      <c r="N1822" s="299" t="s">
        <v>3381</v>
      </c>
      <c r="O1822" s="299">
        <v>84</v>
      </c>
      <c r="P1822" s="106" t="s">
        <v>3380</v>
      </c>
      <c r="Q1822" s="103" t="s">
        <v>5</v>
      </c>
      <c r="R1822" s="103" t="s">
        <v>5</v>
      </c>
      <c r="S1822" s="299" t="s">
        <v>5</v>
      </c>
      <c r="T1822" s="103" t="s">
        <v>5</v>
      </c>
      <c r="U1822" s="305" t="str">
        <f t="shared" si="163"/>
        <v>bt; bt; bt; bt</v>
      </c>
      <c r="V1822" s="306" t="s">
        <v>5</v>
      </c>
      <c r="W1822" s="307" t="str">
        <f t="shared" si="164"/>
        <v>I</v>
      </c>
      <c r="X1822" s="308"/>
    </row>
    <row r="1823" spans="1:24" x14ac:dyDescent="0.25">
      <c r="A1823" s="103">
        <f t="shared" si="165"/>
        <v>1814</v>
      </c>
      <c r="B1823" s="300" t="s">
        <v>3336</v>
      </c>
      <c r="C1823" s="301" t="s">
        <v>1305</v>
      </c>
      <c r="D1823" s="309">
        <v>41886</v>
      </c>
      <c r="E1823" s="308"/>
      <c r="F1823" s="308" t="s">
        <v>1753</v>
      </c>
      <c r="G1823" s="421" t="s">
        <v>3344</v>
      </c>
      <c r="H1823" s="228">
        <v>45720</v>
      </c>
      <c r="I1823" s="308">
        <v>27</v>
      </c>
      <c r="J1823" s="308">
        <v>133</v>
      </c>
      <c r="K1823" s="303" t="str" cm="1">
        <f t="array" ref="K1823">LOOKUP(2,1/(J1823&gt;=INDEX(IF(F1823="x",CCTT!$F$3:$I$170,CCTT!$B$3:$E$170),MATCH(DATEDIF(D1823,DATE(2024,7,11),"m"),CCTT!$A$3:$A$170,0),0)),CCTT!$F$2:$I$2)</f>
        <v>bt</v>
      </c>
      <c r="L1823" s="304">
        <f t="shared" si="162"/>
        <v>15.263723217818985</v>
      </c>
      <c r="M1823" s="303" t="str" cm="1">
        <f t="array" ref="M1823">LOOKUP(2,1/(L1823&gt;=INDEX(IF(F1823="x",BMI!$G$3:$K$170,BMI!$B$3:$F$170),MATCH(DATEDIF(D1823,DATE(2024,7,11),"m"),BMI!$A$3:$A$170,0),0)),BMI!$G$2:$K$2)</f>
        <v>bt</v>
      </c>
      <c r="N1823" s="299" t="s">
        <v>3381</v>
      </c>
      <c r="O1823" s="299">
        <v>81</v>
      </c>
      <c r="P1823" s="106" t="s">
        <v>3380</v>
      </c>
      <c r="Q1823" s="103" t="s">
        <v>5</v>
      </c>
      <c r="R1823" s="103" t="s">
        <v>5</v>
      </c>
      <c r="S1823" s="299" t="s">
        <v>1370</v>
      </c>
      <c r="T1823" s="103" t="s">
        <v>5</v>
      </c>
      <c r="U1823" s="305" t="str">
        <f t="shared" si="163"/>
        <v>bt; bt; Đa sâu răng; bt</v>
      </c>
      <c r="V1823" s="112" t="s">
        <v>1370</v>
      </c>
      <c r="W1823" s="307" t="str">
        <f t="shared" si="164"/>
        <v>II</v>
      </c>
      <c r="X1823" s="308"/>
    </row>
    <row r="1824" spans="1:24" x14ac:dyDescent="0.25">
      <c r="A1824" s="103">
        <f t="shared" si="165"/>
        <v>1815</v>
      </c>
      <c r="B1824" s="300" t="s">
        <v>3337</v>
      </c>
      <c r="C1824" s="301" t="s">
        <v>1350</v>
      </c>
      <c r="D1824" s="309">
        <v>41826</v>
      </c>
      <c r="E1824" s="308" t="s">
        <v>1753</v>
      </c>
      <c r="F1824" s="308"/>
      <c r="G1824" s="421" t="s">
        <v>3344</v>
      </c>
      <c r="H1824" s="228">
        <v>45720</v>
      </c>
      <c r="I1824" s="308">
        <v>52</v>
      </c>
      <c r="J1824" s="308">
        <v>143</v>
      </c>
      <c r="K1824" s="303" t="str" cm="1">
        <f t="array" ref="K1824">LOOKUP(2,1/(J1824&gt;=INDEX(IF(F1824="x",CCTT!$F$3:$I$170,CCTT!$B$3:$E$170),MATCH(DATEDIF(D1824,DATE(2024,7,11),"m"),CCTT!$A$3:$A$170,0),0)),CCTT!$F$2:$I$2)</f>
        <v>bt</v>
      </c>
      <c r="L1824" s="304">
        <f t="shared" si="162"/>
        <v>25.429116338207248</v>
      </c>
      <c r="M1824" s="303" t="str" cm="1">
        <f t="array" ref="M1824">LOOKUP(2,1/(L1824&gt;=INDEX(IF(F1824="x",BMI!$G$3:$K$170,BMI!$B$3:$F$170),MATCH(DATEDIF(D1824,DATE(2024,7,11),"m"),BMI!$A$3:$A$170,0),0)),BMI!$G$2:$K$2)</f>
        <v>BP</v>
      </c>
      <c r="N1824" s="299" t="s">
        <v>3386</v>
      </c>
      <c r="O1824" s="299">
        <v>84</v>
      </c>
      <c r="P1824" s="106" t="s">
        <v>3380</v>
      </c>
      <c r="Q1824" s="103" t="s">
        <v>5</v>
      </c>
      <c r="R1824" s="103" t="s">
        <v>5</v>
      </c>
      <c r="S1824" s="299" t="s">
        <v>5</v>
      </c>
      <c r="T1824" s="103" t="s">
        <v>5</v>
      </c>
      <c r="U1824" s="305" t="str">
        <f t="shared" si="163"/>
        <v>bt; bt; bt; bt</v>
      </c>
      <c r="V1824" s="306" t="s">
        <v>5</v>
      </c>
      <c r="W1824" s="307" t="str">
        <f t="shared" si="164"/>
        <v>III</v>
      </c>
      <c r="X1824" s="308"/>
    </row>
    <row r="1825" spans="1:24" x14ac:dyDescent="0.25">
      <c r="A1825" s="103">
        <f t="shared" si="165"/>
        <v>1816</v>
      </c>
      <c r="B1825" s="300" t="s">
        <v>3338</v>
      </c>
      <c r="C1825" s="301" t="s">
        <v>1324</v>
      </c>
      <c r="D1825" s="309">
        <v>41795</v>
      </c>
      <c r="E1825" s="308" t="s">
        <v>1753</v>
      </c>
      <c r="F1825" s="308"/>
      <c r="G1825" s="421" t="s">
        <v>3344</v>
      </c>
      <c r="H1825" s="228">
        <v>45720</v>
      </c>
      <c r="I1825" s="308">
        <v>42</v>
      </c>
      <c r="J1825" s="308">
        <v>142</v>
      </c>
      <c r="K1825" s="303" t="str" cm="1">
        <f t="array" ref="K1825">LOOKUP(2,1/(J1825&gt;=INDEX(IF(F1825="x",CCTT!$F$3:$I$170,CCTT!$B$3:$E$170),MATCH(DATEDIF(D1825,DATE(2024,7,11),"m"),CCTT!$A$3:$A$170,0),0)),CCTT!$F$2:$I$2)</f>
        <v>bt</v>
      </c>
      <c r="L1825" s="304">
        <f t="shared" si="162"/>
        <v>20.82920055544535</v>
      </c>
      <c r="M1825" s="303" t="str" cm="1">
        <f t="array" ref="M1825">LOOKUP(2,1/(L1825&gt;=INDEX(IF(F1825="x",BMI!$G$3:$K$170,BMI!$B$3:$F$170),MATCH(DATEDIF(D1825,DATE(2024,7,11),"m"),BMI!$A$3:$A$170,0),0)),BMI!$G$2:$K$2)</f>
        <v>TC</v>
      </c>
      <c r="N1825" s="299" t="s">
        <v>3384</v>
      </c>
      <c r="O1825" s="299">
        <v>87</v>
      </c>
      <c r="P1825" s="106" t="s">
        <v>3380</v>
      </c>
      <c r="Q1825" s="103" t="s">
        <v>5</v>
      </c>
      <c r="R1825" s="103" t="s">
        <v>5</v>
      </c>
      <c r="S1825" s="299" t="s">
        <v>5</v>
      </c>
      <c r="T1825" s="103" t="s">
        <v>5</v>
      </c>
      <c r="U1825" s="305" t="str">
        <f t="shared" si="163"/>
        <v>bt; bt; bt; bt</v>
      </c>
      <c r="V1825" s="306" t="s">
        <v>5</v>
      </c>
      <c r="W1825" s="307" t="str">
        <f t="shared" si="164"/>
        <v>II</v>
      </c>
      <c r="X1825" s="308"/>
    </row>
    <row r="1826" spans="1:24" x14ac:dyDescent="0.25">
      <c r="A1826" s="103">
        <f t="shared" si="165"/>
        <v>1817</v>
      </c>
      <c r="B1826" s="300" t="s">
        <v>3339</v>
      </c>
      <c r="C1826" s="301" t="s">
        <v>1307</v>
      </c>
      <c r="D1826" s="309">
        <v>41805</v>
      </c>
      <c r="E1826" s="308"/>
      <c r="F1826" s="308" t="s">
        <v>1753</v>
      </c>
      <c r="G1826" s="421" t="s">
        <v>3344</v>
      </c>
      <c r="H1826" s="228">
        <v>45720</v>
      </c>
      <c r="I1826" s="308">
        <v>50</v>
      </c>
      <c r="J1826" s="308">
        <v>151</v>
      </c>
      <c r="K1826" s="303" t="str" cm="1">
        <f t="array" ref="K1826">LOOKUP(2,1/(J1826&gt;=INDEX(IF(F1826="x",CCTT!$F$3:$I$170,CCTT!$B$3:$E$170),MATCH(DATEDIF(D1826,DATE(2024,7,11),"m"),CCTT!$A$3:$A$170,0),0)),CCTT!$F$2:$I$2)</f>
        <v>bt</v>
      </c>
      <c r="L1826" s="304">
        <f t="shared" si="162"/>
        <v>21.928862769176792</v>
      </c>
      <c r="M1826" s="303" t="str" cm="1">
        <f t="array" ref="M1826">LOOKUP(2,1/(L1826&gt;=INDEX(IF(F1826="x",BMI!$G$3:$K$170,BMI!$B$3:$F$170),MATCH(DATEDIF(D1826,DATE(2024,7,11),"m"),BMI!$A$3:$A$170,0),0)),BMI!$G$2:$K$2)</f>
        <v>TC</v>
      </c>
      <c r="N1826" s="299" t="s">
        <v>3390</v>
      </c>
      <c r="O1826" s="299">
        <v>85</v>
      </c>
      <c r="P1826" s="106" t="s">
        <v>3380</v>
      </c>
      <c r="Q1826" s="103" t="s">
        <v>5</v>
      </c>
      <c r="R1826" s="103" t="s">
        <v>5</v>
      </c>
      <c r="S1826" s="299" t="s">
        <v>5</v>
      </c>
      <c r="T1826" s="103" t="s">
        <v>5</v>
      </c>
      <c r="U1826" s="305" t="str">
        <f t="shared" si="163"/>
        <v>bt; bt; bt; bt</v>
      </c>
      <c r="V1826" s="306" t="s">
        <v>5</v>
      </c>
      <c r="W1826" s="307" t="str">
        <f t="shared" si="164"/>
        <v>II</v>
      </c>
      <c r="X1826" s="308"/>
    </row>
    <row r="1827" spans="1:24" x14ac:dyDescent="0.25">
      <c r="A1827" s="103">
        <f t="shared" si="165"/>
        <v>1818</v>
      </c>
      <c r="B1827" s="300" t="s">
        <v>3340</v>
      </c>
      <c r="C1827" s="301" t="s">
        <v>1369</v>
      </c>
      <c r="D1827" s="309">
        <v>41537</v>
      </c>
      <c r="E1827" s="308" t="s">
        <v>1753</v>
      </c>
      <c r="F1827" s="308"/>
      <c r="G1827" s="421" t="s">
        <v>3344</v>
      </c>
      <c r="H1827" s="228">
        <v>45720</v>
      </c>
      <c r="I1827" s="308">
        <v>50</v>
      </c>
      <c r="J1827" s="308">
        <v>141</v>
      </c>
      <c r="K1827" s="303" t="str" cm="1">
        <f t="array" ref="K1827">LOOKUP(2,1/(J1827&gt;=INDEX(IF(F1827="x",CCTT!$F$3:$I$170,CCTT!$B$3:$E$170),MATCH(DATEDIF(D1827,DATE(2024,7,11),"m"),CCTT!$A$3:$A$170,0),0)),CCTT!$F$2:$I$2)</f>
        <v>bt</v>
      </c>
      <c r="L1827" s="304">
        <f t="shared" si="162"/>
        <v>25.14964036014285</v>
      </c>
      <c r="M1827" s="303" t="str" cm="1">
        <f t="array" ref="M1827">LOOKUP(2,1/(L1827&gt;=INDEX(IF(F1827="x",BMI!$G$3:$K$170,BMI!$B$3:$F$170),MATCH(DATEDIF(D1827,DATE(2024,7,11),"m"),BMI!$A$3:$A$170,0),0)),BMI!$G$2:$K$2)</f>
        <v>BP</v>
      </c>
      <c r="N1827" s="335" t="s">
        <v>66</v>
      </c>
      <c r="O1827" s="299">
        <v>82</v>
      </c>
      <c r="P1827" s="302" t="s">
        <v>3411</v>
      </c>
      <c r="Q1827" s="335" t="s">
        <v>1326</v>
      </c>
      <c r="R1827" s="103" t="s">
        <v>5</v>
      </c>
      <c r="S1827" s="299" t="s">
        <v>5</v>
      </c>
      <c r="T1827" s="103" t="s">
        <v>5</v>
      </c>
      <c r="U1827" s="305" t="str">
        <f t="shared" si="163"/>
        <v>2 mắt giảm thị lực; bt; bt; bt</v>
      </c>
      <c r="V1827" s="112" t="s">
        <v>1326</v>
      </c>
      <c r="W1827" s="307" t="str">
        <f t="shared" si="164"/>
        <v>III</v>
      </c>
      <c r="X1827" s="308"/>
    </row>
    <row r="1828" spans="1:24" x14ac:dyDescent="0.25">
      <c r="A1828" s="103">
        <f t="shared" si="165"/>
        <v>1819</v>
      </c>
      <c r="B1828" s="300" t="s">
        <v>3341</v>
      </c>
      <c r="C1828" s="301" t="s">
        <v>1301</v>
      </c>
      <c r="D1828" s="309">
        <v>41764</v>
      </c>
      <c r="E1828" s="308"/>
      <c r="F1828" s="308" t="s">
        <v>1753</v>
      </c>
      <c r="G1828" s="421" t="s">
        <v>3344</v>
      </c>
      <c r="H1828" s="228">
        <v>45720</v>
      </c>
      <c r="I1828" s="308">
        <v>31</v>
      </c>
      <c r="J1828" s="308">
        <v>147</v>
      </c>
      <c r="K1828" s="303" t="str" cm="1">
        <f t="array" ref="K1828">LOOKUP(2,1/(J1828&gt;=INDEX(IF(F1828="x",CCTT!$F$3:$I$170,CCTT!$B$3:$E$170),MATCH(DATEDIF(D1828,DATE(2024,7,11),"m"),CCTT!$A$3:$A$170,0),0)),CCTT!$F$2:$I$2)</f>
        <v>bt</v>
      </c>
      <c r="L1828" s="304">
        <f t="shared" si="162"/>
        <v>14.345874404183441</v>
      </c>
      <c r="M1828" s="303" t="str" cm="1">
        <f t="array" ref="M1828">LOOKUP(2,1/(L1828&gt;=INDEX(IF(F1828="x",BMI!$G$3:$K$170,BMI!$B$3:$F$170),MATCH(DATEDIF(D1828,DATE(2024,7,11),"m"),BMI!$A$3:$A$170,0),0)),BMI!$G$2:$K$2)</f>
        <v>bt</v>
      </c>
      <c r="N1828" s="299" t="s">
        <v>3381</v>
      </c>
      <c r="O1828" s="299">
        <v>83</v>
      </c>
      <c r="P1828" s="302" t="s">
        <v>3382</v>
      </c>
      <c r="Q1828" s="103" t="s">
        <v>1269</v>
      </c>
      <c r="R1828" s="103" t="s">
        <v>5</v>
      </c>
      <c r="S1828" s="299" t="s">
        <v>5</v>
      </c>
      <c r="T1828" s="103" t="s">
        <v>5</v>
      </c>
      <c r="U1828" s="305" t="str">
        <f t="shared" si="163"/>
        <v>Cận thị; bt; bt; bt</v>
      </c>
      <c r="V1828" s="306" t="s">
        <v>1269</v>
      </c>
      <c r="W1828" s="307" t="str">
        <f t="shared" si="164"/>
        <v>II</v>
      </c>
      <c r="X1828" s="308"/>
    </row>
    <row r="1829" spans="1:24" x14ac:dyDescent="0.25">
      <c r="A1829" s="103">
        <f t="shared" si="165"/>
        <v>1820</v>
      </c>
      <c r="B1829" s="300" t="s">
        <v>2982</v>
      </c>
      <c r="C1829" s="301" t="s">
        <v>1302</v>
      </c>
      <c r="D1829" s="309">
        <v>41771</v>
      </c>
      <c r="E1829" s="308"/>
      <c r="F1829" s="308" t="s">
        <v>1753</v>
      </c>
      <c r="G1829" s="421" t="s">
        <v>3344</v>
      </c>
      <c r="H1829" s="228">
        <v>45720</v>
      </c>
      <c r="I1829" s="308">
        <v>29</v>
      </c>
      <c r="J1829" s="308">
        <v>141</v>
      </c>
      <c r="K1829" s="303" t="str" cm="1">
        <f t="array" ref="K1829">LOOKUP(2,1/(J1829&gt;=INDEX(IF(F1829="x",CCTT!$F$3:$I$170,CCTT!$B$3:$E$170),MATCH(DATEDIF(D1829,DATE(2024,7,11),"m"),CCTT!$A$3:$A$170,0),0)),CCTT!$F$2:$I$2)</f>
        <v>bt</v>
      </c>
      <c r="L1829" s="304">
        <f t="shared" si="162"/>
        <v>14.586791408882853</v>
      </c>
      <c r="M1829" s="303" t="str" cm="1">
        <f t="array" ref="M1829">LOOKUP(2,1/(L1829&gt;=INDEX(IF(F1829="x",BMI!$G$3:$K$170,BMI!$B$3:$F$170),MATCH(DATEDIF(D1829,DATE(2024,7,11),"m"),BMI!$A$3:$A$170,0),0)),BMI!$G$2:$K$2)</f>
        <v>bt</v>
      </c>
      <c r="N1829" s="299" t="s">
        <v>3379</v>
      </c>
      <c r="O1829" s="299">
        <v>87</v>
      </c>
      <c r="P1829" s="106" t="s">
        <v>3380</v>
      </c>
      <c r="Q1829" s="103" t="s">
        <v>5</v>
      </c>
      <c r="R1829" s="103" t="s">
        <v>5</v>
      </c>
      <c r="S1829" s="299" t="s">
        <v>5</v>
      </c>
      <c r="T1829" s="103" t="s">
        <v>5</v>
      </c>
      <c r="U1829" s="305" t="str">
        <f t="shared" si="163"/>
        <v>bt; bt; bt; bt</v>
      </c>
      <c r="V1829" s="306" t="s">
        <v>5</v>
      </c>
      <c r="W1829" s="307" t="str">
        <f t="shared" si="164"/>
        <v>I</v>
      </c>
      <c r="X1829" s="308"/>
    </row>
    <row r="1830" spans="1:24" x14ac:dyDescent="0.25">
      <c r="A1830" s="103">
        <f t="shared" si="165"/>
        <v>1821</v>
      </c>
      <c r="B1830" s="300" t="s">
        <v>3269</v>
      </c>
      <c r="C1830" s="301" t="s">
        <v>1722</v>
      </c>
      <c r="D1830" s="308"/>
      <c r="E1830" s="308"/>
      <c r="F1830" s="308" t="s">
        <v>1753</v>
      </c>
      <c r="G1830" s="421" t="s">
        <v>3344</v>
      </c>
      <c r="H1830" s="228">
        <v>45720</v>
      </c>
      <c r="I1830" s="308">
        <v>35</v>
      </c>
      <c r="J1830" s="308">
        <v>145</v>
      </c>
      <c r="K1830" s="303" t="e" cm="1">
        <f t="array" ref="K1830">LOOKUP(2,1/(J1830&gt;=INDEX(IF(F1830="x",CCTT!$F$3:$I$170,CCTT!$B$3:$E$170),MATCH(DATEDIF(D1830,DATE(2024,7,11),"m"),CCTT!$A$3:$A$170,0),0)),CCTT!$F$2:$I$2)</f>
        <v>#N/A</v>
      </c>
      <c r="L1830" s="304">
        <f t="shared" si="162"/>
        <v>16.646848989298451</v>
      </c>
      <c r="M1830" s="303" t="e" cm="1">
        <f t="array" ref="M1830">LOOKUP(2,1/(L1830&gt;=INDEX(IF(F1830="x",BMI!$G$3:$K$170,BMI!$B$3:$F$170),MATCH(DATEDIF(D1830,DATE(2024,7,11),"m"),BMI!$A$3:$A$170,0),0)),BMI!$G$2:$K$2)</f>
        <v>#N/A</v>
      </c>
      <c r="N1830" s="299" t="s">
        <v>3381</v>
      </c>
      <c r="O1830" s="299">
        <v>87</v>
      </c>
      <c r="P1830" s="106" t="s">
        <v>3380</v>
      </c>
      <c r="Q1830" s="103" t="s">
        <v>5</v>
      </c>
      <c r="R1830" s="103" t="s">
        <v>5</v>
      </c>
      <c r="S1830" s="299" t="s">
        <v>1370</v>
      </c>
      <c r="T1830" s="103" t="s">
        <v>5</v>
      </c>
      <c r="U1830" s="305" t="str">
        <f t="shared" si="163"/>
        <v>bt; bt; Đa sâu răng; bt</v>
      </c>
      <c r="V1830" s="112" t="s">
        <v>1370</v>
      </c>
      <c r="W1830" s="307" t="e">
        <f t="shared" si="164"/>
        <v>#N/A</v>
      </c>
      <c r="X1830" s="308"/>
    </row>
    <row r="1831" spans="1:24" x14ac:dyDescent="0.25">
      <c r="A1831" s="103">
        <f t="shared" si="165"/>
        <v>1822</v>
      </c>
      <c r="B1831" s="300" t="s">
        <v>3342</v>
      </c>
      <c r="C1831" s="301" t="s">
        <v>1329</v>
      </c>
      <c r="D1831" s="308"/>
      <c r="E1831" s="308" t="s">
        <v>1753</v>
      </c>
      <c r="F1831" s="308"/>
      <c r="G1831" s="421" t="s">
        <v>3344</v>
      </c>
      <c r="H1831" s="228">
        <v>45720</v>
      </c>
      <c r="I1831" s="308"/>
      <c r="J1831" s="308"/>
      <c r="K1831" s="303" t="e" cm="1">
        <f t="array" ref="K1831">LOOKUP(2,1/(J1831&gt;=INDEX(IF(F1831="x",CCTT!$F$3:$I$170,CCTT!$B$3:$E$170),MATCH(DATEDIF(D1831,DATE(2024,7,11),"m"),CCTT!$A$3:$A$170,0),0)),CCTT!$F$2:$I$2)</f>
        <v>#N/A</v>
      </c>
      <c r="L1831" s="304" t="e">
        <f t="shared" si="162"/>
        <v>#DIV/0!</v>
      </c>
      <c r="M1831" s="303" t="e" cm="1">
        <f t="array" ref="M1831">LOOKUP(2,1/(L1831&gt;=INDEX(IF(F1831="x",BMI!$G$3:$K$170,BMI!$B$3:$F$170),MATCH(DATEDIF(D1831,DATE(2024,7,11),"m"),BMI!$A$3:$A$170,0),0)),BMI!$G$2:$K$2)</f>
        <v>#DIV/0!</v>
      </c>
      <c r="N1831" s="299" t="s">
        <v>3386</v>
      </c>
      <c r="O1831" s="299">
        <v>80</v>
      </c>
      <c r="P1831" s="106" t="s">
        <v>3380</v>
      </c>
      <c r="Q1831" s="103" t="s">
        <v>5</v>
      </c>
      <c r="R1831" s="103" t="s">
        <v>5</v>
      </c>
      <c r="S1831" s="299" t="s">
        <v>5</v>
      </c>
      <c r="T1831" s="103" t="s">
        <v>5</v>
      </c>
      <c r="U1831" s="305" t="str">
        <f t="shared" si="163"/>
        <v>bt; bt; bt; bt</v>
      </c>
      <c r="V1831" s="306" t="s">
        <v>5</v>
      </c>
      <c r="W1831" s="307" t="e">
        <f t="shared" si="164"/>
        <v>#N/A</v>
      </c>
      <c r="X1831" s="308"/>
    </row>
    <row r="1832" spans="1:24" x14ac:dyDescent="0.25">
      <c r="A1832" s="103">
        <f t="shared" si="165"/>
        <v>1823</v>
      </c>
      <c r="B1832" s="300" t="s">
        <v>3343</v>
      </c>
      <c r="C1832" s="301" t="s">
        <v>1342</v>
      </c>
      <c r="D1832" s="308"/>
      <c r="E1832" s="308" t="s">
        <v>1753</v>
      </c>
      <c r="F1832" s="308"/>
      <c r="G1832" s="421" t="s">
        <v>3344</v>
      </c>
      <c r="H1832" s="228">
        <v>45720</v>
      </c>
      <c r="I1832" s="308"/>
      <c r="J1832" s="308"/>
      <c r="K1832" s="303" t="e" cm="1">
        <f t="array" ref="K1832">LOOKUP(2,1/(J1832&gt;=INDEX(IF(F1832="x",CCTT!$F$3:$I$170,CCTT!$B$3:$E$170),MATCH(DATEDIF(D1832,DATE(2024,7,11),"m"),CCTT!$A$3:$A$170,0),0)),CCTT!$F$2:$I$2)</f>
        <v>#N/A</v>
      </c>
      <c r="L1832" s="304" t="e">
        <f t="shared" si="162"/>
        <v>#DIV/0!</v>
      </c>
      <c r="M1832" s="303" t="e" cm="1">
        <f t="array" ref="M1832">LOOKUP(2,1/(L1832&gt;=INDEX(IF(F1832="x",BMI!$G$3:$K$170,BMI!$B$3:$F$170),MATCH(DATEDIF(D1832,DATE(2024,7,11),"m"),BMI!$A$3:$A$170,0),0)),BMI!$G$2:$K$2)</f>
        <v>#DIV/0!</v>
      </c>
      <c r="N1832" s="299" t="s">
        <v>3381</v>
      </c>
      <c r="O1832" s="299">
        <v>83</v>
      </c>
      <c r="P1832" s="106" t="s">
        <v>3380</v>
      </c>
      <c r="Q1832" s="103" t="s">
        <v>5</v>
      </c>
      <c r="R1832" s="103" t="s">
        <v>5</v>
      </c>
      <c r="S1832" s="299" t="s">
        <v>5</v>
      </c>
      <c r="T1832" s="103" t="s">
        <v>5</v>
      </c>
      <c r="U1832" s="305" t="str">
        <f t="shared" si="163"/>
        <v>bt; bt; bt; bt</v>
      </c>
      <c r="V1832" s="306" t="s">
        <v>5</v>
      </c>
      <c r="W1832" s="307" t="e">
        <f t="shared" si="164"/>
        <v>#N/A</v>
      </c>
      <c r="X1832" s="308"/>
    </row>
    <row r="1833" spans="1:24" x14ac:dyDescent="0.25">
      <c r="A1833" s="103">
        <f t="shared" si="165"/>
        <v>1824</v>
      </c>
      <c r="B1833" s="300" t="s">
        <v>3345</v>
      </c>
      <c r="C1833" s="301" t="s">
        <v>1261</v>
      </c>
      <c r="D1833" s="308"/>
      <c r="E1833" s="308" t="s">
        <v>1753</v>
      </c>
      <c r="F1833" s="308"/>
      <c r="G1833" s="421" t="s">
        <v>3378</v>
      </c>
      <c r="H1833" s="228">
        <v>45720</v>
      </c>
      <c r="I1833" s="308">
        <v>51</v>
      </c>
      <c r="J1833" s="308">
        <v>150</v>
      </c>
      <c r="K1833" s="303" t="e" cm="1">
        <f t="array" ref="K1833">LOOKUP(2,1/(J1833&gt;=INDEX(IF(F1833="x",CCTT!$F$3:$I$170,CCTT!$B$3:$E$170),MATCH(DATEDIF(D1833,DATE(2024,7,11),"m"),CCTT!$A$3:$A$170,0),0)),CCTT!$F$2:$I$2)</f>
        <v>#N/A</v>
      </c>
      <c r="L1833" s="304">
        <f t="shared" ref="L1833:L1879" si="166">(I1833/J1833^2)*10^4</f>
        <v>22.666666666666668</v>
      </c>
      <c r="M1833" s="303" t="e" cm="1">
        <f t="array" ref="M1833">LOOKUP(2,1/(L1833&gt;=INDEX(IF(F1833="x",BMI!$G$3:$K$170,BMI!$B$3:$F$170),MATCH(DATEDIF(D1833,DATE(2024,7,11),"m"),BMI!$A$3:$A$170,0),0)),BMI!$G$2:$K$2)</f>
        <v>#N/A</v>
      </c>
      <c r="N1833" s="299" t="s">
        <v>3390</v>
      </c>
      <c r="O1833" s="299">
        <v>87</v>
      </c>
      <c r="P1833" s="106" t="s">
        <v>3380</v>
      </c>
      <c r="Q1833" s="103" t="s">
        <v>5</v>
      </c>
      <c r="R1833" s="103" t="s">
        <v>5</v>
      </c>
      <c r="S1833" s="299" t="s">
        <v>1370</v>
      </c>
      <c r="T1833" s="103" t="s">
        <v>5</v>
      </c>
      <c r="U1833" s="305" t="str">
        <f t="shared" ref="U1833:U1879" si="167">Q1833&amp;"; "&amp;R1833&amp;"; "&amp;S1833&amp;"; "&amp;T1833</f>
        <v>bt; bt; Đa sâu răng; bt</v>
      </c>
      <c r="V1833" s="112" t="s">
        <v>1370</v>
      </c>
      <c r="W1833" s="307" t="e">
        <f t="shared" ref="W1833:W1879" si="168">ROMAN(MAX(IF(OR(K1833=$Z$8,M1833=$AD$8,M1833=$AH$8),3,IF(OR(K1833=$AA$8,M1833=$AE$8,M1833=$AG$8),2,1)),IF(V1833="bt",1,2)),0)</f>
        <v>#N/A</v>
      </c>
      <c r="X1833" s="308"/>
    </row>
    <row r="1834" spans="1:24" x14ac:dyDescent="0.25">
      <c r="A1834" s="103">
        <f t="shared" si="165"/>
        <v>1825</v>
      </c>
      <c r="B1834" s="300" t="s">
        <v>3346</v>
      </c>
      <c r="C1834" s="301" t="s">
        <v>1261</v>
      </c>
      <c r="D1834" s="309">
        <v>41830</v>
      </c>
      <c r="E1834" s="308" t="s">
        <v>1753</v>
      </c>
      <c r="F1834" s="308"/>
      <c r="G1834" s="421" t="s">
        <v>3378</v>
      </c>
      <c r="H1834" s="228">
        <v>45720</v>
      </c>
      <c r="I1834" s="308">
        <v>26</v>
      </c>
      <c r="J1834" s="308">
        <v>142</v>
      </c>
      <c r="K1834" s="303" t="str" cm="1">
        <f t="array" ref="K1834">LOOKUP(2,1/(J1834&gt;=INDEX(IF(F1834="x",CCTT!$F$3:$I$170,CCTT!$B$3:$E$170),MATCH(DATEDIF(D1834,DATE(2024,7,11),"m"),CCTT!$A$3:$A$170,0),0)),CCTT!$F$2:$I$2)</f>
        <v>bt</v>
      </c>
      <c r="L1834" s="304">
        <f t="shared" si="166"/>
        <v>12.894267010513786</v>
      </c>
      <c r="M1834" s="303" t="str" cm="1">
        <f t="array" ref="M1834">LOOKUP(2,1/(L1834&gt;=INDEX(IF(F1834="x",BMI!$G$3:$K$170,BMI!$B$3:$F$170),MATCH(DATEDIF(D1834,DATE(2024,7,11),"m"),BMI!$A$3:$A$170,0),0)),BMI!$G$2:$K$2)</f>
        <v>SDDTGC</v>
      </c>
      <c r="N1834" s="299" t="s">
        <v>3381</v>
      </c>
      <c r="O1834" s="299">
        <v>81</v>
      </c>
      <c r="P1834" s="106" t="s">
        <v>3380</v>
      </c>
      <c r="Q1834" s="103" t="s">
        <v>5</v>
      </c>
      <c r="R1834" s="103" t="s">
        <v>5</v>
      </c>
      <c r="S1834" s="299" t="s">
        <v>5</v>
      </c>
      <c r="T1834" s="103" t="s">
        <v>5</v>
      </c>
      <c r="U1834" s="305" t="str">
        <f t="shared" si="167"/>
        <v>bt; bt; bt; bt</v>
      </c>
      <c r="V1834" s="306" t="s">
        <v>5</v>
      </c>
      <c r="W1834" s="307" t="str">
        <f t="shared" si="168"/>
        <v>II</v>
      </c>
      <c r="X1834" s="308"/>
    </row>
    <row r="1835" spans="1:24" x14ac:dyDescent="0.25">
      <c r="A1835" s="103">
        <f t="shared" si="165"/>
        <v>1826</v>
      </c>
      <c r="B1835" s="300" t="s">
        <v>1353</v>
      </c>
      <c r="C1835" s="301" t="s">
        <v>1262</v>
      </c>
      <c r="D1835" s="309">
        <v>41865</v>
      </c>
      <c r="E1835" s="308"/>
      <c r="F1835" s="308" t="s">
        <v>1753</v>
      </c>
      <c r="G1835" s="421" t="s">
        <v>3378</v>
      </c>
      <c r="H1835" s="228">
        <v>45720</v>
      </c>
      <c r="I1835" s="308">
        <v>44</v>
      </c>
      <c r="J1835" s="308">
        <v>150</v>
      </c>
      <c r="K1835" s="303" t="str" cm="1">
        <f t="array" ref="K1835">LOOKUP(2,1/(J1835&gt;=INDEX(IF(F1835="x",CCTT!$F$3:$I$170,CCTT!$B$3:$E$170),MATCH(DATEDIF(D1835,DATE(2024,7,11),"m"),CCTT!$A$3:$A$170,0),0)),CCTT!$F$2:$I$2)</f>
        <v>bt</v>
      </c>
      <c r="L1835" s="304">
        <f t="shared" si="166"/>
        <v>19.555555555555554</v>
      </c>
      <c r="M1835" s="303" t="str" cm="1">
        <f t="array" ref="M1835">LOOKUP(2,1/(L1835&gt;=INDEX(IF(F1835="x",BMI!$G$3:$K$170,BMI!$B$3:$F$170),MATCH(DATEDIF(D1835,DATE(2024,7,11),"m"),BMI!$A$3:$A$170,0),0)),BMI!$G$2:$K$2)</f>
        <v>TC</v>
      </c>
      <c r="N1835" s="299" t="s">
        <v>3386</v>
      </c>
      <c r="O1835" s="299">
        <v>83</v>
      </c>
      <c r="P1835" s="106" t="s">
        <v>3380</v>
      </c>
      <c r="Q1835" s="103" t="s">
        <v>5</v>
      </c>
      <c r="R1835" s="103" t="s">
        <v>5</v>
      </c>
      <c r="S1835" s="299" t="s">
        <v>5</v>
      </c>
      <c r="T1835" s="103" t="s">
        <v>5</v>
      </c>
      <c r="U1835" s="305" t="str">
        <f t="shared" si="167"/>
        <v>bt; bt; bt; bt</v>
      </c>
      <c r="V1835" s="306" t="s">
        <v>5</v>
      </c>
      <c r="W1835" s="307" t="str">
        <f t="shared" si="168"/>
        <v>II</v>
      </c>
      <c r="X1835" s="308"/>
    </row>
    <row r="1836" spans="1:24" x14ac:dyDescent="0.25">
      <c r="A1836" s="103">
        <f t="shared" si="165"/>
        <v>1827</v>
      </c>
      <c r="B1836" s="300" t="s">
        <v>3347</v>
      </c>
      <c r="C1836" s="301" t="s">
        <v>1262</v>
      </c>
      <c r="D1836" s="309">
        <v>41644</v>
      </c>
      <c r="E1836" s="308"/>
      <c r="F1836" s="308" t="s">
        <v>1753</v>
      </c>
      <c r="G1836" s="421" t="s">
        <v>3378</v>
      </c>
      <c r="H1836" s="228">
        <v>45720</v>
      </c>
      <c r="I1836" s="308">
        <v>35</v>
      </c>
      <c r="J1836" s="308">
        <v>144</v>
      </c>
      <c r="K1836" s="303" t="str" cm="1">
        <f t="array" ref="K1836">LOOKUP(2,1/(J1836&gt;=INDEX(IF(F1836="x",CCTT!$F$3:$I$170,CCTT!$B$3:$E$170),MATCH(DATEDIF(D1836,DATE(2024,7,11),"m"),CCTT!$A$3:$A$170,0),0)),CCTT!$F$2:$I$2)</f>
        <v>bt</v>
      </c>
      <c r="L1836" s="304">
        <f t="shared" si="166"/>
        <v>16.878858024691358</v>
      </c>
      <c r="M1836" s="303" t="str" cm="1">
        <f t="array" ref="M1836">LOOKUP(2,1/(L1836&gt;=INDEX(IF(F1836="x",BMI!$G$3:$K$170,BMI!$B$3:$F$170),MATCH(DATEDIF(D1836,DATE(2024,7,11),"m"),BMI!$A$3:$A$170,0),0)),BMI!$G$2:$K$2)</f>
        <v>bt</v>
      </c>
      <c r="N1836" s="299" t="s">
        <v>3381</v>
      </c>
      <c r="O1836" s="299">
        <v>83</v>
      </c>
      <c r="P1836" s="106" t="s">
        <v>3380</v>
      </c>
      <c r="Q1836" s="103" t="s">
        <v>5</v>
      </c>
      <c r="R1836" s="103" t="s">
        <v>5</v>
      </c>
      <c r="S1836" s="299" t="s">
        <v>5</v>
      </c>
      <c r="T1836" s="103" t="s">
        <v>5</v>
      </c>
      <c r="U1836" s="305" t="str">
        <f t="shared" si="167"/>
        <v>bt; bt; bt; bt</v>
      </c>
      <c r="V1836" s="306" t="s">
        <v>5</v>
      </c>
      <c r="W1836" s="307" t="str">
        <f t="shared" si="168"/>
        <v>I</v>
      </c>
      <c r="X1836" s="308"/>
    </row>
    <row r="1837" spans="1:24" x14ac:dyDescent="0.25">
      <c r="A1837" s="103">
        <f t="shared" si="165"/>
        <v>1828</v>
      </c>
      <c r="B1837" s="300" t="s">
        <v>2846</v>
      </c>
      <c r="C1837" s="301" t="s">
        <v>1699</v>
      </c>
      <c r="D1837" s="308"/>
      <c r="E1837" s="308"/>
      <c r="F1837" s="308" t="s">
        <v>1753</v>
      </c>
      <c r="G1837" s="421" t="s">
        <v>3378</v>
      </c>
      <c r="H1837" s="228">
        <v>45720</v>
      </c>
      <c r="I1837" s="308">
        <v>37</v>
      </c>
      <c r="J1837" s="308">
        <v>148</v>
      </c>
      <c r="K1837" s="303" t="e" cm="1">
        <f t="array" ref="K1837">LOOKUP(2,1/(J1837&gt;=INDEX(IF(F1837="x",CCTT!$F$3:$I$170,CCTT!$B$3:$E$170),MATCH(DATEDIF(D1837,DATE(2024,7,11),"m"),CCTT!$A$3:$A$170,0),0)),CCTT!$F$2:$I$2)</f>
        <v>#N/A</v>
      </c>
      <c r="L1837" s="304">
        <f t="shared" si="166"/>
        <v>16.891891891891891</v>
      </c>
      <c r="M1837" s="303" t="e" cm="1">
        <f t="array" ref="M1837">LOOKUP(2,1/(L1837&gt;=INDEX(IF(F1837="x",BMI!$G$3:$K$170,BMI!$B$3:$F$170),MATCH(DATEDIF(D1837,DATE(2024,7,11),"m"),BMI!$A$3:$A$170,0),0)),BMI!$G$2:$K$2)</f>
        <v>#N/A</v>
      </c>
      <c r="N1837" s="299" t="s">
        <v>3386</v>
      </c>
      <c r="O1837" s="299">
        <v>87</v>
      </c>
      <c r="P1837" s="106" t="s">
        <v>3380</v>
      </c>
      <c r="Q1837" s="103" t="s">
        <v>5</v>
      </c>
      <c r="R1837" s="103" t="s">
        <v>5</v>
      </c>
      <c r="S1837" s="299" t="s">
        <v>5</v>
      </c>
      <c r="T1837" s="103" t="s">
        <v>5</v>
      </c>
      <c r="U1837" s="305" t="str">
        <f t="shared" si="167"/>
        <v>bt; bt; bt; bt</v>
      </c>
      <c r="V1837" s="306" t="s">
        <v>5</v>
      </c>
      <c r="W1837" s="307" t="e">
        <f t="shared" si="168"/>
        <v>#N/A</v>
      </c>
      <c r="X1837" s="308"/>
    </row>
    <row r="1838" spans="1:24" x14ac:dyDescent="0.25">
      <c r="A1838" s="103">
        <f t="shared" si="165"/>
        <v>1829</v>
      </c>
      <c r="B1838" s="300" t="s">
        <v>3348</v>
      </c>
      <c r="C1838" s="301" t="s">
        <v>1376</v>
      </c>
      <c r="D1838" s="309">
        <v>41857</v>
      </c>
      <c r="E1838" s="308" t="s">
        <v>1753</v>
      </c>
      <c r="F1838" s="308"/>
      <c r="G1838" s="421" t="s">
        <v>3378</v>
      </c>
      <c r="H1838" s="228">
        <v>45720</v>
      </c>
      <c r="I1838" s="308">
        <v>33</v>
      </c>
      <c r="J1838" s="308">
        <v>143</v>
      </c>
      <c r="K1838" s="303" t="str" cm="1">
        <f t="array" ref="K1838">LOOKUP(2,1/(J1838&gt;=INDEX(IF(F1838="x",CCTT!$F$3:$I$170,CCTT!$B$3:$E$170),MATCH(DATEDIF(D1838,DATE(2024,7,11),"m"),CCTT!$A$3:$A$170,0),0)),CCTT!$F$2:$I$2)</f>
        <v>bt</v>
      </c>
      <c r="L1838" s="304">
        <f t="shared" si="166"/>
        <v>16.137708445400754</v>
      </c>
      <c r="M1838" s="303" t="str" cm="1">
        <f t="array" ref="M1838">LOOKUP(2,1/(L1838&gt;=INDEX(IF(F1838="x",BMI!$G$3:$K$170,BMI!$B$3:$F$170),MATCH(DATEDIF(D1838,DATE(2024,7,11),"m"),BMI!$A$3:$A$170,0),0)),BMI!$G$2:$K$2)</f>
        <v>bt</v>
      </c>
      <c r="N1838" s="299" t="s">
        <v>3381</v>
      </c>
      <c r="O1838" s="299">
        <v>81</v>
      </c>
      <c r="P1838" s="106" t="s">
        <v>3380</v>
      </c>
      <c r="Q1838" s="103" t="s">
        <v>5</v>
      </c>
      <c r="R1838" s="103" t="s">
        <v>5</v>
      </c>
      <c r="S1838" s="299" t="s">
        <v>5</v>
      </c>
      <c r="T1838" s="103" t="s">
        <v>5</v>
      </c>
      <c r="U1838" s="305" t="str">
        <f t="shared" si="167"/>
        <v>bt; bt; bt; bt</v>
      </c>
      <c r="V1838" s="306" t="s">
        <v>5</v>
      </c>
      <c r="W1838" s="307" t="str">
        <f t="shared" si="168"/>
        <v>I</v>
      </c>
      <c r="X1838" s="308"/>
    </row>
    <row r="1839" spans="1:24" x14ac:dyDescent="0.25">
      <c r="A1839" s="103">
        <f t="shared" si="165"/>
        <v>1830</v>
      </c>
      <c r="B1839" s="300" t="s">
        <v>3349</v>
      </c>
      <c r="C1839" s="301" t="s">
        <v>2564</v>
      </c>
      <c r="D1839" s="309">
        <v>41866</v>
      </c>
      <c r="E1839" s="308" t="s">
        <v>1753</v>
      </c>
      <c r="F1839" s="308"/>
      <c r="G1839" s="421" t="s">
        <v>3378</v>
      </c>
      <c r="H1839" s="228">
        <v>45720</v>
      </c>
      <c r="I1839" s="308">
        <v>42</v>
      </c>
      <c r="J1839" s="308">
        <v>135</v>
      </c>
      <c r="K1839" s="303" t="str" cm="1">
        <f t="array" ref="K1839">LOOKUP(2,1/(J1839&gt;=INDEX(IF(F1839="x",CCTT!$F$3:$I$170,CCTT!$B$3:$E$170),MATCH(DATEDIF(D1839,DATE(2024,7,11),"m"),CCTT!$A$3:$A$170,0),0)),CCTT!$F$2:$I$2)</f>
        <v>bt</v>
      </c>
      <c r="L1839" s="304">
        <f t="shared" si="166"/>
        <v>23.045267489711936</v>
      </c>
      <c r="M1839" s="303" t="str" cm="1">
        <f t="array" ref="M1839">LOOKUP(2,1/(L1839&gt;=INDEX(IF(F1839="x",BMI!$G$3:$K$170,BMI!$B$3:$F$170),MATCH(DATEDIF(D1839,DATE(2024,7,11),"m"),BMI!$A$3:$A$170,0),0)),BMI!$G$2:$K$2)</f>
        <v>BP</v>
      </c>
      <c r="N1839" s="299" t="s">
        <v>3379</v>
      </c>
      <c r="O1839" s="299">
        <v>81</v>
      </c>
      <c r="P1839" s="106" t="s">
        <v>3380</v>
      </c>
      <c r="Q1839" s="103" t="s">
        <v>5</v>
      </c>
      <c r="R1839" s="103" t="s">
        <v>5</v>
      </c>
      <c r="S1839" s="299" t="s">
        <v>5</v>
      </c>
      <c r="T1839" s="103" t="s">
        <v>5</v>
      </c>
      <c r="U1839" s="305" t="str">
        <f t="shared" si="167"/>
        <v>bt; bt; bt; bt</v>
      </c>
      <c r="V1839" s="306" t="s">
        <v>5</v>
      </c>
      <c r="W1839" s="307" t="str">
        <f t="shared" si="168"/>
        <v>III</v>
      </c>
      <c r="X1839" s="308"/>
    </row>
    <row r="1840" spans="1:24" x14ac:dyDescent="0.25">
      <c r="A1840" s="103">
        <f t="shared" si="165"/>
        <v>1831</v>
      </c>
      <c r="B1840" s="300" t="s">
        <v>3350</v>
      </c>
      <c r="C1840" s="301" t="s">
        <v>1484</v>
      </c>
      <c r="D1840" s="309">
        <v>41988</v>
      </c>
      <c r="E1840" s="308"/>
      <c r="F1840" s="308" t="s">
        <v>1753</v>
      </c>
      <c r="G1840" s="421" t="s">
        <v>3378</v>
      </c>
      <c r="H1840" s="228">
        <v>45720</v>
      </c>
      <c r="I1840" s="308">
        <v>29</v>
      </c>
      <c r="J1840" s="308">
        <v>146</v>
      </c>
      <c r="K1840" s="303" t="str" cm="1">
        <f t="array" ref="K1840">LOOKUP(2,1/(J1840&gt;=INDEX(IF(F1840="x",CCTT!$F$3:$I$170,CCTT!$B$3:$E$170),MATCH(DATEDIF(D1840,DATE(2024,7,11),"m"),CCTT!$A$3:$A$170,0),0)),CCTT!$F$2:$I$2)</f>
        <v>bt</v>
      </c>
      <c r="L1840" s="304">
        <f t="shared" si="166"/>
        <v>13.604803903171327</v>
      </c>
      <c r="M1840" s="303" t="str" cm="1">
        <f t="array" ref="M1840">LOOKUP(2,1/(L1840&gt;=INDEX(IF(F1840="x",BMI!$G$3:$K$170,BMI!$B$3:$F$170),MATCH(DATEDIF(D1840,DATE(2024,7,11),"m"),BMI!$A$3:$A$170,0),0)),BMI!$G$2:$K$2)</f>
        <v>bt</v>
      </c>
      <c r="N1840" s="299" t="s">
        <v>3381</v>
      </c>
      <c r="O1840" s="299">
        <v>83</v>
      </c>
      <c r="P1840" s="302" t="s">
        <v>3382</v>
      </c>
      <c r="Q1840" s="103" t="s">
        <v>1269</v>
      </c>
      <c r="R1840" s="103" t="s">
        <v>5</v>
      </c>
      <c r="S1840" s="299" t="s">
        <v>5</v>
      </c>
      <c r="T1840" s="103" t="s">
        <v>5</v>
      </c>
      <c r="U1840" s="305" t="str">
        <f t="shared" si="167"/>
        <v>Cận thị; bt; bt; bt</v>
      </c>
      <c r="V1840" s="306" t="s">
        <v>1269</v>
      </c>
      <c r="W1840" s="307" t="str">
        <f t="shared" si="168"/>
        <v>II</v>
      </c>
      <c r="X1840" s="308"/>
    </row>
    <row r="1841" spans="1:24" x14ac:dyDescent="0.25">
      <c r="A1841" s="103">
        <f t="shared" si="165"/>
        <v>1832</v>
      </c>
      <c r="B1841" s="300" t="s">
        <v>1365</v>
      </c>
      <c r="C1841" s="301" t="s">
        <v>1278</v>
      </c>
      <c r="D1841" s="309">
        <v>41661</v>
      </c>
      <c r="E1841" s="308" t="s">
        <v>1753</v>
      </c>
      <c r="F1841" s="308"/>
      <c r="G1841" s="421" t="s">
        <v>3378</v>
      </c>
      <c r="H1841" s="228">
        <v>45720</v>
      </c>
      <c r="I1841" s="308">
        <v>40</v>
      </c>
      <c r="J1841" s="308">
        <v>139</v>
      </c>
      <c r="K1841" s="303" t="str" cm="1">
        <f t="array" ref="K1841">LOOKUP(2,1/(J1841&gt;=INDEX(IF(F1841="x",CCTT!$F$3:$I$170,CCTT!$B$3:$E$170),MATCH(DATEDIF(D1841,DATE(2024,7,11),"m"),CCTT!$A$3:$A$170,0),0)),CCTT!$F$2:$I$2)</f>
        <v>bt</v>
      </c>
      <c r="L1841" s="304">
        <f t="shared" si="166"/>
        <v>20.702862170695095</v>
      </c>
      <c r="M1841" s="303" t="str" cm="1">
        <f t="array" ref="M1841">LOOKUP(2,1/(L1841&gt;=INDEX(IF(F1841="x",BMI!$G$3:$K$170,BMI!$B$3:$F$170),MATCH(DATEDIF(D1841,DATE(2024,7,11),"m"),BMI!$A$3:$A$170,0),0)),BMI!$G$2:$K$2)</f>
        <v>TC</v>
      </c>
      <c r="N1841" s="299" t="s">
        <v>3379</v>
      </c>
      <c r="O1841" s="299">
        <v>82</v>
      </c>
      <c r="P1841" s="106" t="s">
        <v>3380</v>
      </c>
      <c r="Q1841" s="103" t="s">
        <v>5</v>
      </c>
      <c r="R1841" s="103" t="s">
        <v>5</v>
      </c>
      <c r="S1841" s="299" t="s">
        <v>5</v>
      </c>
      <c r="T1841" s="103" t="s">
        <v>5</v>
      </c>
      <c r="U1841" s="305" t="str">
        <f t="shared" si="167"/>
        <v>bt; bt; bt; bt</v>
      </c>
      <c r="V1841" s="306" t="s">
        <v>5</v>
      </c>
      <c r="W1841" s="307" t="str">
        <f t="shared" si="168"/>
        <v>II</v>
      </c>
      <c r="X1841" s="308"/>
    </row>
    <row r="1842" spans="1:24" x14ac:dyDescent="0.25">
      <c r="A1842" s="103">
        <f t="shared" si="165"/>
        <v>1833</v>
      </c>
      <c r="B1842" s="300" t="s">
        <v>2559</v>
      </c>
      <c r="C1842" s="301" t="s">
        <v>1279</v>
      </c>
      <c r="D1842" s="309">
        <v>41915</v>
      </c>
      <c r="E1842" s="308" t="s">
        <v>1753</v>
      </c>
      <c r="F1842" s="308"/>
      <c r="G1842" s="421" t="s">
        <v>3378</v>
      </c>
      <c r="H1842" s="228">
        <v>45720</v>
      </c>
      <c r="I1842" s="308">
        <v>26</v>
      </c>
      <c r="J1842" s="308">
        <v>130</v>
      </c>
      <c r="K1842" s="303" t="str" cm="1">
        <f t="array" ref="K1842">LOOKUP(2,1/(J1842&gt;=INDEX(IF(F1842="x",CCTT!$F$3:$I$170,CCTT!$B$3:$E$170),MATCH(DATEDIF(D1842,DATE(2024,7,11),"m"),CCTT!$A$3:$A$170,0),0)),CCTT!$F$2:$I$2)</f>
        <v>bt</v>
      </c>
      <c r="L1842" s="304">
        <f t="shared" si="166"/>
        <v>15.384615384615385</v>
      </c>
      <c r="M1842" s="303" t="str" cm="1">
        <f t="array" ref="M1842">LOOKUP(2,1/(L1842&gt;=INDEX(IF(F1842="x",BMI!$G$3:$K$170,BMI!$B$3:$F$170),MATCH(DATEDIF(D1842,DATE(2024,7,11),"m"),BMI!$A$3:$A$170,0),0)),BMI!$G$2:$K$2)</f>
        <v>bt</v>
      </c>
      <c r="N1842" s="299" t="s">
        <v>3381</v>
      </c>
      <c r="O1842" s="299">
        <v>83</v>
      </c>
      <c r="P1842" s="106" t="s">
        <v>3380</v>
      </c>
      <c r="Q1842" s="103" t="s">
        <v>5</v>
      </c>
      <c r="R1842" s="103" t="s">
        <v>5</v>
      </c>
      <c r="S1842" s="299" t="s">
        <v>5</v>
      </c>
      <c r="T1842" s="103" t="s">
        <v>5</v>
      </c>
      <c r="U1842" s="305" t="str">
        <f t="shared" si="167"/>
        <v>bt; bt; bt; bt</v>
      </c>
      <c r="V1842" s="306" t="s">
        <v>5</v>
      </c>
      <c r="W1842" s="307" t="str">
        <f t="shared" si="168"/>
        <v>I</v>
      </c>
      <c r="X1842" s="308"/>
    </row>
    <row r="1843" spans="1:24" x14ac:dyDescent="0.25">
      <c r="A1843" s="103">
        <f t="shared" si="165"/>
        <v>1834</v>
      </c>
      <c r="B1843" s="300" t="s">
        <v>2943</v>
      </c>
      <c r="C1843" s="301" t="s">
        <v>1280</v>
      </c>
      <c r="D1843" s="309">
        <v>41819</v>
      </c>
      <c r="E1843" s="308" t="s">
        <v>1753</v>
      </c>
      <c r="F1843" s="308"/>
      <c r="G1843" s="421" t="s">
        <v>3378</v>
      </c>
      <c r="H1843" s="228">
        <v>45720</v>
      </c>
      <c r="I1843" s="308">
        <v>49</v>
      </c>
      <c r="J1843" s="308">
        <v>138</v>
      </c>
      <c r="K1843" s="303" t="str" cm="1">
        <f t="array" ref="K1843">LOOKUP(2,1/(J1843&gt;=INDEX(IF(F1843="x",CCTT!$F$3:$I$170,CCTT!$B$3:$E$170),MATCH(DATEDIF(D1843,DATE(2024,7,11),"m"),CCTT!$A$3:$A$170,0),0)),CCTT!$F$2:$I$2)</f>
        <v>bt</v>
      </c>
      <c r="L1843" s="304">
        <f t="shared" si="166"/>
        <v>25.72988867884898</v>
      </c>
      <c r="M1843" s="303" t="str" cm="1">
        <f t="array" ref="M1843">LOOKUP(2,1/(L1843&gt;=INDEX(IF(F1843="x",BMI!$G$3:$K$170,BMI!$B$3:$F$170),MATCH(DATEDIF(D1843,DATE(2024,7,11),"m"),BMI!$A$3:$A$170,0),0)),BMI!$G$2:$K$2)</f>
        <v>BP</v>
      </c>
      <c r="N1843" s="299" t="s">
        <v>3390</v>
      </c>
      <c r="O1843" s="299">
        <v>83</v>
      </c>
      <c r="P1843" s="106" t="s">
        <v>3380</v>
      </c>
      <c r="Q1843" s="103" t="s">
        <v>5</v>
      </c>
      <c r="R1843" s="103" t="s">
        <v>5</v>
      </c>
      <c r="S1843" s="299" t="s">
        <v>5</v>
      </c>
      <c r="T1843" s="103" t="s">
        <v>5</v>
      </c>
      <c r="U1843" s="305" t="str">
        <f t="shared" si="167"/>
        <v>bt; bt; bt; bt</v>
      </c>
      <c r="V1843" s="306" t="s">
        <v>5</v>
      </c>
      <c r="W1843" s="307" t="str">
        <f t="shared" si="168"/>
        <v>III</v>
      </c>
      <c r="X1843" s="308"/>
    </row>
    <row r="1844" spans="1:24" x14ac:dyDescent="0.25">
      <c r="A1844" s="103">
        <f t="shared" si="165"/>
        <v>1835</v>
      </c>
      <c r="B1844" s="300" t="s">
        <v>3351</v>
      </c>
      <c r="C1844" s="301" t="s">
        <v>1553</v>
      </c>
      <c r="D1844" s="309">
        <v>41648</v>
      </c>
      <c r="E1844" s="308" t="s">
        <v>1753</v>
      </c>
      <c r="F1844" s="308"/>
      <c r="G1844" s="421" t="s">
        <v>3378</v>
      </c>
      <c r="H1844" s="228">
        <v>45720</v>
      </c>
      <c r="I1844" s="308">
        <v>33</v>
      </c>
      <c r="J1844" s="308">
        <v>134</v>
      </c>
      <c r="K1844" s="303" t="str" cm="1">
        <f t="array" ref="K1844">LOOKUP(2,1/(J1844&gt;=INDEX(IF(F1844="x",CCTT!$F$3:$I$170,CCTT!$B$3:$E$170),MATCH(DATEDIF(D1844,DATE(2024,7,11),"m"),CCTT!$A$3:$A$170,0),0)),CCTT!$F$2:$I$2)</f>
        <v>bt</v>
      </c>
      <c r="L1844" s="304">
        <f t="shared" si="166"/>
        <v>18.378257963911786</v>
      </c>
      <c r="M1844" s="303" t="str" cm="1">
        <f t="array" ref="M1844">LOOKUP(2,1/(L1844&gt;=INDEX(IF(F1844="x",BMI!$G$3:$K$170,BMI!$B$3:$F$170),MATCH(DATEDIF(D1844,DATE(2024,7,11),"m"),BMI!$A$3:$A$170,0),0)),BMI!$G$2:$K$2)</f>
        <v>bt</v>
      </c>
      <c r="N1844" s="299" t="s">
        <v>3386</v>
      </c>
      <c r="O1844" s="299">
        <v>86</v>
      </c>
      <c r="P1844" s="106" t="s">
        <v>3380</v>
      </c>
      <c r="Q1844" s="103" t="s">
        <v>5</v>
      </c>
      <c r="R1844" s="103" t="s">
        <v>5</v>
      </c>
      <c r="S1844" s="299" t="s">
        <v>1370</v>
      </c>
      <c r="T1844" s="103" t="s">
        <v>5</v>
      </c>
      <c r="U1844" s="305" t="str">
        <f t="shared" si="167"/>
        <v>bt; bt; Đa sâu răng; bt</v>
      </c>
      <c r="V1844" s="112" t="s">
        <v>1370</v>
      </c>
      <c r="W1844" s="307" t="str">
        <f t="shared" si="168"/>
        <v>II</v>
      </c>
      <c r="X1844" s="308"/>
    </row>
    <row r="1845" spans="1:24" x14ac:dyDescent="0.25">
      <c r="A1845" s="103">
        <f t="shared" si="165"/>
        <v>1836</v>
      </c>
      <c r="B1845" s="300" t="s">
        <v>3352</v>
      </c>
      <c r="C1845" s="301" t="s">
        <v>1329</v>
      </c>
      <c r="D1845" s="309">
        <v>41926</v>
      </c>
      <c r="E1845" s="308" t="s">
        <v>1753</v>
      </c>
      <c r="F1845" s="308"/>
      <c r="G1845" s="421" t="s">
        <v>3378</v>
      </c>
      <c r="H1845" s="228">
        <v>45720</v>
      </c>
      <c r="I1845" s="308">
        <v>53</v>
      </c>
      <c r="J1845" s="308">
        <v>148</v>
      </c>
      <c r="K1845" s="303" t="str" cm="1">
        <f t="array" ref="K1845">LOOKUP(2,1/(J1845&gt;=INDEX(IF(F1845="x",CCTT!$F$3:$I$170,CCTT!$B$3:$E$170),MATCH(DATEDIF(D1845,DATE(2024,7,11),"m"),CCTT!$A$3:$A$170,0),0)),CCTT!$F$2:$I$2)</f>
        <v>bt</v>
      </c>
      <c r="L1845" s="304">
        <f t="shared" si="166"/>
        <v>24.196493791088386</v>
      </c>
      <c r="M1845" s="303" t="str" cm="1">
        <f t="array" ref="M1845">LOOKUP(2,1/(L1845&gt;=INDEX(IF(F1845="x",BMI!$G$3:$K$170,BMI!$B$3:$F$170),MATCH(DATEDIF(D1845,DATE(2024,7,11),"m"),BMI!$A$3:$A$170,0),0)),BMI!$G$2:$K$2)</f>
        <v>BP</v>
      </c>
      <c r="N1845" s="299" t="s">
        <v>3403</v>
      </c>
      <c r="O1845" s="302">
        <v>80</v>
      </c>
      <c r="P1845" s="106" t="s">
        <v>3380</v>
      </c>
      <c r="Q1845" s="103" t="s">
        <v>5</v>
      </c>
      <c r="R1845" s="103" t="s">
        <v>5</v>
      </c>
      <c r="S1845" s="299" t="s">
        <v>5</v>
      </c>
      <c r="T1845" s="103" t="s">
        <v>5</v>
      </c>
      <c r="U1845" s="305" t="str">
        <f t="shared" si="167"/>
        <v>bt; bt; bt; bt</v>
      </c>
      <c r="V1845" s="306" t="s">
        <v>5</v>
      </c>
      <c r="W1845" s="307" t="str">
        <f t="shared" si="168"/>
        <v>III</v>
      </c>
      <c r="X1845" s="308"/>
    </row>
    <row r="1846" spans="1:24" x14ac:dyDescent="0.25">
      <c r="A1846" s="103">
        <f t="shared" si="165"/>
        <v>1837</v>
      </c>
      <c r="B1846" s="300" t="s">
        <v>3353</v>
      </c>
      <c r="C1846" s="301" t="s">
        <v>1466</v>
      </c>
      <c r="D1846" s="309">
        <v>41925</v>
      </c>
      <c r="E1846" s="308"/>
      <c r="F1846" s="308" t="s">
        <v>1753</v>
      </c>
      <c r="G1846" s="421" t="s">
        <v>3378</v>
      </c>
      <c r="H1846" s="228">
        <v>45720</v>
      </c>
      <c r="I1846" s="308">
        <v>23</v>
      </c>
      <c r="J1846" s="308">
        <v>126</v>
      </c>
      <c r="K1846" s="303" t="str" cm="1">
        <f t="array" ref="K1846">LOOKUP(2,1/(J1846&gt;=INDEX(IF(F1846="x",CCTT!$F$3:$I$170,CCTT!$B$3:$E$170),MATCH(DATEDIF(D1846,DATE(2024,7,11),"m"),CCTT!$A$3:$A$170,0),0)),CCTT!$F$2:$I$2)</f>
        <v>bt</v>
      </c>
      <c r="L1846" s="304">
        <f t="shared" si="166"/>
        <v>14.487276392038298</v>
      </c>
      <c r="M1846" s="303" t="str" cm="1">
        <f t="array" ref="M1846">LOOKUP(2,1/(L1846&gt;=INDEX(IF(F1846="x",BMI!$G$3:$K$170,BMI!$B$3:$F$170),MATCH(DATEDIF(D1846,DATE(2024,7,11),"m"),BMI!$A$3:$A$170,0),0)),BMI!$G$2:$K$2)</f>
        <v>bt</v>
      </c>
      <c r="N1846" s="299" t="s">
        <v>3381</v>
      </c>
      <c r="O1846" s="299">
        <v>83</v>
      </c>
      <c r="P1846" s="106" t="s">
        <v>3380</v>
      </c>
      <c r="Q1846" s="103" t="s">
        <v>5</v>
      </c>
      <c r="R1846" s="103" t="s">
        <v>5</v>
      </c>
      <c r="S1846" s="299" t="s">
        <v>1370</v>
      </c>
      <c r="T1846" s="103" t="s">
        <v>5</v>
      </c>
      <c r="U1846" s="305" t="str">
        <f t="shared" si="167"/>
        <v>bt; bt; Đa sâu răng; bt</v>
      </c>
      <c r="V1846" s="112" t="s">
        <v>1370</v>
      </c>
      <c r="W1846" s="307" t="str">
        <f t="shared" si="168"/>
        <v>II</v>
      </c>
      <c r="X1846" s="308"/>
    </row>
    <row r="1847" spans="1:24" x14ac:dyDescent="0.25">
      <c r="A1847" s="103">
        <f t="shared" si="165"/>
        <v>1838</v>
      </c>
      <c r="B1847" s="300" t="s">
        <v>3354</v>
      </c>
      <c r="C1847" s="301" t="s">
        <v>1354</v>
      </c>
      <c r="D1847" s="309">
        <v>41733</v>
      </c>
      <c r="E1847" s="308"/>
      <c r="F1847" s="308" t="s">
        <v>1753</v>
      </c>
      <c r="G1847" s="421" t="s">
        <v>3378</v>
      </c>
      <c r="H1847" s="228">
        <v>45720</v>
      </c>
      <c r="I1847" s="308">
        <v>27</v>
      </c>
      <c r="J1847" s="308">
        <v>145</v>
      </c>
      <c r="K1847" s="303" t="str" cm="1">
        <f t="array" ref="K1847">LOOKUP(2,1/(J1847&gt;=INDEX(IF(F1847="x",CCTT!$F$3:$I$170,CCTT!$B$3:$E$170),MATCH(DATEDIF(D1847,DATE(2024,7,11),"m"),CCTT!$A$3:$A$170,0),0)),CCTT!$F$2:$I$2)</f>
        <v>bt</v>
      </c>
      <c r="L1847" s="304">
        <f t="shared" si="166"/>
        <v>12.841854934601663</v>
      </c>
      <c r="M1847" s="303" t="str" cm="1">
        <f t="array" ref="M1847">LOOKUP(2,1/(L1847&gt;=INDEX(IF(F1847="x",BMI!$G$3:$K$170,BMI!$B$3:$F$170),MATCH(DATEDIF(D1847,DATE(2024,7,11),"m"),BMI!$A$3:$A$170,0),0)),BMI!$G$2:$K$2)</f>
        <v>SDDTGC</v>
      </c>
      <c r="N1847" s="299" t="s">
        <v>3381</v>
      </c>
      <c r="O1847" s="299">
        <v>82</v>
      </c>
      <c r="P1847" s="106" t="s">
        <v>3380</v>
      </c>
      <c r="Q1847" s="103" t="s">
        <v>5</v>
      </c>
      <c r="R1847" s="103" t="s">
        <v>5</v>
      </c>
      <c r="S1847" s="299" t="s">
        <v>5</v>
      </c>
      <c r="T1847" s="103" t="s">
        <v>5</v>
      </c>
      <c r="U1847" s="305" t="str">
        <f t="shared" si="167"/>
        <v>bt; bt; bt; bt</v>
      </c>
      <c r="V1847" s="306" t="s">
        <v>5</v>
      </c>
      <c r="W1847" s="307" t="str">
        <f t="shared" si="168"/>
        <v>II</v>
      </c>
      <c r="X1847" s="308"/>
    </row>
    <row r="1848" spans="1:24" x14ac:dyDescent="0.25">
      <c r="A1848" s="103">
        <f t="shared" si="165"/>
        <v>1839</v>
      </c>
      <c r="B1848" s="300" t="s">
        <v>1489</v>
      </c>
      <c r="C1848" s="301" t="s">
        <v>1354</v>
      </c>
      <c r="D1848" s="308"/>
      <c r="E1848" s="308"/>
      <c r="F1848" s="308" t="s">
        <v>1753</v>
      </c>
      <c r="G1848" s="421" t="s">
        <v>3378</v>
      </c>
      <c r="H1848" s="228">
        <v>45720</v>
      </c>
      <c r="I1848" s="308">
        <v>41</v>
      </c>
      <c r="J1848" s="308">
        <v>145</v>
      </c>
      <c r="K1848" s="303" t="e" cm="1">
        <f t="array" ref="K1848">LOOKUP(2,1/(J1848&gt;=INDEX(IF(F1848="x",CCTT!$F$3:$I$170,CCTT!$B$3:$E$170),MATCH(DATEDIF(D1848,DATE(2024,7,11),"m"),CCTT!$A$3:$A$170,0),0)),CCTT!$F$2:$I$2)</f>
        <v>#N/A</v>
      </c>
      <c r="L1848" s="304">
        <f t="shared" si="166"/>
        <v>19.500594530321045</v>
      </c>
      <c r="M1848" s="303" t="e" cm="1">
        <f t="array" ref="M1848">LOOKUP(2,1/(L1848&gt;=INDEX(IF(F1848="x",BMI!$G$3:$K$170,BMI!$B$3:$F$170),MATCH(DATEDIF(D1848,DATE(2024,7,11),"m"),BMI!$A$3:$A$170,0),0)),BMI!$G$2:$K$2)</f>
        <v>#N/A</v>
      </c>
      <c r="N1848" s="299" t="s">
        <v>3379</v>
      </c>
      <c r="O1848" s="299">
        <v>78</v>
      </c>
      <c r="P1848" s="106" t="s">
        <v>3380</v>
      </c>
      <c r="Q1848" s="103" t="s">
        <v>5</v>
      </c>
      <c r="R1848" s="103" t="s">
        <v>5</v>
      </c>
      <c r="S1848" s="299" t="s">
        <v>5</v>
      </c>
      <c r="T1848" s="103" t="s">
        <v>5</v>
      </c>
      <c r="U1848" s="305" t="str">
        <f t="shared" si="167"/>
        <v>bt; bt; bt; bt</v>
      </c>
      <c r="V1848" s="306" t="s">
        <v>5</v>
      </c>
      <c r="W1848" s="307" t="e">
        <f t="shared" si="168"/>
        <v>#N/A</v>
      </c>
      <c r="X1848" s="308"/>
    </row>
    <row r="1849" spans="1:24" x14ac:dyDescent="0.25">
      <c r="A1849" s="103">
        <f t="shared" si="165"/>
        <v>1840</v>
      </c>
      <c r="B1849" s="300" t="s">
        <v>3355</v>
      </c>
      <c r="C1849" s="301" t="s">
        <v>1314</v>
      </c>
      <c r="D1849" s="309">
        <v>41778</v>
      </c>
      <c r="E1849" s="308" t="s">
        <v>1753</v>
      </c>
      <c r="F1849" s="308"/>
      <c r="G1849" s="421" t="s">
        <v>3378</v>
      </c>
      <c r="H1849" s="228">
        <v>45720</v>
      </c>
      <c r="I1849" s="308">
        <v>53</v>
      </c>
      <c r="J1849" s="308">
        <v>145</v>
      </c>
      <c r="K1849" s="303" t="str" cm="1">
        <f t="array" ref="K1849">LOOKUP(2,1/(J1849&gt;=INDEX(IF(F1849="x",CCTT!$F$3:$I$170,CCTT!$B$3:$E$170),MATCH(DATEDIF(D1849,DATE(2024,7,11),"m"),CCTT!$A$3:$A$170,0),0)),CCTT!$F$2:$I$2)</f>
        <v>bt</v>
      </c>
      <c r="L1849" s="304">
        <f t="shared" si="166"/>
        <v>25.208085612366229</v>
      </c>
      <c r="M1849" s="303" t="str" cm="1">
        <f t="array" ref="M1849">LOOKUP(2,1/(L1849&gt;=INDEX(IF(F1849="x",BMI!$G$3:$K$170,BMI!$B$3:$F$170),MATCH(DATEDIF(D1849,DATE(2024,7,11),"m"),BMI!$A$3:$A$170,0),0)),BMI!$G$2:$K$2)</f>
        <v>BP</v>
      </c>
      <c r="N1849" s="299" t="s">
        <v>66</v>
      </c>
      <c r="O1849" s="299">
        <v>82</v>
      </c>
      <c r="P1849" s="106" t="s">
        <v>3380</v>
      </c>
      <c r="Q1849" s="103" t="s">
        <v>5</v>
      </c>
      <c r="R1849" s="103" t="s">
        <v>5</v>
      </c>
      <c r="S1849" s="299" t="s">
        <v>5</v>
      </c>
      <c r="T1849" s="103" t="s">
        <v>5</v>
      </c>
      <c r="U1849" s="305" t="str">
        <f t="shared" si="167"/>
        <v>bt; bt; bt; bt</v>
      </c>
      <c r="V1849" s="306" t="s">
        <v>5</v>
      </c>
      <c r="W1849" s="307" t="str">
        <f t="shared" si="168"/>
        <v>III</v>
      </c>
      <c r="X1849" s="308"/>
    </row>
    <row r="1850" spans="1:24" x14ac:dyDescent="0.25">
      <c r="A1850" s="103">
        <f t="shared" si="165"/>
        <v>1841</v>
      </c>
      <c r="B1850" s="300" t="s">
        <v>3356</v>
      </c>
      <c r="C1850" s="301" t="s">
        <v>3357</v>
      </c>
      <c r="D1850" s="309">
        <v>41791</v>
      </c>
      <c r="E1850" s="308"/>
      <c r="F1850" s="308" t="s">
        <v>1753</v>
      </c>
      <c r="G1850" s="421" t="s">
        <v>3378</v>
      </c>
      <c r="H1850" s="228">
        <v>45720</v>
      </c>
      <c r="I1850" s="308">
        <v>35</v>
      </c>
      <c r="J1850" s="308">
        <v>145</v>
      </c>
      <c r="K1850" s="303" t="str" cm="1">
        <f t="array" ref="K1850">LOOKUP(2,1/(J1850&gt;=INDEX(IF(F1850="x",CCTT!$F$3:$I$170,CCTT!$B$3:$E$170),MATCH(DATEDIF(D1850,DATE(2024,7,11),"m"),CCTT!$A$3:$A$170,0),0)),CCTT!$F$2:$I$2)</f>
        <v>bt</v>
      </c>
      <c r="L1850" s="304">
        <f t="shared" si="166"/>
        <v>16.646848989298451</v>
      </c>
      <c r="M1850" s="303" t="str" cm="1">
        <f t="array" ref="M1850">LOOKUP(2,1/(L1850&gt;=INDEX(IF(F1850="x",BMI!$G$3:$K$170,BMI!$B$3:$F$170),MATCH(DATEDIF(D1850,DATE(2024,7,11),"m"),BMI!$A$3:$A$170,0),0)),BMI!$G$2:$K$2)</f>
        <v>bt</v>
      </c>
      <c r="N1850" s="299" t="s">
        <v>3381</v>
      </c>
      <c r="O1850" s="299">
        <v>81</v>
      </c>
      <c r="P1850" s="106" t="s">
        <v>3380</v>
      </c>
      <c r="Q1850" s="103" t="s">
        <v>5</v>
      </c>
      <c r="R1850" s="103" t="s">
        <v>5</v>
      </c>
      <c r="S1850" s="299" t="s">
        <v>5</v>
      </c>
      <c r="T1850" s="103" t="s">
        <v>5</v>
      </c>
      <c r="U1850" s="305" t="str">
        <f t="shared" si="167"/>
        <v>bt; bt; bt; bt</v>
      </c>
      <c r="V1850" s="306" t="s">
        <v>5</v>
      </c>
      <c r="W1850" s="307" t="str">
        <f t="shared" si="168"/>
        <v>I</v>
      </c>
      <c r="X1850" s="308"/>
    </row>
    <row r="1851" spans="1:24" x14ac:dyDescent="0.25">
      <c r="A1851" s="103">
        <f t="shared" si="165"/>
        <v>1842</v>
      </c>
      <c r="B1851" s="300" t="s">
        <v>3358</v>
      </c>
      <c r="C1851" s="301" t="s">
        <v>1287</v>
      </c>
      <c r="D1851" s="309">
        <v>41820</v>
      </c>
      <c r="E1851" s="308" t="s">
        <v>1753</v>
      </c>
      <c r="F1851" s="308"/>
      <c r="G1851" s="421" t="s">
        <v>3378</v>
      </c>
      <c r="H1851" s="228">
        <v>45720</v>
      </c>
      <c r="I1851" s="308">
        <v>30</v>
      </c>
      <c r="J1851" s="308">
        <v>130</v>
      </c>
      <c r="K1851" s="303" t="str" cm="1">
        <f t="array" ref="K1851">LOOKUP(2,1/(J1851&gt;=INDEX(IF(F1851="x",CCTT!$F$3:$I$170,CCTT!$B$3:$E$170),MATCH(DATEDIF(D1851,DATE(2024,7,11),"m"),CCTT!$A$3:$A$170,0),0)),CCTT!$F$2:$I$2)</f>
        <v>bt</v>
      </c>
      <c r="L1851" s="304">
        <f t="shared" si="166"/>
        <v>17.751479289940828</v>
      </c>
      <c r="M1851" s="303" t="str" cm="1">
        <f t="array" ref="M1851">LOOKUP(2,1/(L1851&gt;=INDEX(IF(F1851="x",BMI!$G$3:$K$170,BMI!$B$3:$F$170),MATCH(DATEDIF(D1851,DATE(2024,7,11),"m"),BMI!$A$3:$A$170,0),0)),BMI!$G$2:$K$2)</f>
        <v>bt</v>
      </c>
      <c r="N1851" s="299" t="s">
        <v>3381</v>
      </c>
      <c r="O1851" s="299">
        <v>83</v>
      </c>
      <c r="P1851" s="106" t="s">
        <v>3380</v>
      </c>
      <c r="Q1851" s="103" t="s">
        <v>5</v>
      </c>
      <c r="R1851" s="103" t="s">
        <v>5</v>
      </c>
      <c r="S1851" s="299" t="s">
        <v>1370</v>
      </c>
      <c r="T1851" s="103" t="s">
        <v>5</v>
      </c>
      <c r="U1851" s="305" t="str">
        <f t="shared" si="167"/>
        <v>bt; bt; Đa sâu răng; bt</v>
      </c>
      <c r="V1851" s="112" t="s">
        <v>1370</v>
      </c>
      <c r="W1851" s="307" t="str">
        <f t="shared" si="168"/>
        <v>II</v>
      </c>
      <c r="X1851" s="308"/>
    </row>
    <row r="1852" spans="1:24" x14ac:dyDescent="0.25">
      <c r="A1852" s="103">
        <f t="shared" si="165"/>
        <v>1843</v>
      </c>
      <c r="B1852" s="300" t="s">
        <v>2782</v>
      </c>
      <c r="C1852" s="301" t="s">
        <v>1287</v>
      </c>
      <c r="D1852" s="308"/>
      <c r="E1852" s="308"/>
      <c r="F1852" s="308"/>
      <c r="G1852" s="421" t="s">
        <v>3378</v>
      </c>
      <c r="H1852" s="228">
        <v>45720</v>
      </c>
      <c r="I1852" s="308">
        <v>30</v>
      </c>
      <c r="J1852" s="308">
        <v>124</v>
      </c>
      <c r="K1852" s="303" t="e" cm="1">
        <f t="array" ref="K1852">LOOKUP(2,1/(J1852&gt;=INDEX(IF(F1852="x",CCTT!$F$3:$I$170,CCTT!$B$3:$E$170),MATCH(DATEDIF(D1852,DATE(2024,7,11),"m"),CCTT!$A$3:$A$170,0),0)),CCTT!$F$2:$I$2)</f>
        <v>#N/A</v>
      </c>
      <c r="L1852" s="304">
        <f t="shared" si="166"/>
        <v>19.510926118626429</v>
      </c>
      <c r="M1852" s="303" t="e" cm="1">
        <f t="array" ref="M1852">LOOKUP(2,1/(L1852&gt;=INDEX(IF(F1852="x",BMI!$G$3:$K$170,BMI!$B$3:$F$170),MATCH(DATEDIF(D1852,DATE(2024,7,11),"m"),BMI!$A$3:$A$170,0),0)),BMI!$G$2:$K$2)</f>
        <v>#N/A</v>
      </c>
      <c r="N1852" s="299" t="s">
        <v>3381</v>
      </c>
      <c r="O1852" s="299">
        <v>81</v>
      </c>
      <c r="P1852" s="106" t="s">
        <v>3380</v>
      </c>
      <c r="Q1852" s="103" t="s">
        <v>5</v>
      </c>
      <c r="R1852" s="103" t="s">
        <v>5</v>
      </c>
      <c r="S1852" s="299" t="s">
        <v>1370</v>
      </c>
      <c r="T1852" s="103" t="s">
        <v>5</v>
      </c>
      <c r="U1852" s="305" t="str">
        <f t="shared" si="167"/>
        <v>bt; bt; Đa sâu răng; bt</v>
      </c>
      <c r="V1852" s="112" t="s">
        <v>1370</v>
      </c>
      <c r="W1852" s="307" t="e">
        <f t="shared" si="168"/>
        <v>#N/A</v>
      </c>
      <c r="X1852" s="308"/>
    </row>
    <row r="1853" spans="1:24" x14ac:dyDescent="0.25">
      <c r="A1853" s="103">
        <f t="shared" si="165"/>
        <v>1844</v>
      </c>
      <c r="B1853" s="300" t="s">
        <v>3359</v>
      </c>
      <c r="C1853" s="301" t="s">
        <v>1288</v>
      </c>
      <c r="D1853" s="309">
        <v>41931</v>
      </c>
      <c r="E1853" s="308"/>
      <c r="F1853" s="308" t="s">
        <v>1753</v>
      </c>
      <c r="G1853" s="421" t="s">
        <v>3378</v>
      </c>
      <c r="H1853" s="228">
        <v>45720</v>
      </c>
      <c r="I1853" s="308">
        <v>52</v>
      </c>
      <c r="J1853" s="308">
        <v>154</v>
      </c>
      <c r="K1853" s="303" t="str" cm="1">
        <f t="array" ref="K1853">LOOKUP(2,1/(J1853&gt;=INDEX(IF(F1853="x",CCTT!$F$3:$I$170,CCTT!$B$3:$E$170),MATCH(DATEDIF(D1853,DATE(2024,7,11),"m"),CCTT!$A$3:$A$170,0),0)),CCTT!$F$2:$I$2)</f>
        <v>CHT</v>
      </c>
      <c r="L1853" s="304">
        <f t="shared" si="166"/>
        <v>21.926125822229718</v>
      </c>
      <c r="M1853" s="303" t="str" cm="1">
        <f t="array" ref="M1853">LOOKUP(2,1/(L1853&gt;=INDEX(IF(F1853="x",BMI!$G$3:$K$170,BMI!$B$3:$F$170),MATCH(DATEDIF(D1853,DATE(2024,7,11),"m"),BMI!$A$3:$A$170,0),0)),BMI!$G$2:$K$2)</f>
        <v>TC</v>
      </c>
      <c r="N1853" s="299" t="s">
        <v>3390</v>
      </c>
      <c r="O1853" s="299">
        <v>86</v>
      </c>
      <c r="P1853" s="106" t="s">
        <v>3380</v>
      </c>
      <c r="Q1853" s="103" t="s">
        <v>5</v>
      </c>
      <c r="R1853" s="103" t="s">
        <v>5</v>
      </c>
      <c r="S1853" s="299" t="s">
        <v>5</v>
      </c>
      <c r="T1853" s="103" t="s">
        <v>5</v>
      </c>
      <c r="U1853" s="305" t="str">
        <f t="shared" si="167"/>
        <v>bt; bt; bt; bt</v>
      </c>
      <c r="V1853" s="306" t="s">
        <v>5</v>
      </c>
      <c r="W1853" s="307" t="str">
        <f t="shared" si="168"/>
        <v>II</v>
      </c>
      <c r="X1853" s="308"/>
    </row>
    <row r="1854" spans="1:24" x14ac:dyDescent="0.25">
      <c r="A1854" s="103">
        <f t="shared" si="165"/>
        <v>1845</v>
      </c>
      <c r="B1854" s="300" t="s">
        <v>3360</v>
      </c>
      <c r="C1854" s="301" t="s">
        <v>1288</v>
      </c>
      <c r="D1854" s="309">
        <v>41817</v>
      </c>
      <c r="E1854" s="308"/>
      <c r="F1854" s="308" t="s">
        <v>1753</v>
      </c>
      <c r="G1854" s="421" t="s">
        <v>3378</v>
      </c>
      <c r="H1854" s="228">
        <v>45720</v>
      </c>
      <c r="I1854" s="308">
        <v>30</v>
      </c>
      <c r="J1854" s="308">
        <v>133</v>
      </c>
      <c r="K1854" s="303" t="str" cm="1">
        <f t="array" ref="K1854">LOOKUP(2,1/(J1854&gt;=INDEX(IF(F1854="x",CCTT!$F$3:$I$170,CCTT!$B$3:$E$170),MATCH(DATEDIF(D1854,DATE(2024,7,11),"m"),CCTT!$A$3:$A$170,0),0)),CCTT!$F$2:$I$2)</f>
        <v>bt</v>
      </c>
      <c r="L1854" s="304">
        <f t="shared" si="166"/>
        <v>16.959692464243314</v>
      </c>
      <c r="M1854" s="303" t="str" cm="1">
        <f t="array" ref="M1854">LOOKUP(2,1/(L1854&gt;=INDEX(IF(F1854="x",BMI!$G$3:$K$170,BMI!$B$3:$F$170),MATCH(DATEDIF(D1854,DATE(2024,7,11),"m"),BMI!$A$3:$A$170,0),0)),BMI!$G$2:$K$2)</f>
        <v>bt</v>
      </c>
      <c r="N1854" s="299" t="s">
        <v>3381</v>
      </c>
      <c r="O1854" s="299">
        <v>81</v>
      </c>
      <c r="P1854" s="106" t="s">
        <v>3380</v>
      </c>
      <c r="Q1854" s="103" t="s">
        <v>5</v>
      </c>
      <c r="R1854" s="103" t="s">
        <v>5</v>
      </c>
      <c r="S1854" s="299" t="s">
        <v>5</v>
      </c>
      <c r="T1854" s="103" t="s">
        <v>5</v>
      </c>
      <c r="U1854" s="305" t="str">
        <f t="shared" si="167"/>
        <v>bt; bt; bt; bt</v>
      </c>
      <c r="V1854" s="306" t="s">
        <v>5</v>
      </c>
      <c r="W1854" s="307" t="str">
        <f t="shared" si="168"/>
        <v>I</v>
      </c>
      <c r="X1854" s="308"/>
    </row>
    <row r="1855" spans="1:24" x14ac:dyDescent="0.25">
      <c r="A1855" s="103">
        <f t="shared" si="165"/>
        <v>1846</v>
      </c>
      <c r="B1855" s="300" t="s">
        <v>3361</v>
      </c>
      <c r="C1855" s="301" t="s">
        <v>1679</v>
      </c>
      <c r="D1855" s="309">
        <v>41929</v>
      </c>
      <c r="E1855" s="308"/>
      <c r="F1855" s="308" t="s">
        <v>1753</v>
      </c>
      <c r="G1855" s="421" t="s">
        <v>3378</v>
      </c>
      <c r="H1855" s="228">
        <v>45720</v>
      </c>
      <c r="I1855" s="308">
        <v>28</v>
      </c>
      <c r="J1855" s="308">
        <v>138</v>
      </c>
      <c r="K1855" s="303" t="str" cm="1">
        <f t="array" ref="K1855">LOOKUP(2,1/(J1855&gt;=INDEX(IF(F1855="x",CCTT!$F$3:$I$170,CCTT!$B$3:$E$170),MATCH(DATEDIF(D1855,DATE(2024,7,11),"m"),CCTT!$A$3:$A$170,0),0)),CCTT!$F$2:$I$2)</f>
        <v>bt</v>
      </c>
      <c r="L1855" s="304">
        <f t="shared" si="166"/>
        <v>14.702793530770846</v>
      </c>
      <c r="M1855" s="303" t="str" cm="1">
        <f t="array" ref="M1855">LOOKUP(2,1/(L1855&gt;=INDEX(IF(F1855="x",BMI!$G$3:$K$170,BMI!$B$3:$F$170),MATCH(DATEDIF(D1855,DATE(2024,7,11),"m"),BMI!$A$3:$A$170,0),0)),BMI!$G$2:$K$2)</f>
        <v>bt</v>
      </c>
      <c r="N1855" s="299" t="s">
        <v>3381</v>
      </c>
      <c r="O1855" s="299">
        <v>83</v>
      </c>
      <c r="P1855" s="106" t="s">
        <v>3380</v>
      </c>
      <c r="Q1855" s="103" t="s">
        <v>5</v>
      </c>
      <c r="R1855" s="103" t="s">
        <v>5</v>
      </c>
      <c r="S1855" s="299" t="s">
        <v>5</v>
      </c>
      <c r="T1855" s="103" t="s">
        <v>5</v>
      </c>
      <c r="U1855" s="305" t="str">
        <f t="shared" si="167"/>
        <v>bt; bt; bt; bt</v>
      </c>
      <c r="V1855" s="306" t="s">
        <v>5</v>
      </c>
      <c r="W1855" s="307" t="str">
        <f t="shared" si="168"/>
        <v>I</v>
      </c>
      <c r="X1855" s="308"/>
    </row>
    <row r="1856" spans="1:24" x14ac:dyDescent="0.25">
      <c r="A1856" s="103">
        <f t="shared" si="165"/>
        <v>1847</v>
      </c>
      <c r="B1856" s="300" t="s">
        <v>3362</v>
      </c>
      <c r="C1856" s="301" t="s">
        <v>1290</v>
      </c>
      <c r="D1856" s="309">
        <v>41948</v>
      </c>
      <c r="E1856" s="308"/>
      <c r="F1856" s="308" t="s">
        <v>1753</v>
      </c>
      <c r="G1856" s="421" t="s">
        <v>3378</v>
      </c>
      <c r="H1856" s="228">
        <v>45720</v>
      </c>
      <c r="I1856" s="308">
        <v>45</v>
      </c>
      <c r="J1856" s="308">
        <v>153</v>
      </c>
      <c r="K1856" s="303" t="str" cm="1">
        <f t="array" ref="K1856">LOOKUP(2,1/(J1856&gt;=INDEX(IF(F1856="x",CCTT!$F$3:$I$170,CCTT!$B$3:$E$170),MATCH(DATEDIF(D1856,DATE(2024,7,11),"m"),CCTT!$A$3:$A$170,0),0)),CCTT!$F$2:$I$2)</f>
        <v>CHT</v>
      </c>
      <c r="L1856" s="304">
        <f t="shared" si="166"/>
        <v>19.223375624759708</v>
      </c>
      <c r="M1856" s="303" t="str" cm="1">
        <f t="array" ref="M1856">LOOKUP(2,1/(L1856&gt;=INDEX(IF(F1856="x",BMI!$G$3:$K$170,BMI!$B$3:$F$170),MATCH(DATEDIF(D1856,DATE(2024,7,11),"m"),BMI!$A$3:$A$170,0),0)),BMI!$G$2:$K$2)</f>
        <v>TC</v>
      </c>
      <c r="N1856" s="299" t="s">
        <v>3386</v>
      </c>
      <c r="O1856" s="299">
        <v>83</v>
      </c>
      <c r="P1856" s="106" t="s">
        <v>3380</v>
      </c>
      <c r="Q1856" s="103" t="s">
        <v>5</v>
      </c>
      <c r="R1856" s="103" t="s">
        <v>5</v>
      </c>
      <c r="S1856" s="299" t="s">
        <v>5</v>
      </c>
      <c r="T1856" s="103" t="s">
        <v>5</v>
      </c>
      <c r="U1856" s="305" t="str">
        <f t="shared" si="167"/>
        <v>bt; bt; bt; bt</v>
      </c>
      <c r="V1856" s="306" t="s">
        <v>5</v>
      </c>
      <c r="W1856" s="307" t="str">
        <f t="shared" si="168"/>
        <v>II</v>
      </c>
      <c r="X1856" s="308"/>
    </row>
    <row r="1857" spans="1:24" x14ac:dyDescent="0.25">
      <c r="A1857" s="103">
        <f t="shared" si="165"/>
        <v>1848</v>
      </c>
      <c r="B1857" s="300" t="s">
        <v>1682</v>
      </c>
      <c r="C1857" s="301" t="s">
        <v>1342</v>
      </c>
      <c r="D1857" s="309">
        <v>41712</v>
      </c>
      <c r="E1857" s="308" t="s">
        <v>1753</v>
      </c>
      <c r="F1857" s="308"/>
      <c r="G1857" s="421" t="s">
        <v>3378</v>
      </c>
      <c r="H1857" s="228">
        <v>45720</v>
      </c>
      <c r="I1857" s="308">
        <v>30</v>
      </c>
      <c r="J1857" s="308">
        <v>142</v>
      </c>
      <c r="K1857" s="303" t="str" cm="1">
        <f t="array" ref="K1857">LOOKUP(2,1/(J1857&gt;=INDEX(IF(F1857="x",CCTT!$F$3:$I$170,CCTT!$B$3:$E$170),MATCH(DATEDIF(D1857,DATE(2024,7,11),"m"),CCTT!$A$3:$A$170,0),0)),CCTT!$F$2:$I$2)</f>
        <v>bt</v>
      </c>
      <c r="L1857" s="304">
        <f t="shared" si="166"/>
        <v>14.878000396746677</v>
      </c>
      <c r="M1857" s="303" t="str" cm="1">
        <f t="array" ref="M1857">LOOKUP(2,1/(L1857&gt;=INDEX(IF(F1857="x",BMI!$G$3:$K$170,BMI!$B$3:$F$170),MATCH(DATEDIF(D1857,DATE(2024,7,11),"m"),BMI!$A$3:$A$170,0),0)),BMI!$G$2:$K$2)</f>
        <v>bt</v>
      </c>
      <c r="N1857" s="299" t="s">
        <v>3381</v>
      </c>
      <c r="O1857" s="299">
        <v>83</v>
      </c>
      <c r="P1857" s="302" t="s">
        <v>3382</v>
      </c>
      <c r="Q1857" s="103" t="s">
        <v>1269</v>
      </c>
      <c r="R1857" s="103" t="s">
        <v>5</v>
      </c>
      <c r="S1857" s="299" t="s">
        <v>5</v>
      </c>
      <c r="T1857" s="103" t="s">
        <v>5</v>
      </c>
      <c r="U1857" s="305" t="str">
        <f t="shared" si="167"/>
        <v>Cận thị; bt; bt; bt</v>
      </c>
      <c r="V1857" s="306" t="s">
        <v>1269</v>
      </c>
      <c r="W1857" s="307" t="str">
        <f t="shared" si="168"/>
        <v>II</v>
      </c>
      <c r="X1857" s="308"/>
    </row>
    <row r="1858" spans="1:24" x14ac:dyDescent="0.25">
      <c r="A1858" s="103">
        <f t="shared" si="165"/>
        <v>1849</v>
      </c>
      <c r="B1858" s="300" t="s">
        <v>3363</v>
      </c>
      <c r="C1858" s="301" t="s">
        <v>1291</v>
      </c>
      <c r="D1858" s="308"/>
      <c r="E1858" s="308"/>
      <c r="F1858" s="308" t="s">
        <v>1753</v>
      </c>
      <c r="G1858" s="421" t="s">
        <v>3378</v>
      </c>
      <c r="H1858" s="228">
        <v>45720</v>
      </c>
      <c r="I1858" s="308">
        <v>62</v>
      </c>
      <c r="J1858" s="308">
        <v>147</v>
      </c>
      <c r="K1858" s="303" t="e" cm="1">
        <f t="array" ref="K1858">LOOKUP(2,1/(J1858&gt;=INDEX(IF(F1858="x",CCTT!$F$3:$I$170,CCTT!$B$3:$E$170),MATCH(DATEDIF(D1858,DATE(2024,7,11),"m"),CCTT!$A$3:$A$170,0),0)),CCTT!$F$2:$I$2)</f>
        <v>#N/A</v>
      </c>
      <c r="L1858" s="304">
        <f t="shared" si="166"/>
        <v>28.691748808366881</v>
      </c>
      <c r="M1858" s="303" t="e" cm="1">
        <f t="array" ref="M1858">LOOKUP(2,1/(L1858&gt;=INDEX(IF(F1858="x",BMI!$G$3:$K$170,BMI!$B$3:$F$170),MATCH(DATEDIF(D1858,DATE(2024,7,11),"m"),BMI!$A$3:$A$170,0),0)),BMI!$G$2:$K$2)</f>
        <v>#N/A</v>
      </c>
      <c r="N1858" s="299" t="s">
        <v>54</v>
      </c>
      <c r="O1858" s="299">
        <v>83</v>
      </c>
      <c r="P1858" s="302" t="s">
        <v>3411</v>
      </c>
      <c r="Q1858" s="335" t="s">
        <v>1326</v>
      </c>
      <c r="R1858" s="103" t="s">
        <v>5</v>
      </c>
      <c r="S1858" s="299" t="s">
        <v>5</v>
      </c>
      <c r="T1858" s="103" t="s">
        <v>5</v>
      </c>
      <c r="U1858" s="305" t="str">
        <f t="shared" si="167"/>
        <v>2 mắt giảm thị lực; bt; bt; bt</v>
      </c>
      <c r="V1858" s="112" t="s">
        <v>1326</v>
      </c>
      <c r="W1858" s="307" t="e">
        <f t="shared" si="168"/>
        <v>#N/A</v>
      </c>
      <c r="X1858" s="308"/>
    </row>
    <row r="1859" spans="1:24" x14ac:dyDescent="0.25">
      <c r="A1859" s="103">
        <f t="shared" si="165"/>
        <v>1850</v>
      </c>
      <c r="B1859" s="300" t="s">
        <v>3364</v>
      </c>
      <c r="C1859" s="301" t="s">
        <v>1316</v>
      </c>
      <c r="D1859" s="309">
        <v>41843</v>
      </c>
      <c r="E1859" s="308"/>
      <c r="F1859" s="308" t="s">
        <v>1753</v>
      </c>
      <c r="G1859" s="421" t="s">
        <v>3378</v>
      </c>
      <c r="H1859" s="228">
        <v>45720</v>
      </c>
      <c r="I1859" s="308">
        <v>32</v>
      </c>
      <c r="J1859" s="308">
        <v>138</v>
      </c>
      <c r="K1859" s="303" t="str" cm="1">
        <f t="array" ref="K1859">LOOKUP(2,1/(J1859&gt;=INDEX(IF(F1859="x",CCTT!$F$3:$I$170,CCTT!$B$3:$E$170),MATCH(DATEDIF(D1859,DATE(2024,7,11),"m"),CCTT!$A$3:$A$170,0),0)),CCTT!$F$2:$I$2)</f>
        <v>bt</v>
      </c>
      <c r="L1859" s="304">
        <f t="shared" si="166"/>
        <v>16.803192606595253</v>
      </c>
      <c r="M1859" s="303" t="str" cm="1">
        <f t="array" ref="M1859">LOOKUP(2,1/(L1859&gt;=INDEX(IF(F1859="x",BMI!$G$3:$K$170,BMI!$B$3:$F$170),MATCH(DATEDIF(D1859,DATE(2024,7,11),"m"),BMI!$A$3:$A$170,0),0)),BMI!$G$2:$K$2)</f>
        <v>bt</v>
      </c>
      <c r="N1859" s="299" t="s">
        <v>3381</v>
      </c>
      <c r="O1859" s="299">
        <v>83</v>
      </c>
      <c r="P1859" s="106" t="s">
        <v>3380</v>
      </c>
      <c r="Q1859" s="103" t="s">
        <v>5</v>
      </c>
      <c r="R1859" s="103" t="s">
        <v>5</v>
      </c>
      <c r="S1859" s="299" t="s">
        <v>1370</v>
      </c>
      <c r="T1859" s="103" t="s">
        <v>5</v>
      </c>
      <c r="U1859" s="305" t="str">
        <f t="shared" si="167"/>
        <v>bt; bt; Đa sâu răng; bt</v>
      </c>
      <c r="V1859" s="112" t="s">
        <v>1370</v>
      </c>
      <c r="W1859" s="307" t="str">
        <f t="shared" si="168"/>
        <v>II</v>
      </c>
      <c r="X1859" s="308"/>
    </row>
    <row r="1860" spans="1:24" x14ac:dyDescent="0.25">
      <c r="A1860" s="103">
        <f t="shared" si="165"/>
        <v>1851</v>
      </c>
      <c r="B1860" s="300" t="s">
        <v>3365</v>
      </c>
      <c r="C1860" s="301" t="s">
        <v>1729</v>
      </c>
      <c r="D1860" s="309">
        <v>42001</v>
      </c>
      <c r="E1860" s="308"/>
      <c r="F1860" s="308" t="s">
        <v>1753</v>
      </c>
      <c r="G1860" s="421" t="s">
        <v>3378</v>
      </c>
      <c r="H1860" s="228">
        <v>45720</v>
      </c>
      <c r="I1860" s="308">
        <v>34</v>
      </c>
      <c r="J1860" s="308">
        <v>131</v>
      </c>
      <c r="K1860" s="303" t="str" cm="1">
        <f t="array" ref="K1860">LOOKUP(2,1/(J1860&gt;=INDEX(IF(F1860="x",CCTT!$F$3:$I$170,CCTT!$B$3:$E$170),MATCH(DATEDIF(D1860,DATE(2024,7,11),"m"),CCTT!$A$3:$A$170,0),0)),CCTT!$F$2:$I$2)</f>
        <v>bt</v>
      </c>
      <c r="L1860" s="304">
        <f t="shared" si="166"/>
        <v>19.812365246780491</v>
      </c>
      <c r="M1860" s="303" t="str" cm="1">
        <f t="array" ref="M1860">LOOKUP(2,1/(L1860&gt;=INDEX(IF(F1860="x",BMI!$G$3:$K$170,BMI!$B$3:$F$170),MATCH(DATEDIF(D1860,DATE(2024,7,11),"m"),BMI!$A$3:$A$170,0),0)),BMI!$G$2:$K$2)</f>
        <v>TC</v>
      </c>
      <c r="N1860" s="299" t="s">
        <v>3381</v>
      </c>
      <c r="O1860" s="299">
        <v>81</v>
      </c>
      <c r="P1860" s="106" t="s">
        <v>3380</v>
      </c>
      <c r="Q1860" s="103" t="s">
        <v>5</v>
      </c>
      <c r="R1860" s="103" t="s">
        <v>5</v>
      </c>
      <c r="S1860" s="299" t="s">
        <v>5</v>
      </c>
      <c r="T1860" s="103" t="s">
        <v>5</v>
      </c>
      <c r="U1860" s="305" t="str">
        <f>Q1860&amp;"; "&amp;R1860&amp;"; "&amp;S1860&amp;"; "&amp;T1860</f>
        <v>bt; bt; bt; bt</v>
      </c>
      <c r="V1860" s="306" t="s">
        <v>5</v>
      </c>
      <c r="W1860" s="307" t="str">
        <f t="shared" si="168"/>
        <v>II</v>
      </c>
      <c r="X1860" s="308"/>
    </row>
    <row r="1861" spans="1:24" x14ac:dyDescent="0.25">
      <c r="A1861" s="103">
        <f t="shared" si="165"/>
        <v>1852</v>
      </c>
      <c r="B1861" s="300" t="s">
        <v>3366</v>
      </c>
      <c r="C1861" s="301" t="s">
        <v>1319</v>
      </c>
      <c r="D1861" s="308"/>
      <c r="E1861" s="308"/>
      <c r="F1861" s="308" t="s">
        <v>1753</v>
      </c>
      <c r="G1861" s="421" t="s">
        <v>3378</v>
      </c>
      <c r="H1861" s="228">
        <v>45720</v>
      </c>
      <c r="I1861" s="308">
        <v>43</v>
      </c>
      <c r="J1861" s="308">
        <v>137</v>
      </c>
      <c r="K1861" s="303" t="e" cm="1">
        <f t="array" ref="K1861">LOOKUP(2,1/(J1861&gt;=INDEX(IF(F1861="x",CCTT!$F$3:$I$170,CCTT!$B$3:$E$170),MATCH(DATEDIF(D1861,DATE(2024,7,11),"m"),CCTT!$A$3:$A$170,0),0)),CCTT!$F$2:$I$2)</f>
        <v>#N/A</v>
      </c>
      <c r="L1861" s="304">
        <f t="shared" si="166"/>
        <v>22.910117747349354</v>
      </c>
      <c r="M1861" s="303" t="e" cm="1">
        <f t="array" ref="M1861">LOOKUP(2,1/(L1861&gt;=INDEX(IF(F1861="x",BMI!$G$3:$K$170,BMI!$B$3:$F$170),MATCH(DATEDIF(D1861,DATE(2024,7,11),"m"),BMI!$A$3:$A$170,0),0)),BMI!$G$2:$K$2)</f>
        <v>#N/A</v>
      </c>
      <c r="N1861" s="299" t="s">
        <v>3390</v>
      </c>
      <c r="O1861" s="299">
        <v>82</v>
      </c>
      <c r="P1861" s="106" t="s">
        <v>3380</v>
      </c>
      <c r="Q1861" s="103" t="s">
        <v>5</v>
      </c>
      <c r="R1861" s="103" t="s">
        <v>5</v>
      </c>
      <c r="S1861" s="299" t="s">
        <v>5</v>
      </c>
      <c r="T1861" s="103" t="s">
        <v>5</v>
      </c>
      <c r="U1861" s="305" t="str">
        <f t="shared" si="167"/>
        <v>bt; bt; bt; bt</v>
      </c>
      <c r="V1861" s="306" t="s">
        <v>5</v>
      </c>
      <c r="W1861" s="307" t="e">
        <f t="shared" si="168"/>
        <v>#N/A</v>
      </c>
      <c r="X1861" s="308"/>
    </row>
    <row r="1862" spans="1:24" x14ac:dyDescent="0.25">
      <c r="A1862" s="103">
        <f t="shared" si="165"/>
        <v>1853</v>
      </c>
      <c r="B1862" s="300" t="s">
        <v>1489</v>
      </c>
      <c r="C1862" s="301" t="s">
        <v>1368</v>
      </c>
      <c r="D1862" s="308"/>
      <c r="E1862" s="308"/>
      <c r="F1862" s="308" t="s">
        <v>1753</v>
      </c>
      <c r="G1862" s="421" t="s">
        <v>3378</v>
      </c>
      <c r="H1862" s="228">
        <v>45720</v>
      </c>
      <c r="I1862" s="308">
        <v>32</v>
      </c>
      <c r="J1862" s="308">
        <v>150</v>
      </c>
      <c r="K1862" s="303" t="e" cm="1">
        <f t="array" ref="K1862">LOOKUP(2,1/(J1862&gt;=INDEX(IF(F1862="x",CCTT!$F$3:$I$170,CCTT!$B$3:$E$170),MATCH(DATEDIF(D1862,DATE(2024,7,11),"m"),CCTT!$A$3:$A$170,0),0)),CCTT!$F$2:$I$2)</f>
        <v>#N/A</v>
      </c>
      <c r="L1862" s="304">
        <f t="shared" si="166"/>
        <v>14.222222222222223</v>
      </c>
      <c r="M1862" s="303" t="e" cm="1">
        <f t="array" ref="M1862">LOOKUP(2,1/(L1862&gt;=INDEX(IF(F1862="x",BMI!$G$3:$K$170,BMI!$B$3:$F$170),MATCH(DATEDIF(D1862,DATE(2024,7,11),"m"),BMI!$A$3:$A$170,0),0)),BMI!$G$2:$K$2)</f>
        <v>#N/A</v>
      </c>
      <c r="N1862" s="299" t="s">
        <v>3386</v>
      </c>
      <c r="O1862" s="299">
        <v>83</v>
      </c>
      <c r="P1862" s="106" t="s">
        <v>3380</v>
      </c>
      <c r="Q1862" s="103" t="s">
        <v>5</v>
      </c>
      <c r="R1862" s="103" t="s">
        <v>5</v>
      </c>
      <c r="S1862" s="299" t="s">
        <v>5</v>
      </c>
      <c r="T1862" s="103" t="s">
        <v>5</v>
      </c>
      <c r="U1862" s="305" t="str">
        <f t="shared" si="167"/>
        <v>bt; bt; bt; bt</v>
      </c>
      <c r="V1862" s="306" t="s">
        <v>5</v>
      </c>
      <c r="W1862" s="307" t="e">
        <f t="shared" si="168"/>
        <v>#N/A</v>
      </c>
      <c r="X1862" s="308"/>
    </row>
    <row r="1863" spans="1:24" x14ac:dyDescent="0.25">
      <c r="A1863" s="103">
        <f t="shared" si="165"/>
        <v>1854</v>
      </c>
      <c r="B1863" s="300" t="s">
        <v>1743</v>
      </c>
      <c r="C1863" s="301" t="s">
        <v>1368</v>
      </c>
      <c r="D1863" s="309">
        <v>41755</v>
      </c>
      <c r="E1863" s="308"/>
      <c r="F1863" s="308" t="s">
        <v>1753</v>
      </c>
      <c r="G1863" s="421" t="s">
        <v>3378</v>
      </c>
      <c r="H1863" s="228">
        <v>45720</v>
      </c>
      <c r="I1863" s="308">
        <v>54</v>
      </c>
      <c r="J1863" s="308">
        <v>148</v>
      </c>
      <c r="K1863" s="303" t="str" cm="1">
        <f t="array" ref="K1863">LOOKUP(2,1/(J1863&gt;=INDEX(IF(F1863="x",CCTT!$F$3:$I$170,CCTT!$B$3:$E$170),MATCH(DATEDIF(D1863,DATE(2024,7,11),"m"),CCTT!$A$3:$A$170,0),0)),CCTT!$F$2:$I$2)</f>
        <v>bt</v>
      </c>
      <c r="L1863" s="304">
        <f t="shared" si="166"/>
        <v>24.653031409788166</v>
      </c>
      <c r="M1863" s="303" t="str" cm="1">
        <f t="array" ref="M1863">LOOKUP(2,1/(L1863&gt;=INDEX(IF(F1863="x",BMI!$G$3:$K$170,BMI!$B$3:$F$170),MATCH(DATEDIF(D1863,DATE(2024,7,11),"m"),BMI!$A$3:$A$170,0),0)),BMI!$G$2:$K$2)</f>
        <v>BP</v>
      </c>
      <c r="N1863" s="299" t="s">
        <v>3390</v>
      </c>
      <c r="O1863" s="299">
        <v>83</v>
      </c>
      <c r="P1863" s="106" t="s">
        <v>3380</v>
      </c>
      <c r="Q1863" s="103" t="s">
        <v>5</v>
      </c>
      <c r="R1863" s="103" t="s">
        <v>5</v>
      </c>
      <c r="S1863" s="299" t="s">
        <v>5</v>
      </c>
      <c r="T1863" s="103" t="s">
        <v>5</v>
      </c>
      <c r="U1863" s="305" t="str">
        <f t="shared" si="167"/>
        <v>bt; bt; bt; bt</v>
      </c>
      <c r="V1863" s="306" t="s">
        <v>5</v>
      </c>
      <c r="W1863" s="307" t="str">
        <f t="shared" si="168"/>
        <v>III</v>
      </c>
      <c r="X1863" s="308"/>
    </row>
    <row r="1864" spans="1:24" x14ac:dyDescent="0.25">
      <c r="A1864" s="103">
        <f t="shared" si="165"/>
        <v>1855</v>
      </c>
      <c r="B1864" s="300" t="s">
        <v>3367</v>
      </c>
      <c r="C1864" s="301" t="s">
        <v>1297</v>
      </c>
      <c r="D1864" s="309">
        <v>41692</v>
      </c>
      <c r="E1864" s="308" t="s">
        <v>1753</v>
      </c>
      <c r="F1864" s="308"/>
      <c r="G1864" s="421" t="s">
        <v>3378</v>
      </c>
      <c r="H1864" s="228">
        <v>45720</v>
      </c>
      <c r="I1864" s="308">
        <v>36</v>
      </c>
      <c r="J1864" s="308">
        <v>143</v>
      </c>
      <c r="K1864" s="303" t="str" cm="1">
        <f t="array" ref="K1864">LOOKUP(2,1/(J1864&gt;=INDEX(IF(F1864="x",CCTT!$F$3:$I$170,CCTT!$B$3:$E$170),MATCH(DATEDIF(D1864,DATE(2024,7,11),"m"),CCTT!$A$3:$A$170,0),0)),CCTT!$F$2:$I$2)</f>
        <v>bt</v>
      </c>
      <c r="L1864" s="304">
        <f t="shared" si="166"/>
        <v>17.604772849528096</v>
      </c>
      <c r="M1864" s="303" t="str" cm="1">
        <f t="array" ref="M1864">LOOKUP(2,1/(L1864&gt;=INDEX(IF(F1864="x",BMI!$G$3:$K$170,BMI!$B$3:$F$170),MATCH(DATEDIF(D1864,DATE(2024,7,11),"m"),BMI!$A$3:$A$170,0),0)),BMI!$G$2:$K$2)</f>
        <v>bt</v>
      </c>
      <c r="N1864" s="299" t="s">
        <v>3381</v>
      </c>
      <c r="O1864" s="299">
        <v>81</v>
      </c>
      <c r="P1864" s="106" t="s">
        <v>3380</v>
      </c>
      <c r="Q1864" s="103" t="s">
        <v>5</v>
      </c>
      <c r="R1864" s="103" t="s">
        <v>5</v>
      </c>
      <c r="S1864" s="299" t="s">
        <v>5</v>
      </c>
      <c r="T1864" s="103" t="s">
        <v>5</v>
      </c>
      <c r="U1864" s="305" t="str">
        <f t="shared" si="167"/>
        <v>bt; bt; bt; bt</v>
      </c>
      <c r="V1864" s="306" t="s">
        <v>5</v>
      </c>
      <c r="W1864" s="307" t="str">
        <f t="shared" si="168"/>
        <v>I</v>
      </c>
      <c r="X1864" s="308"/>
    </row>
    <row r="1865" spans="1:24" x14ac:dyDescent="0.25">
      <c r="A1865" s="103">
        <f t="shared" si="165"/>
        <v>1856</v>
      </c>
      <c r="B1865" s="300" t="s">
        <v>2962</v>
      </c>
      <c r="C1865" s="301" t="s">
        <v>1299</v>
      </c>
      <c r="D1865" s="309">
        <v>41733</v>
      </c>
      <c r="E1865" s="308" t="s">
        <v>1753</v>
      </c>
      <c r="F1865" s="308"/>
      <c r="G1865" s="421" t="s">
        <v>3378</v>
      </c>
      <c r="H1865" s="228">
        <v>45720</v>
      </c>
      <c r="I1865" s="308">
        <v>45</v>
      </c>
      <c r="J1865" s="308">
        <v>146</v>
      </c>
      <c r="K1865" s="303" t="str" cm="1">
        <f t="array" ref="K1865">LOOKUP(2,1/(J1865&gt;=INDEX(IF(F1865="x",CCTT!$F$3:$I$170,CCTT!$B$3:$E$170),MATCH(DATEDIF(D1865,DATE(2024,7,11),"m"),CCTT!$A$3:$A$170,0),0)),CCTT!$F$2:$I$2)</f>
        <v>bt</v>
      </c>
      <c r="L1865" s="304">
        <f t="shared" si="166"/>
        <v>21.110902608369301</v>
      </c>
      <c r="M1865" s="303" t="str" cm="1">
        <f t="array" ref="M1865">LOOKUP(2,1/(L1865&gt;=INDEX(IF(F1865="x",BMI!$G$3:$K$170,BMI!$B$3:$F$170),MATCH(DATEDIF(D1865,DATE(2024,7,11),"m"),BMI!$A$3:$A$170,0),0)),BMI!$G$2:$K$2)</f>
        <v>TC</v>
      </c>
      <c r="N1865" s="299" t="s">
        <v>3390</v>
      </c>
      <c r="O1865" s="299">
        <v>82</v>
      </c>
      <c r="P1865" s="106" t="s">
        <v>3380</v>
      </c>
      <c r="Q1865" s="103" t="s">
        <v>5</v>
      </c>
      <c r="R1865" s="103" t="s">
        <v>5</v>
      </c>
      <c r="S1865" s="299" t="s">
        <v>5</v>
      </c>
      <c r="T1865" s="103" t="s">
        <v>5</v>
      </c>
      <c r="U1865" s="305" t="str">
        <f t="shared" si="167"/>
        <v>bt; bt; bt; bt</v>
      </c>
      <c r="V1865" s="306" t="s">
        <v>5</v>
      </c>
      <c r="W1865" s="307" t="str">
        <f t="shared" si="168"/>
        <v>II</v>
      </c>
      <c r="X1865" s="308"/>
    </row>
    <row r="1866" spans="1:24" x14ac:dyDescent="0.25">
      <c r="A1866" s="103">
        <f t="shared" si="165"/>
        <v>1857</v>
      </c>
      <c r="B1866" s="300" t="s">
        <v>1374</v>
      </c>
      <c r="C1866" s="301" t="s">
        <v>1299</v>
      </c>
      <c r="D1866" s="308"/>
      <c r="E1866" s="308" t="s">
        <v>1753</v>
      </c>
      <c r="F1866" s="308"/>
      <c r="G1866" s="421" t="s">
        <v>3378</v>
      </c>
      <c r="H1866" s="228">
        <v>45720</v>
      </c>
      <c r="I1866" s="308">
        <v>33</v>
      </c>
      <c r="J1866" s="308">
        <v>137</v>
      </c>
      <c r="K1866" s="303" t="e" cm="1">
        <f t="array" ref="K1866">LOOKUP(2,1/(J1866&gt;=INDEX(IF(F1866="x",CCTT!$F$3:$I$170,CCTT!$B$3:$E$170),MATCH(DATEDIF(D1866,DATE(2024,7,11),"m"),CCTT!$A$3:$A$170,0),0)),CCTT!$F$2:$I$2)</f>
        <v>#N/A</v>
      </c>
      <c r="L1866" s="304">
        <f t="shared" si="166"/>
        <v>17.582183387500667</v>
      </c>
      <c r="M1866" s="303" t="e" cm="1">
        <f t="array" ref="M1866">LOOKUP(2,1/(L1866&gt;=INDEX(IF(F1866="x",BMI!$G$3:$K$170,BMI!$B$3:$F$170),MATCH(DATEDIF(D1866,DATE(2024,7,11),"m"),BMI!$A$3:$A$170,0),0)),BMI!$G$2:$K$2)</f>
        <v>#N/A</v>
      </c>
      <c r="N1866" s="299" t="s">
        <v>3381</v>
      </c>
      <c r="O1866" s="299">
        <v>83</v>
      </c>
      <c r="P1866" s="302" t="s">
        <v>3382</v>
      </c>
      <c r="Q1866" s="103" t="s">
        <v>1269</v>
      </c>
      <c r="R1866" s="103" t="s">
        <v>5</v>
      </c>
      <c r="S1866" s="299" t="s">
        <v>5</v>
      </c>
      <c r="T1866" s="103" t="s">
        <v>5</v>
      </c>
      <c r="U1866" s="305" t="str">
        <f t="shared" si="167"/>
        <v>Cận thị; bt; bt; bt</v>
      </c>
      <c r="V1866" s="306" t="s">
        <v>1269</v>
      </c>
      <c r="W1866" s="307" t="e">
        <f t="shared" si="168"/>
        <v>#N/A</v>
      </c>
      <c r="X1866" s="308"/>
    </row>
    <row r="1867" spans="1:24" x14ac:dyDescent="0.25">
      <c r="A1867" s="103">
        <f t="shared" si="165"/>
        <v>1858</v>
      </c>
      <c r="B1867" s="300" t="s">
        <v>3368</v>
      </c>
      <c r="C1867" s="301" t="s">
        <v>1334</v>
      </c>
      <c r="D1867" s="309">
        <v>41738</v>
      </c>
      <c r="E1867" s="308"/>
      <c r="F1867" s="308" t="s">
        <v>1753</v>
      </c>
      <c r="G1867" s="421" t="s">
        <v>3378</v>
      </c>
      <c r="H1867" s="228">
        <v>45720</v>
      </c>
      <c r="I1867" s="308">
        <v>37</v>
      </c>
      <c r="J1867" s="308">
        <v>143</v>
      </c>
      <c r="K1867" s="303" t="str" cm="1">
        <f t="array" ref="K1867">LOOKUP(2,1/(J1867&gt;=INDEX(IF(F1867="x",CCTT!$F$3:$I$170,CCTT!$B$3:$E$170),MATCH(DATEDIF(D1867,DATE(2024,7,11),"m"),CCTT!$A$3:$A$170,0),0)),CCTT!$F$2:$I$2)</f>
        <v>bt</v>
      </c>
      <c r="L1867" s="304">
        <f t="shared" si="166"/>
        <v>18.093794317570541</v>
      </c>
      <c r="M1867" s="303" t="str" cm="1">
        <f t="array" ref="M1867">LOOKUP(2,1/(L1867&gt;=INDEX(IF(F1867="x",BMI!$G$3:$K$170,BMI!$B$3:$F$170),MATCH(DATEDIF(D1867,DATE(2024,7,11),"m"),BMI!$A$3:$A$170,0),0)),BMI!$G$2:$K$2)</f>
        <v>bt</v>
      </c>
      <c r="N1867" s="299" t="s">
        <v>3381</v>
      </c>
      <c r="O1867" s="299">
        <v>83</v>
      </c>
      <c r="P1867" s="106" t="s">
        <v>3380</v>
      </c>
      <c r="Q1867" s="103" t="s">
        <v>5</v>
      </c>
      <c r="R1867" s="103" t="s">
        <v>5</v>
      </c>
      <c r="S1867" s="299" t="s">
        <v>5</v>
      </c>
      <c r="T1867" s="103" t="s">
        <v>5</v>
      </c>
      <c r="U1867" s="305" t="str">
        <f t="shared" si="167"/>
        <v>bt; bt; bt; bt</v>
      </c>
      <c r="V1867" s="306" t="s">
        <v>5</v>
      </c>
      <c r="W1867" s="307" t="str">
        <f t="shared" si="168"/>
        <v>I</v>
      </c>
      <c r="X1867" s="308"/>
    </row>
    <row r="1868" spans="1:24" x14ac:dyDescent="0.25">
      <c r="A1868" s="103">
        <f t="shared" ref="A1868:A1879" si="169">A1867+1</f>
        <v>1859</v>
      </c>
      <c r="B1868" s="300" t="s">
        <v>3369</v>
      </c>
      <c r="C1868" s="301" t="s">
        <v>1334</v>
      </c>
      <c r="D1868" s="309">
        <v>41716</v>
      </c>
      <c r="E1868" s="308"/>
      <c r="F1868" s="308" t="s">
        <v>1753</v>
      </c>
      <c r="G1868" s="421" t="s">
        <v>3378</v>
      </c>
      <c r="H1868" s="228">
        <v>45720</v>
      </c>
      <c r="I1868" s="308">
        <v>44</v>
      </c>
      <c r="J1868" s="308">
        <v>149</v>
      </c>
      <c r="K1868" s="303" t="str" cm="1">
        <f t="array" ref="K1868">LOOKUP(2,1/(J1868&gt;=INDEX(IF(F1868="x",CCTT!$F$3:$I$170,CCTT!$B$3:$E$170),MATCH(DATEDIF(D1868,DATE(2024,7,11),"m"),CCTT!$A$3:$A$170,0),0)),CCTT!$F$2:$I$2)</f>
        <v>bt</v>
      </c>
      <c r="L1868" s="304">
        <f t="shared" si="166"/>
        <v>19.818927075356967</v>
      </c>
      <c r="M1868" s="303" t="str" cm="1">
        <f t="array" ref="M1868">LOOKUP(2,1/(L1868&gt;=INDEX(IF(F1868="x",BMI!$G$3:$K$170,BMI!$B$3:$F$170),MATCH(DATEDIF(D1868,DATE(2024,7,11),"m"),BMI!$A$3:$A$170,0),0)),BMI!$G$2:$K$2)</f>
        <v>TC</v>
      </c>
      <c r="N1868" s="299" t="s">
        <v>3390</v>
      </c>
      <c r="O1868" s="299">
        <v>83</v>
      </c>
      <c r="P1868" s="302" t="s">
        <v>3382</v>
      </c>
      <c r="Q1868" s="335" t="s">
        <v>1267</v>
      </c>
      <c r="R1868" s="103" t="s">
        <v>5</v>
      </c>
      <c r="S1868" s="299" t="s">
        <v>5</v>
      </c>
      <c r="T1868" s="103" t="s">
        <v>5</v>
      </c>
      <c r="U1868" s="305" t="str">
        <f t="shared" si="167"/>
        <v>Loạn thị; bt; bt; bt</v>
      </c>
      <c r="V1868" s="306" t="s">
        <v>1267</v>
      </c>
      <c r="W1868" s="307" t="str">
        <f t="shared" si="168"/>
        <v>II</v>
      </c>
      <c r="X1868" s="308"/>
    </row>
    <row r="1869" spans="1:24" x14ac:dyDescent="0.25">
      <c r="A1869" s="103">
        <f t="shared" si="169"/>
        <v>1860</v>
      </c>
      <c r="B1869" s="300" t="s">
        <v>3370</v>
      </c>
      <c r="C1869" s="301" t="s">
        <v>3371</v>
      </c>
      <c r="D1869" s="309">
        <v>41669</v>
      </c>
      <c r="E1869" s="308" t="s">
        <v>1753</v>
      </c>
      <c r="F1869" s="308"/>
      <c r="G1869" s="421" t="s">
        <v>3378</v>
      </c>
      <c r="H1869" s="228">
        <v>45720</v>
      </c>
      <c r="I1869" s="308">
        <v>30</v>
      </c>
      <c r="J1869" s="308">
        <v>136</v>
      </c>
      <c r="K1869" s="303" t="str" cm="1">
        <f t="array" ref="K1869">LOOKUP(2,1/(J1869&gt;=INDEX(IF(F1869="x",CCTT!$F$3:$I$170,CCTT!$B$3:$E$170),MATCH(DATEDIF(D1869,DATE(2024,7,11),"m"),CCTT!$A$3:$A$170,0),0)),CCTT!$F$2:$I$2)</f>
        <v>bt</v>
      </c>
      <c r="L1869" s="304">
        <f t="shared" si="166"/>
        <v>16.219723183391004</v>
      </c>
      <c r="M1869" s="303" t="str" cm="1">
        <f t="array" ref="M1869">LOOKUP(2,1/(L1869&gt;=INDEX(IF(F1869="x",BMI!$G$3:$K$170,BMI!$B$3:$F$170),MATCH(DATEDIF(D1869,DATE(2024,7,11),"m"),BMI!$A$3:$A$170,0),0)),BMI!$G$2:$K$2)</f>
        <v>bt</v>
      </c>
      <c r="N1869" s="299" t="s">
        <v>3381</v>
      </c>
      <c r="O1869" s="299">
        <v>83</v>
      </c>
      <c r="P1869" s="106" t="s">
        <v>3380</v>
      </c>
      <c r="Q1869" s="103" t="s">
        <v>5</v>
      </c>
      <c r="R1869" s="103" t="s">
        <v>5</v>
      </c>
      <c r="S1869" s="299" t="s">
        <v>5</v>
      </c>
      <c r="T1869" s="103" t="s">
        <v>5</v>
      </c>
      <c r="U1869" s="305" t="str">
        <f t="shared" si="167"/>
        <v>bt; bt; bt; bt</v>
      </c>
      <c r="V1869" s="306" t="s">
        <v>5</v>
      </c>
      <c r="W1869" s="307" t="str">
        <f t="shared" si="168"/>
        <v>I</v>
      </c>
      <c r="X1869" s="308"/>
    </row>
    <row r="1870" spans="1:24" x14ac:dyDescent="0.25">
      <c r="A1870" s="103">
        <f t="shared" si="169"/>
        <v>1861</v>
      </c>
      <c r="B1870" s="300" t="s">
        <v>3372</v>
      </c>
      <c r="C1870" s="301" t="s">
        <v>1322</v>
      </c>
      <c r="D1870" s="309">
        <v>41766</v>
      </c>
      <c r="E1870" s="308" t="s">
        <v>1753</v>
      </c>
      <c r="F1870" s="308"/>
      <c r="G1870" s="421" t="s">
        <v>3378</v>
      </c>
      <c r="H1870" s="228">
        <v>45720</v>
      </c>
      <c r="I1870" s="308">
        <v>22</v>
      </c>
      <c r="J1870" s="308">
        <v>129</v>
      </c>
      <c r="K1870" s="303" t="str" cm="1">
        <f t="array" ref="K1870">LOOKUP(2,1/(J1870&gt;=INDEX(IF(F1870="x",CCTT!$F$3:$I$170,CCTT!$B$3:$E$170),MATCH(DATEDIF(D1870,DATE(2024,7,11),"m"),CCTT!$A$3:$A$170,0),0)),CCTT!$F$2:$I$2)</f>
        <v>bt</v>
      </c>
      <c r="L1870" s="304">
        <f t="shared" si="166"/>
        <v>13.220359353404243</v>
      </c>
      <c r="M1870" s="303" t="str" cm="1">
        <f t="array" ref="M1870">LOOKUP(2,1/(L1870&gt;=INDEX(IF(F1870="x",BMI!$G$3:$K$170,BMI!$B$3:$F$170),MATCH(DATEDIF(D1870,DATE(2024,7,11),"m"),BMI!$A$3:$A$170,0),0)),BMI!$G$2:$K$2)</f>
        <v>SDDTGC</v>
      </c>
      <c r="N1870" s="299" t="s">
        <v>3381</v>
      </c>
      <c r="O1870" s="299">
        <v>83</v>
      </c>
      <c r="P1870" s="302" t="s">
        <v>3382</v>
      </c>
      <c r="Q1870" s="335" t="s">
        <v>1267</v>
      </c>
      <c r="R1870" s="103" t="s">
        <v>5</v>
      </c>
      <c r="S1870" s="299" t="s">
        <v>1370</v>
      </c>
      <c r="T1870" s="103" t="s">
        <v>5</v>
      </c>
      <c r="U1870" s="305" t="str">
        <f t="shared" si="167"/>
        <v>Loạn thị; bt; Đa sâu răng; bt</v>
      </c>
      <c r="V1870" s="306" t="s">
        <v>3402</v>
      </c>
      <c r="W1870" s="307" t="str">
        <f t="shared" si="168"/>
        <v>II</v>
      </c>
      <c r="X1870" s="308"/>
    </row>
    <row r="1871" spans="1:24" x14ac:dyDescent="0.25">
      <c r="A1871" s="103">
        <f t="shared" si="169"/>
        <v>1862</v>
      </c>
      <c r="B1871" s="300" t="s">
        <v>3373</v>
      </c>
      <c r="C1871" s="301" t="s">
        <v>1357</v>
      </c>
      <c r="D1871" s="309">
        <v>41900</v>
      </c>
      <c r="E1871" s="308"/>
      <c r="F1871" s="308" t="s">
        <v>1753</v>
      </c>
      <c r="G1871" s="421" t="s">
        <v>3378</v>
      </c>
      <c r="H1871" s="228">
        <v>45720</v>
      </c>
      <c r="I1871" s="308">
        <v>27</v>
      </c>
      <c r="J1871" s="308">
        <v>137</v>
      </c>
      <c r="K1871" s="303" t="str" cm="1">
        <f t="array" ref="K1871">LOOKUP(2,1/(J1871&gt;=INDEX(IF(F1871="x",CCTT!$F$3:$I$170,CCTT!$B$3:$E$170),MATCH(DATEDIF(D1871,DATE(2024,7,11),"m"),CCTT!$A$3:$A$170,0),0)),CCTT!$F$2:$I$2)</f>
        <v>bt</v>
      </c>
      <c r="L1871" s="304">
        <f t="shared" si="166"/>
        <v>14.385422771591454</v>
      </c>
      <c r="M1871" s="303" t="str" cm="1">
        <f t="array" ref="M1871">LOOKUP(2,1/(L1871&gt;=INDEX(IF(F1871="x",BMI!$G$3:$K$170,BMI!$B$3:$F$170),MATCH(DATEDIF(D1871,DATE(2024,7,11),"m"),BMI!$A$3:$A$170,0),0)),BMI!$G$2:$K$2)</f>
        <v>bt</v>
      </c>
      <c r="N1871" s="299" t="s">
        <v>3381</v>
      </c>
      <c r="O1871" s="299">
        <v>83</v>
      </c>
      <c r="P1871" s="106" t="s">
        <v>3380</v>
      </c>
      <c r="Q1871" s="103" t="s">
        <v>5</v>
      </c>
      <c r="R1871" s="103" t="s">
        <v>5</v>
      </c>
      <c r="S1871" s="299" t="s">
        <v>1370</v>
      </c>
      <c r="T1871" s="103" t="s">
        <v>5</v>
      </c>
      <c r="U1871" s="305" t="str">
        <f t="shared" si="167"/>
        <v>bt; bt; Đa sâu răng; bt</v>
      </c>
      <c r="V1871" s="112" t="s">
        <v>1370</v>
      </c>
      <c r="W1871" s="307" t="str">
        <f t="shared" si="168"/>
        <v>II</v>
      </c>
      <c r="X1871" s="308"/>
    </row>
    <row r="1872" spans="1:24" x14ac:dyDescent="0.25">
      <c r="A1872" s="103">
        <f t="shared" si="169"/>
        <v>1863</v>
      </c>
      <c r="B1872" s="300" t="s">
        <v>3374</v>
      </c>
      <c r="C1872" s="301" t="s">
        <v>1362</v>
      </c>
      <c r="D1872" s="309">
        <v>41930</v>
      </c>
      <c r="E1872" s="308" t="s">
        <v>1753</v>
      </c>
      <c r="F1872" s="308"/>
      <c r="G1872" s="421" t="s">
        <v>3378</v>
      </c>
      <c r="H1872" s="228">
        <v>45720</v>
      </c>
      <c r="I1872" s="308">
        <v>28</v>
      </c>
      <c r="J1872" s="308">
        <v>132</v>
      </c>
      <c r="K1872" s="303" t="str" cm="1">
        <f t="array" ref="K1872">LOOKUP(2,1/(J1872&gt;=INDEX(IF(F1872="x",CCTT!$F$3:$I$170,CCTT!$B$3:$E$170),MATCH(DATEDIF(D1872,DATE(2024,7,11),"m"),CCTT!$A$3:$A$170,0),0)),CCTT!$F$2:$I$2)</f>
        <v>bt</v>
      </c>
      <c r="L1872" s="304">
        <f t="shared" si="166"/>
        <v>16.069788797061523</v>
      </c>
      <c r="M1872" s="303" t="str" cm="1">
        <f t="array" ref="M1872">LOOKUP(2,1/(L1872&gt;=INDEX(IF(F1872="x",BMI!$G$3:$K$170,BMI!$B$3:$F$170),MATCH(DATEDIF(D1872,DATE(2024,7,11),"m"),BMI!$A$3:$A$170,0),0)),BMI!$G$2:$K$2)</f>
        <v>bt</v>
      </c>
      <c r="N1872" s="299" t="s">
        <v>3379</v>
      </c>
      <c r="O1872" s="299">
        <v>83</v>
      </c>
      <c r="P1872" s="106" t="s">
        <v>3380</v>
      </c>
      <c r="Q1872" s="103" t="s">
        <v>5</v>
      </c>
      <c r="R1872" s="103" t="s">
        <v>5</v>
      </c>
      <c r="S1872" s="299" t="s">
        <v>5</v>
      </c>
      <c r="T1872" s="103" t="s">
        <v>5</v>
      </c>
      <c r="U1872" s="305" t="str">
        <f t="shared" si="167"/>
        <v>bt; bt; bt; bt</v>
      </c>
      <c r="V1872" s="306" t="s">
        <v>5</v>
      </c>
      <c r="W1872" s="307" t="str">
        <f t="shared" si="168"/>
        <v>I</v>
      </c>
      <c r="X1872" s="308"/>
    </row>
    <row r="1873" spans="1:24" x14ac:dyDescent="0.25">
      <c r="A1873" s="103">
        <f t="shared" si="169"/>
        <v>1864</v>
      </c>
      <c r="B1873" s="300" t="s">
        <v>3269</v>
      </c>
      <c r="C1873" s="301" t="s">
        <v>1383</v>
      </c>
      <c r="D1873" s="309">
        <v>41789</v>
      </c>
      <c r="E1873" s="308"/>
      <c r="F1873" s="308" t="s">
        <v>1753</v>
      </c>
      <c r="G1873" s="421" t="s">
        <v>3378</v>
      </c>
      <c r="H1873" s="228">
        <v>45720</v>
      </c>
      <c r="I1873" s="308">
        <v>31</v>
      </c>
      <c r="J1873" s="308">
        <v>138</v>
      </c>
      <c r="K1873" s="303" t="str" cm="1">
        <f t="array" ref="K1873">LOOKUP(2,1/(J1873&gt;=INDEX(IF(F1873="x",CCTT!$F$3:$I$170,CCTT!$B$3:$E$170),MATCH(DATEDIF(D1873,DATE(2024,7,11),"m"),CCTT!$A$3:$A$170,0),0)),CCTT!$F$2:$I$2)</f>
        <v>bt</v>
      </c>
      <c r="L1873" s="304">
        <f t="shared" si="166"/>
        <v>16.27809283763915</v>
      </c>
      <c r="M1873" s="303" t="str" cm="1">
        <f t="array" ref="M1873">LOOKUP(2,1/(L1873&gt;=INDEX(IF(F1873="x",BMI!$G$3:$K$170,BMI!$B$3:$F$170),MATCH(DATEDIF(D1873,DATE(2024,7,11),"m"),BMI!$A$3:$A$170,0),0)),BMI!$G$2:$K$2)</f>
        <v>bt</v>
      </c>
      <c r="N1873" s="299" t="s">
        <v>3379</v>
      </c>
      <c r="O1873" s="299">
        <v>83</v>
      </c>
      <c r="P1873" s="106" t="s">
        <v>3380</v>
      </c>
      <c r="Q1873" s="103" t="s">
        <v>5</v>
      </c>
      <c r="R1873" s="103" t="s">
        <v>5</v>
      </c>
      <c r="S1873" s="299" t="s">
        <v>5</v>
      </c>
      <c r="T1873" s="103" t="s">
        <v>5</v>
      </c>
      <c r="U1873" s="305" t="str">
        <f t="shared" si="167"/>
        <v>bt; bt; bt; bt</v>
      </c>
      <c r="V1873" s="306" t="s">
        <v>5</v>
      </c>
      <c r="W1873" s="307" t="str">
        <f t="shared" si="168"/>
        <v>I</v>
      </c>
      <c r="X1873" s="308"/>
    </row>
    <row r="1874" spans="1:24" x14ac:dyDescent="0.25">
      <c r="A1874" s="103">
        <f t="shared" si="169"/>
        <v>1865</v>
      </c>
      <c r="B1874" s="300" t="s">
        <v>1878</v>
      </c>
      <c r="C1874" s="301" t="s">
        <v>1304</v>
      </c>
      <c r="D1874" s="309">
        <v>41932</v>
      </c>
      <c r="E1874" s="308" t="s">
        <v>1753</v>
      </c>
      <c r="F1874" s="308"/>
      <c r="G1874" s="421" t="s">
        <v>3378</v>
      </c>
      <c r="H1874" s="228">
        <v>45720</v>
      </c>
      <c r="I1874" s="308">
        <v>30</v>
      </c>
      <c r="J1874" s="308">
        <v>133</v>
      </c>
      <c r="K1874" s="303" t="str" cm="1">
        <f t="array" ref="K1874">LOOKUP(2,1/(J1874&gt;=INDEX(IF(F1874="x",CCTT!$F$3:$I$170,CCTT!$B$3:$E$170),MATCH(DATEDIF(D1874,DATE(2024,7,11),"m"),CCTT!$A$3:$A$170,0),0)),CCTT!$F$2:$I$2)</f>
        <v>bt</v>
      </c>
      <c r="L1874" s="304">
        <f t="shared" si="166"/>
        <v>16.959692464243314</v>
      </c>
      <c r="M1874" s="303" t="str" cm="1">
        <f t="array" ref="M1874">LOOKUP(2,1/(L1874&gt;=INDEX(IF(F1874="x",BMI!$G$3:$K$170,BMI!$B$3:$F$170),MATCH(DATEDIF(D1874,DATE(2024,7,11),"m"),BMI!$A$3:$A$170,0),0)),BMI!$G$2:$K$2)</f>
        <v>bt</v>
      </c>
      <c r="N1874" s="299" t="s">
        <v>3381</v>
      </c>
      <c r="O1874" s="299">
        <v>83</v>
      </c>
      <c r="P1874" s="106" t="s">
        <v>3380</v>
      </c>
      <c r="Q1874" s="103" t="s">
        <v>5</v>
      </c>
      <c r="R1874" s="103" t="s">
        <v>5</v>
      </c>
      <c r="S1874" s="299" t="s">
        <v>5</v>
      </c>
      <c r="T1874" s="103" t="s">
        <v>5</v>
      </c>
      <c r="U1874" s="305" t="str">
        <f t="shared" si="167"/>
        <v>bt; bt; bt; bt</v>
      </c>
      <c r="V1874" s="306" t="s">
        <v>5</v>
      </c>
      <c r="W1874" s="307" t="str">
        <f t="shared" si="168"/>
        <v>I</v>
      </c>
      <c r="X1874" s="308"/>
    </row>
    <row r="1875" spans="1:24" x14ac:dyDescent="0.25">
      <c r="A1875" s="103">
        <f t="shared" si="169"/>
        <v>1866</v>
      </c>
      <c r="B1875" s="300" t="s">
        <v>3375</v>
      </c>
      <c r="C1875" s="301" t="s">
        <v>1307</v>
      </c>
      <c r="D1875" s="309">
        <v>41751</v>
      </c>
      <c r="E1875" s="308"/>
      <c r="F1875" s="308" t="s">
        <v>1753</v>
      </c>
      <c r="G1875" s="421" t="s">
        <v>3378</v>
      </c>
      <c r="H1875" s="228">
        <v>45720</v>
      </c>
      <c r="I1875" s="308">
        <v>28</v>
      </c>
      <c r="J1875" s="308">
        <v>138</v>
      </c>
      <c r="K1875" s="303" t="str" cm="1">
        <f t="array" ref="K1875">LOOKUP(2,1/(J1875&gt;=INDEX(IF(F1875="x",CCTT!$F$3:$I$170,CCTT!$B$3:$E$170),MATCH(DATEDIF(D1875,DATE(2024,7,11),"m"),CCTT!$A$3:$A$170,0),0)),CCTT!$F$2:$I$2)</f>
        <v>bt</v>
      </c>
      <c r="L1875" s="304">
        <f t="shared" si="166"/>
        <v>14.702793530770846</v>
      </c>
      <c r="M1875" s="303" t="str" cm="1">
        <f t="array" ref="M1875">LOOKUP(2,1/(L1875&gt;=INDEX(IF(F1875="x",BMI!$G$3:$K$170,BMI!$B$3:$F$170),MATCH(DATEDIF(D1875,DATE(2024,7,11),"m"),BMI!$A$3:$A$170,0),0)),BMI!$G$2:$K$2)</f>
        <v>bt</v>
      </c>
      <c r="N1875" s="299" t="s">
        <v>3379</v>
      </c>
      <c r="O1875" s="299">
        <v>84</v>
      </c>
      <c r="P1875" s="106" t="s">
        <v>3380</v>
      </c>
      <c r="Q1875" s="103" t="s">
        <v>5</v>
      </c>
      <c r="R1875" s="103" t="s">
        <v>5</v>
      </c>
      <c r="S1875" s="299" t="s">
        <v>5</v>
      </c>
      <c r="T1875" s="103" t="s">
        <v>5</v>
      </c>
      <c r="U1875" s="305" t="str">
        <f t="shared" si="167"/>
        <v>bt; bt; bt; bt</v>
      </c>
      <c r="V1875" s="306" t="s">
        <v>5</v>
      </c>
      <c r="W1875" s="307" t="str">
        <f t="shared" si="168"/>
        <v>I</v>
      </c>
      <c r="X1875" s="308"/>
    </row>
    <row r="1876" spans="1:24" x14ac:dyDescent="0.25">
      <c r="A1876" s="103">
        <f t="shared" si="169"/>
        <v>1867</v>
      </c>
      <c r="B1876" s="300" t="s">
        <v>2554</v>
      </c>
      <c r="C1876" s="301" t="s">
        <v>1307</v>
      </c>
      <c r="D1876" s="309">
        <v>41761</v>
      </c>
      <c r="E1876" s="308"/>
      <c r="F1876" s="308" t="s">
        <v>1753</v>
      </c>
      <c r="G1876" s="421" t="s">
        <v>3378</v>
      </c>
      <c r="H1876" s="228">
        <v>45720</v>
      </c>
      <c r="I1876" s="308">
        <v>30</v>
      </c>
      <c r="J1876" s="308">
        <v>141</v>
      </c>
      <c r="K1876" s="303" t="str" cm="1">
        <f t="array" ref="K1876">LOOKUP(2,1/(J1876&gt;=INDEX(IF(F1876="x",CCTT!$F$3:$I$170,CCTT!$B$3:$E$170),MATCH(DATEDIF(D1876,DATE(2024,7,11),"m"),CCTT!$A$3:$A$170,0),0)),CCTT!$F$2:$I$2)</f>
        <v>bt</v>
      </c>
      <c r="L1876" s="304">
        <f t="shared" si="166"/>
        <v>15.089784216085709</v>
      </c>
      <c r="M1876" s="303" t="str" cm="1">
        <f t="array" ref="M1876">LOOKUP(2,1/(L1876&gt;=INDEX(IF(F1876="x",BMI!$G$3:$K$170,BMI!$B$3:$F$170),MATCH(DATEDIF(D1876,DATE(2024,7,11),"m"),BMI!$A$3:$A$170,0),0)),BMI!$G$2:$K$2)</f>
        <v>bt</v>
      </c>
      <c r="N1876" s="299" t="s">
        <v>3381</v>
      </c>
      <c r="O1876" s="299">
        <v>83</v>
      </c>
      <c r="P1876" s="106" t="s">
        <v>3380</v>
      </c>
      <c r="Q1876" s="103" t="s">
        <v>5</v>
      </c>
      <c r="R1876" s="103" t="s">
        <v>5</v>
      </c>
      <c r="S1876" s="299" t="s">
        <v>5</v>
      </c>
      <c r="T1876" s="103" t="s">
        <v>5</v>
      </c>
      <c r="U1876" s="305" t="str">
        <f t="shared" si="167"/>
        <v>bt; bt; bt; bt</v>
      </c>
      <c r="V1876" s="306" t="s">
        <v>5</v>
      </c>
      <c r="W1876" s="307" t="str">
        <f t="shared" si="168"/>
        <v>I</v>
      </c>
      <c r="X1876" s="308"/>
    </row>
    <row r="1877" spans="1:24" x14ac:dyDescent="0.25">
      <c r="A1877" s="103">
        <f t="shared" si="169"/>
        <v>1868</v>
      </c>
      <c r="B1877" s="300" t="s">
        <v>1496</v>
      </c>
      <c r="C1877" s="301" t="s">
        <v>1271</v>
      </c>
      <c r="D1877" s="309">
        <v>41955</v>
      </c>
      <c r="E1877" s="308" t="s">
        <v>1753</v>
      </c>
      <c r="F1877" s="308"/>
      <c r="G1877" s="421" t="s">
        <v>3378</v>
      </c>
      <c r="H1877" s="228">
        <v>45720</v>
      </c>
      <c r="I1877" s="308">
        <v>54</v>
      </c>
      <c r="J1877" s="308">
        <v>145</v>
      </c>
      <c r="K1877" s="303" t="str" cm="1">
        <f t="array" ref="K1877">LOOKUP(2,1/(J1877&gt;=INDEX(IF(F1877="x",CCTT!$F$3:$I$170,CCTT!$B$3:$E$170),MATCH(DATEDIF(D1877,DATE(2024,7,11),"m"),CCTT!$A$3:$A$170,0),0)),CCTT!$F$2:$I$2)</f>
        <v>bt</v>
      </c>
      <c r="L1877" s="304">
        <f t="shared" si="166"/>
        <v>25.683709869203327</v>
      </c>
      <c r="M1877" s="303" t="str" cm="1">
        <f t="array" ref="M1877">LOOKUP(2,1/(L1877&gt;=INDEX(IF(F1877="x",BMI!$G$3:$K$170,BMI!$B$3:$F$170),MATCH(DATEDIF(D1877,DATE(2024,7,11),"m"),BMI!$A$3:$A$170,0),0)),BMI!$G$2:$K$2)</f>
        <v>BP</v>
      </c>
      <c r="N1877" s="299" t="s">
        <v>66</v>
      </c>
      <c r="O1877" s="299">
        <v>87</v>
      </c>
      <c r="P1877" s="302" t="s">
        <v>3382</v>
      </c>
      <c r="Q1877" s="335" t="s">
        <v>1293</v>
      </c>
      <c r="R1877" s="103" t="s">
        <v>5</v>
      </c>
      <c r="S1877" s="299" t="s">
        <v>5</v>
      </c>
      <c r="T1877" s="103" t="s">
        <v>5</v>
      </c>
      <c r="U1877" s="305" t="str">
        <f t="shared" si="167"/>
        <v>Cận loạn thị; bt; bt; bt</v>
      </c>
      <c r="V1877" s="306" t="s">
        <v>1293</v>
      </c>
      <c r="W1877" s="307" t="str">
        <f t="shared" si="168"/>
        <v>III</v>
      </c>
      <c r="X1877" s="308"/>
    </row>
    <row r="1878" spans="1:24" x14ac:dyDescent="0.25">
      <c r="A1878" s="103">
        <f t="shared" si="169"/>
        <v>1869</v>
      </c>
      <c r="B1878" s="300" t="s">
        <v>3376</v>
      </c>
      <c r="C1878" s="301" t="s">
        <v>1282</v>
      </c>
      <c r="D1878" s="308"/>
      <c r="E1878" s="308" t="s">
        <v>1753</v>
      </c>
      <c r="F1878" s="308"/>
      <c r="G1878" s="421" t="s">
        <v>3378</v>
      </c>
      <c r="H1878" s="228">
        <v>45720</v>
      </c>
      <c r="I1878" s="308">
        <v>48</v>
      </c>
      <c r="J1878" s="308">
        <v>146</v>
      </c>
      <c r="K1878" s="303" t="e" cm="1">
        <f t="array" ref="K1878">LOOKUP(2,1/(J1878&gt;=INDEX(IF(F1878="x",CCTT!$F$3:$I$170,CCTT!$B$3:$E$170),MATCH(DATEDIF(D1878,DATE(2024,7,11),"m"),CCTT!$A$3:$A$170,0),0)),CCTT!$F$2:$I$2)</f>
        <v>#N/A</v>
      </c>
      <c r="L1878" s="304">
        <f t="shared" si="166"/>
        <v>22.51829611559392</v>
      </c>
      <c r="M1878" s="303" t="e" cm="1">
        <f t="array" ref="M1878">LOOKUP(2,1/(L1878&gt;=INDEX(IF(F1878="x",BMI!$G$3:$K$170,BMI!$B$3:$F$170),MATCH(DATEDIF(D1878,DATE(2024,7,11),"m"),BMI!$A$3:$A$170,0),0)),BMI!$G$2:$K$2)</f>
        <v>#N/A</v>
      </c>
      <c r="N1878" s="299" t="s">
        <v>293</v>
      </c>
      <c r="O1878" s="299">
        <v>81</v>
      </c>
      <c r="P1878" s="106" t="s">
        <v>3380</v>
      </c>
      <c r="Q1878" s="103" t="s">
        <v>5</v>
      </c>
      <c r="R1878" s="103" t="s">
        <v>5</v>
      </c>
      <c r="S1878" s="299" t="s">
        <v>5</v>
      </c>
      <c r="T1878" s="103" t="s">
        <v>5</v>
      </c>
      <c r="U1878" s="305" t="str">
        <f t="shared" si="167"/>
        <v>bt; bt; bt; bt</v>
      </c>
      <c r="V1878" s="306" t="s">
        <v>5</v>
      </c>
      <c r="W1878" s="307" t="e">
        <f t="shared" si="168"/>
        <v>#N/A</v>
      </c>
      <c r="X1878" s="308"/>
    </row>
    <row r="1879" spans="1:24" x14ac:dyDescent="0.25">
      <c r="A1879" s="103">
        <f t="shared" si="169"/>
        <v>1870</v>
      </c>
      <c r="B1879" s="300" t="s">
        <v>3377</v>
      </c>
      <c r="C1879" s="301" t="s">
        <v>1316</v>
      </c>
      <c r="D1879" s="308"/>
      <c r="E1879" s="308"/>
      <c r="F1879" s="308" t="s">
        <v>1753</v>
      </c>
      <c r="G1879" s="421" t="s">
        <v>3378</v>
      </c>
      <c r="H1879" s="228">
        <v>45720</v>
      </c>
      <c r="I1879" s="308">
        <v>55</v>
      </c>
      <c r="J1879" s="308">
        <v>153</v>
      </c>
      <c r="K1879" s="303" t="e" cm="1">
        <f t="array" ref="K1879">LOOKUP(2,1/(J1879&gt;=INDEX(IF(F1879="x",CCTT!$F$3:$I$170,CCTT!$B$3:$E$170),MATCH(DATEDIF(D1879,DATE(2024,7,11),"m"),CCTT!$A$3:$A$170,0),0)),CCTT!$F$2:$I$2)</f>
        <v>#N/A</v>
      </c>
      <c r="L1879" s="304">
        <f t="shared" si="166"/>
        <v>23.495236874706308</v>
      </c>
      <c r="M1879" s="303" t="e" cm="1">
        <f t="array" ref="M1879">LOOKUP(2,1/(L1879&gt;=INDEX(IF(F1879="x",BMI!$G$3:$K$170,BMI!$B$3:$F$170),MATCH(DATEDIF(D1879,DATE(2024,7,11),"m"),BMI!$A$3:$A$170,0),0)),BMI!$G$2:$K$2)</f>
        <v>#N/A</v>
      </c>
      <c r="N1879" s="299" t="s">
        <v>3379</v>
      </c>
      <c r="O1879" s="299">
        <v>82</v>
      </c>
      <c r="P1879" s="302" t="s">
        <v>3382</v>
      </c>
      <c r="Q1879" s="103" t="s">
        <v>1269</v>
      </c>
      <c r="R1879" s="103" t="s">
        <v>5</v>
      </c>
      <c r="S1879" s="299" t="s">
        <v>5</v>
      </c>
      <c r="T1879" s="103" t="s">
        <v>5</v>
      </c>
      <c r="U1879" s="305" t="str">
        <f t="shared" si="167"/>
        <v>Cận thị; bt; bt; bt</v>
      </c>
      <c r="V1879" s="306" t="s">
        <v>1269</v>
      </c>
      <c r="W1879" s="307" t="e">
        <f t="shared" si="168"/>
        <v>#N/A</v>
      </c>
      <c r="X1879" s="308"/>
    </row>
  </sheetData>
  <autoFilter ref="A9:W1881" xr:uid="{00000000-0009-0000-0000-000004000000}">
    <sortState xmlns:xlrd2="http://schemas.microsoft.com/office/spreadsheetml/2017/richdata2" ref="A1330:W1338">
      <sortCondition descending="1" ref="B9:B1881"/>
    </sortState>
  </autoFilter>
  <mergeCells count="17">
    <mergeCell ref="A1:W1"/>
    <mergeCell ref="A2:W2"/>
    <mergeCell ref="E7:F7"/>
    <mergeCell ref="I7:M7"/>
    <mergeCell ref="Z7:AH7"/>
    <mergeCell ref="AI7:AL7"/>
    <mergeCell ref="AM7:AO7"/>
    <mergeCell ref="A7:A8"/>
    <mergeCell ref="D7:D8"/>
    <mergeCell ref="G7:G8"/>
    <mergeCell ref="H7:H8"/>
    <mergeCell ref="N7:N8"/>
    <mergeCell ref="O7:O8"/>
    <mergeCell ref="P7:P8"/>
    <mergeCell ref="V7:V8"/>
    <mergeCell ref="W7:W8"/>
    <mergeCell ref="B7:C8"/>
  </mergeCells>
  <pageMargins left="0.86614173228346403" right="0.15748031496063" top="0.78740157480314998" bottom="0.78740157480314998" header="0.31496062992126" footer="0.31496062992126"/>
  <pageSetup paperSize="9" scale="9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92D050"/>
  </sheetPr>
  <dimension ref="A1:X76"/>
  <sheetViews>
    <sheetView topLeftCell="A28" zoomScale="70" zoomScaleNormal="70" workbookViewId="0">
      <selection activeCell="X17" sqref="X17"/>
    </sheetView>
  </sheetViews>
  <sheetFormatPr defaultColWidth="9" defaultRowHeight="15.75" x14ac:dyDescent="0.25"/>
  <cols>
    <col min="1" max="1" width="4.875" customWidth="1"/>
    <col min="2" max="2" width="8.875" customWidth="1"/>
    <col min="3" max="5" width="8.25" customWidth="1"/>
    <col min="6" max="7" width="6.25" customWidth="1"/>
    <col min="8" max="9" width="8.5" customWidth="1"/>
    <col min="10" max="12" width="6.25" customWidth="1"/>
    <col min="13" max="13" width="6.875" style="1" customWidth="1"/>
    <col min="14" max="16" width="6.875" customWidth="1"/>
    <col min="17" max="19" width="6.5" customWidth="1"/>
    <col min="24" max="24" width="9.125" customWidth="1"/>
    <col min="26" max="26" width="12.625"/>
  </cols>
  <sheetData>
    <row r="1" spans="1:24" x14ac:dyDescent="0.25">
      <c r="A1" s="465" t="s">
        <v>1392</v>
      </c>
      <c r="B1" s="465"/>
      <c r="C1" s="465"/>
      <c r="D1" s="465"/>
      <c r="E1" s="465"/>
      <c r="F1" s="465"/>
      <c r="G1" s="465"/>
      <c r="H1" s="78"/>
      <c r="I1" s="78"/>
      <c r="J1" s="2"/>
      <c r="K1" s="2"/>
      <c r="L1" s="2"/>
      <c r="M1" s="463" t="s">
        <v>1393</v>
      </c>
      <c r="N1" s="463"/>
      <c r="O1" s="463"/>
      <c r="P1" s="463"/>
      <c r="Q1" s="463"/>
      <c r="R1" s="463"/>
      <c r="S1" s="463"/>
    </row>
    <row r="2" spans="1:24" ht="16.5" x14ac:dyDescent="0.25">
      <c r="A2" s="80" t="s">
        <v>1394</v>
      </c>
      <c r="B2" s="80"/>
      <c r="C2" s="80"/>
      <c r="D2" s="80"/>
      <c r="E2" s="80"/>
      <c r="F2" s="80"/>
      <c r="G2" s="80"/>
      <c r="H2" s="80"/>
      <c r="I2" s="80"/>
      <c r="J2" s="2"/>
      <c r="K2" s="2"/>
      <c r="L2" s="2"/>
      <c r="M2" s="501" t="s">
        <v>1395</v>
      </c>
      <c r="N2" s="501"/>
      <c r="O2" s="501"/>
      <c r="P2" s="501"/>
      <c r="Q2" s="501"/>
      <c r="R2" s="501"/>
      <c r="S2" s="501"/>
    </row>
    <row r="3" spans="1:24" ht="15" customHeight="1" x14ac:dyDescent="0.25">
      <c r="A3" s="2"/>
      <c r="B3" s="2"/>
      <c r="C3" s="2"/>
      <c r="D3" s="2"/>
      <c r="E3" s="2"/>
      <c r="F3" s="2"/>
      <c r="G3" s="2"/>
      <c r="H3" s="2"/>
      <c r="I3" s="2"/>
      <c r="J3" s="2"/>
      <c r="K3" s="2"/>
      <c r="L3" s="2"/>
      <c r="M3" s="4"/>
      <c r="N3" s="2"/>
      <c r="O3" s="2"/>
      <c r="P3" s="2"/>
      <c r="Q3" s="2"/>
      <c r="R3" s="2"/>
      <c r="S3" s="2"/>
    </row>
    <row r="4" spans="1:24" x14ac:dyDescent="0.25">
      <c r="A4" s="2"/>
      <c r="B4" s="2"/>
      <c r="C4" s="2"/>
      <c r="D4" s="2"/>
      <c r="E4" s="2"/>
      <c r="F4" s="2"/>
      <c r="G4" s="2"/>
      <c r="H4" s="2"/>
      <c r="I4" s="2"/>
      <c r="J4" s="2"/>
      <c r="K4" s="2"/>
      <c r="L4" s="2"/>
      <c r="M4" s="502" t="s">
        <v>3460</v>
      </c>
      <c r="N4" s="502"/>
      <c r="O4" s="502"/>
      <c r="P4" s="502"/>
      <c r="Q4" s="502"/>
      <c r="R4" s="502"/>
      <c r="S4" s="502"/>
    </row>
    <row r="5" spans="1:24" ht="15" customHeight="1" x14ac:dyDescent="0.25">
      <c r="A5" s="2"/>
      <c r="B5" s="2"/>
      <c r="C5" s="2"/>
      <c r="D5" s="2"/>
      <c r="E5" s="2"/>
      <c r="F5" s="2"/>
      <c r="G5" s="2"/>
      <c r="H5" s="2"/>
      <c r="I5" s="2"/>
      <c r="J5" s="2"/>
      <c r="K5" s="2"/>
      <c r="L5" s="2"/>
      <c r="M5" s="4"/>
      <c r="N5" s="2"/>
      <c r="O5" s="2"/>
      <c r="P5" s="2"/>
      <c r="Q5" s="2"/>
      <c r="R5" s="2"/>
      <c r="S5" s="2"/>
    </row>
    <row r="6" spans="1:24" ht="20.25" x14ac:dyDescent="0.25">
      <c r="A6" s="449" t="s">
        <v>11</v>
      </c>
      <c r="B6" s="503"/>
      <c r="C6" s="503"/>
      <c r="D6" s="449"/>
      <c r="E6" s="449"/>
      <c r="F6" s="449"/>
      <c r="G6" s="449"/>
      <c r="H6" s="449"/>
      <c r="I6" s="449"/>
      <c r="J6" s="449"/>
      <c r="K6" s="504"/>
      <c r="L6" s="449"/>
      <c r="M6" s="449"/>
      <c r="N6" s="449"/>
      <c r="O6" s="449"/>
      <c r="P6" s="449"/>
      <c r="Q6" s="505"/>
      <c r="R6" s="449"/>
      <c r="S6" s="449"/>
      <c r="T6" s="506"/>
      <c r="U6" s="449"/>
      <c r="V6" s="449"/>
      <c r="W6" s="449"/>
      <c r="X6" s="449"/>
    </row>
    <row r="7" spans="1:24" ht="18.75" x14ac:dyDescent="0.3">
      <c r="A7" s="450" t="s">
        <v>3459</v>
      </c>
      <c r="B7" s="498"/>
      <c r="C7" s="498"/>
      <c r="D7" s="450"/>
      <c r="E7" s="450"/>
      <c r="F7" s="450"/>
      <c r="G7" s="450"/>
      <c r="H7" s="450"/>
      <c r="I7" s="450"/>
      <c r="J7" s="450"/>
      <c r="K7" s="450"/>
      <c r="L7" s="450"/>
      <c r="M7" s="450"/>
      <c r="N7" s="450"/>
      <c r="O7" s="450"/>
      <c r="P7" s="450"/>
      <c r="Q7" s="499"/>
      <c r="R7" s="450"/>
      <c r="S7" s="450"/>
      <c r="T7" s="500"/>
      <c r="U7" s="450"/>
      <c r="V7" s="450"/>
      <c r="W7" s="450"/>
      <c r="X7" s="450"/>
    </row>
    <row r="8" spans="1:24" ht="15" customHeight="1" x14ac:dyDescent="0.25">
      <c r="B8" s="87"/>
      <c r="C8" s="87"/>
      <c r="E8" s="3"/>
      <c r="K8" s="88"/>
      <c r="L8" s="89"/>
      <c r="M8"/>
      <c r="Q8" s="90"/>
      <c r="T8" s="89"/>
    </row>
    <row r="9" spans="1:24" ht="18" customHeight="1" x14ac:dyDescent="0.25">
      <c r="A9" s="5" t="s">
        <v>13</v>
      </c>
      <c r="B9" s="109"/>
      <c r="C9" s="29" t="s">
        <v>1761</v>
      </c>
      <c r="D9" s="5"/>
      <c r="E9" s="7"/>
      <c r="F9" s="5"/>
      <c r="G9" s="5"/>
      <c r="H9" s="5"/>
      <c r="I9" s="5"/>
      <c r="J9" s="2"/>
      <c r="K9" s="100"/>
      <c r="L9" s="101"/>
      <c r="M9"/>
      <c r="Q9" s="90"/>
      <c r="T9" s="89"/>
    </row>
    <row r="10" spans="1:24" ht="18.75" x14ac:dyDescent="0.25">
      <c r="A10" s="5" t="s">
        <v>15</v>
      </c>
      <c r="B10" s="109"/>
      <c r="C10" s="29" t="s">
        <v>1763</v>
      </c>
      <c r="D10" s="5"/>
      <c r="E10" s="7"/>
      <c r="F10" s="5"/>
      <c r="G10" s="5"/>
      <c r="H10" s="5"/>
      <c r="I10" s="5"/>
      <c r="J10" s="2"/>
      <c r="K10" s="100"/>
      <c r="L10" s="101"/>
      <c r="M10"/>
      <c r="Q10" s="90"/>
      <c r="T10" s="89"/>
    </row>
    <row r="11" spans="1:24" ht="15" customHeight="1" x14ac:dyDescent="0.25"/>
    <row r="12" spans="1:24" ht="28.5" customHeight="1" x14ac:dyDescent="0.25">
      <c r="A12" s="458" t="s">
        <v>17</v>
      </c>
      <c r="B12" s="458" t="s">
        <v>1396</v>
      </c>
      <c r="C12" s="458" t="s">
        <v>1397</v>
      </c>
      <c r="D12" s="458" t="s">
        <v>23</v>
      </c>
      <c r="E12" s="458"/>
      <c r="F12" s="458"/>
      <c r="G12" s="458"/>
      <c r="H12" s="458"/>
      <c r="I12" s="458"/>
      <c r="J12" s="458"/>
      <c r="K12" s="458"/>
      <c r="L12" s="458"/>
      <c r="M12" s="458" t="s">
        <v>27</v>
      </c>
      <c r="N12" s="458"/>
      <c r="O12" s="458"/>
      <c r="P12" s="458"/>
      <c r="Q12" s="458" t="s">
        <v>28</v>
      </c>
      <c r="R12" s="458"/>
      <c r="S12" s="458"/>
    </row>
    <row r="13" spans="1:24" ht="28.5" customHeight="1" x14ac:dyDescent="0.25">
      <c r="A13" s="458"/>
      <c r="B13" s="458"/>
      <c r="C13" s="458"/>
      <c r="D13" s="458" t="s">
        <v>1398</v>
      </c>
      <c r="E13" s="458"/>
      <c r="F13" s="458"/>
      <c r="G13" s="458"/>
      <c r="H13" s="458" t="s">
        <v>1399</v>
      </c>
      <c r="I13" s="458"/>
      <c r="J13" s="458"/>
      <c r="K13" s="458"/>
      <c r="L13" s="458"/>
      <c r="M13" s="458"/>
      <c r="N13" s="458"/>
      <c r="O13" s="458"/>
      <c r="P13" s="458"/>
      <c r="Q13" s="458"/>
      <c r="R13" s="458"/>
      <c r="S13" s="458"/>
    </row>
    <row r="14" spans="1:24" ht="51.75" customHeight="1" x14ac:dyDescent="0.25">
      <c r="A14" s="458"/>
      <c r="B14" s="458"/>
      <c r="C14" s="458"/>
      <c r="D14" s="8" t="s">
        <v>3</v>
      </c>
      <c r="E14" s="8" t="s">
        <v>4</v>
      </c>
      <c r="F14" s="8" t="s">
        <v>5</v>
      </c>
      <c r="G14" s="8" t="s">
        <v>6</v>
      </c>
      <c r="H14" s="8" t="s">
        <v>7</v>
      </c>
      <c r="I14" s="8" t="s">
        <v>8</v>
      </c>
      <c r="J14" s="8" t="s">
        <v>5</v>
      </c>
      <c r="K14" s="8" t="s">
        <v>9</v>
      </c>
      <c r="L14" s="8" t="s">
        <v>10</v>
      </c>
      <c r="M14" s="9" t="s">
        <v>41</v>
      </c>
      <c r="N14" s="8" t="s">
        <v>42</v>
      </c>
      <c r="O14" s="8" t="s">
        <v>43</v>
      </c>
      <c r="P14" s="8" t="s">
        <v>44</v>
      </c>
      <c r="Q14" s="58" t="s">
        <v>45</v>
      </c>
      <c r="R14" s="58" t="s">
        <v>46</v>
      </c>
      <c r="S14" s="58" t="s">
        <v>47</v>
      </c>
    </row>
    <row r="15" spans="1:24" s="1" customFormat="1" ht="18.75" x14ac:dyDescent="0.3">
      <c r="A15" s="17">
        <v>1</v>
      </c>
      <c r="B15" s="106" t="s">
        <v>1817</v>
      </c>
      <c r="C15" s="40">
        <v>35</v>
      </c>
      <c r="D15" s="17"/>
      <c r="E15" s="17"/>
      <c r="F15" s="17"/>
      <c r="G15" s="17"/>
      <c r="H15" s="17"/>
      <c r="I15" s="17"/>
      <c r="J15" s="17"/>
      <c r="K15" s="17"/>
      <c r="L15" s="17"/>
      <c r="M15" s="17"/>
      <c r="N15" s="17"/>
      <c r="O15" s="17"/>
      <c r="P15" s="17"/>
      <c r="Q15" s="17"/>
      <c r="R15" s="17"/>
      <c r="S15" s="17"/>
      <c r="T15" s="83">
        <f>D15+E15+F15+G15</f>
        <v>0</v>
      </c>
      <c r="U15" s="1">
        <f>H15+I15+J15+K15+L15</f>
        <v>0</v>
      </c>
      <c r="V15" s="1">
        <f>Q15+R15+S15</f>
        <v>0</v>
      </c>
    </row>
    <row r="16" spans="1:24" s="1" customFormat="1" ht="18.75" x14ac:dyDescent="0.3">
      <c r="A16" s="94">
        <v>2</v>
      </c>
      <c r="B16" s="106" t="s">
        <v>1879</v>
      </c>
      <c r="C16" s="40">
        <v>41</v>
      </c>
      <c r="D16" s="17"/>
      <c r="E16" s="17"/>
      <c r="F16" s="17"/>
      <c r="G16" s="17"/>
      <c r="H16" s="17"/>
      <c r="I16" s="17"/>
      <c r="J16" s="17"/>
      <c r="K16" s="17"/>
      <c r="L16" s="17"/>
      <c r="M16" s="17"/>
      <c r="N16" s="17"/>
      <c r="O16" s="17"/>
      <c r="P16" s="17"/>
      <c r="Q16" s="17"/>
      <c r="R16" s="17"/>
      <c r="S16" s="17"/>
      <c r="T16" s="83">
        <f t="shared" ref="T16:T57" si="0">D16+E16+F16+G16</f>
        <v>0</v>
      </c>
      <c r="U16" s="87">
        <f t="shared" ref="U16:U57" si="1">H16+I16+J16+K16+L16</f>
        <v>0</v>
      </c>
      <c r="V16" s="87">
        <f t="shared" ref="V16:V57" si="2">Q16+R16+S16</f>
        <v>0</v>
      </c>
    </row>
    <row r="17" spans="1:22" s="1" customFormat="1" ht="18.75" x14ac:dyDescent="0.3">
      <c r="A17" s="94">
        <v>3</v>
      </c>
      <c r="B17" s="106" t="s">
        <v>1945</v>
      </c>
      <c r="C17" s="40">
        <v>48</v>
      </c>
      <c r="D17" s="17"/>
      <c r="E17" s="17"/>
      <c r="F17" s="17"/>
      <c r="G17" s="17"/>
      <c r="H17" s="17"/>
      <c r="I17" s="17"/>
      <c r="J17" s="17"/>
      <c r="K17" s="17"/>
      <c r="L17" s="17"/>
      <c r="M17" s="17"/>
      <c r="N17" s="17"/>
      <c r="O17" s="17"/>
      <c r="P17" s="17"/>
      <c r="Q17" s="17"/>
      <c r="R17" s="17"/>
      <c r="S17" s="17"/>
      <c r="T17" s="83">
        <f t="shared" si="0"/>
        <v>0</v>
      </c>
      <c r="U17" s="87">
        <f t="shared" si="1"/>
        <v>0</v>
      </c>
      <c r="V17" s="87">
        <f t="shared" si="2"/>
        <v>0</v>
      </c>
    </row>
    <row r="18" spans="1:22" s="1" customFormat="1" ht="18.75" x14ac:dyDescent="0.3">
      <c r="A18" s="94">
        <v>4</v>
      </c>
      <c r="B18" s="106" t="s">
        <v>1948</v>
      </c>
      <c r="C18" s="40">
        <v>49</v>
      </c>
      <c r="D18" s="17"/>
      <c r="E18" s="17"/>
      <c r="F18" s="17"/>
      <c r="G18" s="17"/>
      <c r="H18" s="17"/>
      <c r="I18" s="17"/>
      <c r="J18" s="17"/>
      <c r="K18" s="17"/>
      <c r="L18" s="17"/>
      <c r="M18" s="17"/>
      <c r="N18" s="17"/>
      <c r="O18" s="17"/>
      <c r="P18" s="17"/>
      <c r="Q18" s="17"/>
      <c r="R18" s="17"/>
      <c r="S18" s="17"/>
      <c r="T18" s="83">
        <f t="shared" si="0"/>
        <v>0</v>
      </c>
      <c r="U18" s="87">
        <f t="shared" si="1"/>
        <v>0</v>
      </c>
      <c r="V18" s="87">
        <f t="shared" si="2"/>
        <v>0</v>
      </c>
    </row>
    <row r="19" spans="1:22" s="1" customFormat="1" ht="18.75" x14ac:dyDescent="0.3">
      <c r="A19" s="94">
        <v>5</v>
      </c>
      <c r="B19" s="106" t="s">
        <v>2074</v>
      </c>
      <c r="C19" s="40">
        <v>49</v>
      </c>
      <c r="D19" s="17"/>
      <c r="E19" s="17"/>
      <c r="F19" s="17"/>
      <c r="G19" s="17"/>
      <c r="H19" s="17"/>
      <c r="I19" s="17"/>
      <c r="J19" s="17"/>
      <c r="K19" s="17"/>
      <c r="L19" s="17"/>
      <c r="M19" s="17"/>
      <c r="N19" s="17"/>
      <c r="O19" s="17"/>
      <c r="P19" s="17"/>
      <c r="Q19" s="17"/>
      <c r="R19" s="17"/>
      <c r="S19" s="17"/>
      <c r="T19" s="83">
        <f t="shared" si="0"/>
        <v>0</v>
      </c>
      <c r="U19" s="87">
        <f t="shared" si="1"/>
        <v>0</v>
      </c>
      <c r="V19" s="87">
        <f t="shared" si="2"/>
        <v>0</v>
      </c>
    </row>
    <row r="20" spans="1:22" s="1" customFormat="1" ht="18.75" x14ac:dyDescent="0.3">
      <c r="A20" s="94">
        <v>6</v>
      </c>
      <c r="B20" s="106" t="s">
        <v>1882</v>
      </c>
      <c r="C20" s="40">
        <v>50</v>
      </c>
      <c r="D20" s="17"/>
      <c r="E20" s="17"/>
      <c r="F20" s="17"/>
      <c r="G20" s="17"/>
      <c r="H20" s="17"/>
      <c r="I20" s="17"/>
      <c r="J20" s="17"/>
      <c r="K20" s="17"/>
      <c r="L20" s="17"/>
      <c r="M20" s="17"/>
      <c r="N20" s="17"/>
      <c r="O20" s="17"/>
      <c r="P20" s="17"/>
      <c r="Q20" s="17"/>
      <c r="R20" s="17"/>
      <c r="S20" s="17"/>
      <c r="T20" s="83">
        <f t="shared" si="0"/>
        <v>0</v>
      </c>
      <c r="U20" s="87">
        <f t="shared" si="1"/>
        <v>0</v>
      </c>
      <c r="V20" s="87">
        <f t="shared" si="2"/>
        <v>0</v>
      </c>
    </row>
    <row r="21" spans="1:22" s="1" customFormat="1" ht="18.75" x14ac:dyDescent="0.3">
      <c r="A21" s="94">
        <v>7</v>
      </c>
      <c r="B21" s="106" t="s">
        <v>1949</v>
      </c>
      <c r="C21" s="40">
        <v>50</v>
      </c>
      <c r="D21" s="17"/>
      <c r="E21" s="17"/>
      <c r="F21" s="17"/>
      <c r="G21" s="17"/>
      <c r="H21" s="17"/>
      <c r="I21" s="17"/>
      <c r="J21" s="17"/>
      <c r="K21" s="17"/>
      <c r="L21" s="17"/>
      <c r="M21" s="17"/>
      <c r="N21" s="17"/>
      <c r="O21" s="17"/>
      <c r="P21" s="17"/>
      <c r="Q21" s="17"/>
      <c r="R21" s="17"/>
      <c r="S21" s="17"/>
      <c r="T21" s="83">
        <f t="shared" si="0"/>
        <v>0</v>
      </c>
      <c r="U21" s="87">
        <f t="shared" si="1"/>
        <v>0</v>
      </c>
      <c r="V21" s="87">
        <f t="shared" si="2"/>
        <v>0</v>
      </c>
    </row>
    <row r="22" spans="1:22" s="127" customFormat="1" ht="18.75" x14ac:dyDescent="0.3">
      <c r="A22" s="142">
        <v>8</v>
      </c>
      <c r="B22" s="146" t="s">
        <v>1946</v>
      </c>
      <c r="C22" s="520">
        <v>47</v>
      </c>
      <c r="D22" s="142"/>
      <c r="E22" s="142"/>
      <c r="F22" s="142"/>
      <c r="G22" s="142"/>
      <c r="H22" s="142"/>
      <c r="I22" s="142"/>
      <c r="J22" s="142"/>
      <c r="K22" s="142"/>
      <c r="L22" s="142"/>
      <c r="M22" s="142"/>
      <c r="N22" s="142"/>
      <c r="O22" s="142"/>
      <c r="P22" s="142"/>
      <c r="Q22" s="142"/>
      <c r="R22" s="142"/>
      <c r="S22" s="142"/>
      <c r="T22" s="521">
        <f t="shared" si="0"/>
        <v>0</v>
      </c>
      <c r="U22" s="127">
        <f t="shared" si="1"/>
        <v>0</v>
      </c>
      <c r="V22" s="127">
        <f t="shared" si="2"/>
        <v>0</v>
      </c>
    </row>
    <row r="23" spans="1:22" s="1" customFormat="1" ht="18.75" x14ac:dyDescent="0.3">
      <c r="A23" s="94">
        <v>9</v>
      </c>
      <c r="B23" s="106" t="s">
        <v>1947</v>
      </c>
      <c r="C23" s="40">
        <v>46</v>
      </c>
      <c r="D23" s="17"/>
      <c r="E23" s="17"/>
      <c r="F23" s="17"/>
      <c r="G23" s="17"/>
      <c r="H23" s="17"/>
      <c r="I23" s="17"/>
      <c r="J23" s="17"/>
      <c r="K23" s="17"/>
      <c r="L23" s="17"/>
      <c r="M23" s="17"/>
      <c r="N23" s="17"/>
      <c r="O23" s="17"/>
      <c r="P23" s="17"/>
      <c r="Q23" s="17"/>
      <c r="R23" s="17"/>
      <c r="S23" s="17"/>
      <c r="T23" s="83">
        <f t="shared" si="0"/>
        <v>0</v>
      </c>
      <c r="U23" s="87">
        <f t="shared" si="1"/>
        <v>0</v>
      </c>
      <c r="V23" s="87">
        <f t="shared" si="2"/>
        <v>0</v>
      </c>
    </row>
    <row r="24" spans="1:22" s="1" customFormat="1" ht="18.75" x14ac:dyDescent="0.3">
      <c r="A24" s="94">
        <v>10</v>
      </c>
      <c r="B24" s="106" t="s">
        <v>2286</v>
      </c>
      <c r="C24" s="40">
        <v>29</v>
      </c>
      <c r="D24" s="17"/>
      <c r="E24" s="17"/>
      <c r="F24" s="17"/>
      <c r="G24" s="17"/>
      <c r="H24" s="17"/>
      <c r="I24" s="17"/>
      <c r="J24" s="17"/>
      <c r="K24" s="17"/>
      <c r="L24" s="17"/>
      <c r="M24" s="17"/>
      <c r="N24" s="17"/>
      <c r="O24" s="17"/>
      <c r="P24" s="17"/>
      <c r="Q24" s="17"/>
      <c r="R24" s="17"/>
      <c r="S24" s="17"/>
      <c r="T24" s="83">
        <f t="shared" si="0"/>
        <v>0</v>
      </c>
      <c r="U24" s="87">
        <f t="shared" si="1"/>
        <v>0</v>
      </c>
      <c r="V24" s="87">
        <f t="shared" si="2"/>
        <v>0</v>
      </c>
    </row>
    <row r="25" spans="1:22" s="1" customFormat="1" ht="18.75" x14ac:dyDescent="0.3">
      <c r="A25" s="94">
        <v>11</v>
      </c>
      <c r="B25" s="106" t="s">
        <v>1818</v>
      </c>
      <c r="C25" s="40">
        <v>36</v>
      </c>
      <c r="D25" s="17"/>
      <c r="E25" s="17"/>
      <c r="F25" s="17"/>
      <c r="G25" s="17"/>
      <c r="H25" s="17"/>
      <c r="I25" s="17"/>
      <c r="J25" s="17"/>
      <c r="K25" s="17"/>
      <c r="L25" s="17"/>
      <c r="M25" s="17"/>
      <c r="N25" s="17"/>
      <c r="O25" s="17"/>
      <c r="P25" s="17"/>
      <c r="Q25" s="17"/>
      <c r="R25" s="17"/>
      <c r="S25" s="17"/>
      <c r="T25" s="83">
        <f t="shared" si="0"/>
        <v>0</v>
      </c>
      <c r="U25" s="87">
        <f t="shared" si="1"/>
        <v>0</v>
      </c>
      <c r="V25" s="87">
        <f t="shared" si="2"/>
        <v>0</v>
      </c>
    </row>
    <row r="26" spans="1:22" s="1" customFormat="1" ht="18.75" x14ac:dyDescent="0.3">
      <c r="A26" s="94">
        <v>12</v>
      </c>
      <c r="B26" s="106" t="s">
        <v>2287</v>
      </c>
      <c r="C26" s="40">
        <v>45</v>
      </c>
      <c r="D26" s="17"/>
      <c r="E26" s="17"/>
      <c r="F26" s="17"/>
      <c r="G26" s="17"/>
      <c r="H26" s="17"/>
      <c r="I26" s="17"/>
      <c r="J26" s="17"/>
      <c r="K26" s="17"/>
      <c r="L26" s="17"/>
      <c r="M26" s="17"/>
      <c r="N26" s="17"/>
      <c r="O26" s="17"/>
      <c r="P26" s="17"/>
      <c r="Q26" s="17"/>
      <c r="R26" s="17"/>
      <c r="S26" s="17"/>
      <c r="T26" s="83">
        <f t="shared" si="0"/>
        <v>0</v>
      </c>
      <c r="U26" s="87">
        <f t="shared" si="1"/>
        <v>0</v>
      </c>
      <c r="V26" s="87">
        <f t="shared" si="2"/>
        <v>0</v>
      </c>
    </row>
    <row r="27" spans="1:22" s="127" customFormat="1" ht="18.75" x14ac:dyDescent="0.3">
      <c r="A27" s="142">
        <v>13</v>
      </c>
      <c r="B27" s="146" t="s">
        <v>2009</v>
      </c>
      <c r="C27" s="520">
        <v>41</v>
      </c>
      <c r="D27" s="142"/>
      <c r="E27" s="142"/>
      <c r="F27" s="142"/>
      <c r="G27" s="142"/>
      <c r="H27" s="142"/>
      <c r="I27" s="142"/>
      <c r="J27" s="142"/>
      <c r="K27" s="142"/>
      <c r="L27" s="142"/>
      <c r="M27" s="142"/>
      <c r="N27" s="142"/>
      <c r="O27" s="142"/>
      <c r="P27" s="142"/>
      <c r="Q27" s="142"/>
      <c r="R27" s="142"/>
      <c r="S27" s="142"/>
      <c r="T27" s="521">
        <f t="shared" si="0"/>
        <v>0</v>
      </c>
      <c r="U27" s="127">
        <f t="shared" si="1"/>
        <v>0</v>
      </c>
      <c r="V27" s="127">
        <f t="shared" si="2"/>
        <v>0</v>
      </c>
    </row>
    <row r="28" spans="1:22" s="127" customFormat="1" ht="18.75" x14ac:dyDescent="0.3">
      <c r="A28" s="142">
        <v>14</v>
      </c>
      <c r="B28" s="146" t="s">
        <v>1881</v>
      </c>
      <c r="C28" s="520">
        <v>45</v>
      </c>
      <c r="D28" s="142"/>
      <c r="E28" s="142"/>
      <c r="F28" s="142"/>
      <c r="G28" s="142"/>
      <c r="H28" s="142"/>
      <c r="I28" s="142"/>
      <c r="J28" s="142"/>
      <c r="K28" s="142"/>
      <c r="L28" s="142"/>
      <c r="M28" s="142"/>
      <c r="N28" s="142"/>
      <c r="O28" s="142"/>
      <c r="P28" s="142"/>
      <c r="Q28" s="142"/>
      <c r="R28" s="142"/>
      <c r="S28" s="142"/>
      <c r="T28" s="521">
        <f t="shared" si="0"/>
        <v>0</v>
      </c>
      <c r="U28" s="127">
        <f t="shared" si="1"/>
        <v>0</v>
      </c>
      <c r="V28" s="127">
        <f t="shared" si="2"/>
        <v>0</v>
      </c>
    </row>
    <row r="29" spans="1:22" s="127" customFormat="1" ht="18.75" x14ac:dyDescent="0.3">
      <c r="A29" s="142">
        <v>15</v>
      </c>
      <c r="B29" s="146" t="s">
        <v>2130</v>
      </c>
      <c r="C29" s="520">
        <v>42</v>
      </c>
      <c r="D29" s="142"/>
      <c r="E29" s="142"/>
      <c r="F29" s="142"/>
      <c r="G29" s="142"/>
      <c r="H29" s="142"/>
      <c r="I29" s="142"/>
      <c r="J29" s="142"/>
      <c r="K29" s="142"/>
      <c r="L29" s="142"/>
      <c r="M29" s="142"/>
      <c r="N29" s="142"/>
      <c r="O29" s="142"/>
      <c r="P29" s="142"/>
      <c r="Q29" s="142"/>
      <c r="R29" s="142"/>
      <c r="S29" s="142"/>
      <c r="T29" s="521">
        <f t="shared" si="0"/>
        <v>0</v>
      </c>
      <c r="U29" s="127">
        <f t="shared" si="1"/>
        <v>0</v>
      </c>
      <c r="V29" s="127">
        <f t="shared" si="2"/>
        <v>0</v>
      </c>
    </row>
    <row r="30" spans="1:22" s="127" customFormat="1" ht="18.75" x14ac:dyDescent="0.3">
      <c r="A30" s="142">
        <v>16</v>
      </c>
      <c r="B30" s="146" t="s">
        <v>2188</v>
      </c>
      <c r="C30" s="520">
        <v>44</v>
      </c>
      <c r="D30" s="142"/>
      <c r="E30" s="142"/>
      <c r="F30" s="142"/>
      <c r="G30" s="142"/>
      <c r="H30" s="142"/>
      <c r="I30" s="142"/>
      <c r="J30" s="142"/>
      <c r="K30" s="142"/>
      <c r="L30" s="142"/>
      <c r="M30" s="142"/>
      <c r="N30" s="142"/>
      <c r="O30" s="142"/>
      <c r="P30" s="142"/>
      <c r="Q30" s="522"/>
      <c r="R30" s="522"/>
      <c r="S30" s="522"/>
      <c r="T30" s="521">
        <f t="shared" si="0"/>
        <v>0</v>
      </c>
      <c r="U30" s="127">
        <f t="shared" si="1"/>
        <v>0</v>
      </c>
      <c r="V30" s="127">
        <f t="shared" si="2"/>
        <v>0</v>
      </c>
    </row>
    <row r="31" spans="1:22" s="1" customFormat="1" ht="18.75" x14ac:dyDescent="0.3">
      <c r="A31" s="94">
        <v>17</v>
      </c>
      <c r="B31" s="106" t="s">
        <v>2189</v>
      </c>
      <c r="C31" s="40">
        <v>45</v>
      </c>
      <c r="D31" s="17"/>
      <c r="E31" s="17"/>
      <c r="F31" s="17"/>
      <c r="G31" s="17"/>
      <c r="H31" s="17"/>
      <c r="I31" s="17"/>
      <c r="J31" s="17"/>
      <c r="K31" s="17"/>
      <c r="L31" s="17"/>
      <c r="M31" s="17"/>
      <c r="N31" s="17"/>
      <c r="O31" s="17"/>
      <c r="P31" s="17"/>
      <c r="Q31" s="17"/>
      <c r="R31" s="17"/>
      <c r="S31" s="17"/>
      <c r="T31" s="83">
        <f t="shared" si="0"/>
        <v>0</v>
      </c>
      <c r="U31" s="87">
        <f t="shared" si="1"/>
        <v>0</v>
      </c>
      <c r="V31" s="87">
        <f t="shared" si="2"/>
        <v>0</v>
      </c>
    </row>
    <row r="32" spans="1:22" s="127" customFormat="1" ht="18.75" x14ac:dyDescent="0.3">
      <c r="A32" s="142">
        <v>18</v>
      </c>
      <c r="B32" s="146" t="s">
        <v>2192</v>
      </c>
      <c r="C32" s="520">
        <v>43</v>
      </c>
      <c r="D32" s="142"/>
      <c r="E32" s="142"/>
      <c r="F32" s="142"/>
      <c r="G32" s="142"/>
      <c r="H32" s="142"/>
      <c r="I32" s="142"/>
      <c r="J32" s="142"/>
      <c r="K32" s="142"/>
      <c r="L32" s="142"/>
      <c r="M32" s="142"/>
      <c r="N32" s="142"/>
      <c r="O32" s="142"/>
      <c r="P32" s="142"/>
      <c r="Q32" s="522"/>
      <c r="R32" s="522"/>
      <c r="S32" s="522"/>
      <c r="T32" s="521">
        <f t="shared" si="0"/>
        <v>0</v>
      </c>
      <c r="U32" s="127">
        <f t="shared" si="1"/>
        <v>0</v>
      </c>
      <c r="V32" s="127">
        <f t="shared" si="2"/>
        <v>0</v>
      </c>
    </row>
    <row r="33" spans="1:22" s="1" customFormat="1" ht="18.75" x14ac:dyDescent="0.3">
      <c r="A33" s="94">
        <v>19</v>
      </c>
      <c r="B33" s="21" t="s">
        <v>2623</v>
      </c>
      <c r="C33" s="40">
        <v>19</v>
      </c>
      <c r="D33" s="17"/>
      <c r="E33" s="17"/>
      <c r="F33" s="17"/>
      <c r="G33" s="17"/>
      <c r="H33" s="17"/>
      <c r="I33" s="17"/>
      <c r="J33" s="17"/>
      <c r="K33" s="17"/>
      <c r="L33" s="17"/>
      <c r="M33" s="17"/>
      <c r="N33" s="17"/>
      <c r="O33" s="17"/>
      <c r="P33" s="17"/>
      <c r="Q33" s="17"/>
      <c r="R33" s="17"/>
      <c r="S33" s="17"/>
      <c r="T33" s="83">
        <f t="shared" si="0"/>
        <v>0</v>
      </c>
      <c r="U33" s="87">
        <f t="shared" si="1"/>
        <v>0</v>
      </c>
      <c r="V33" s="87">
        <f t="shared" si="2"/>
        <v>0</v>
      </c>
    </row>
    <row r="34" spans="1:22" s="1" customFormat="1" ht="18.75" x14ac:dyDescent="0.3">
      <c r="A34" s="94">
        <v>20</v>
      </c>
      <c r="B34" s="106" t="s">
        <v>2651</v>
      </c>
      <c r="C34" s="40">
        <v>41</v>
      </c>
      <c r="D34" s="17"/>
      <c r="E34" s="17"/>
      <c r="F34" s="17"/>
      <c r="G34" s="17"/>
      <c r="H34" s="17"/>
      <c r="I34" s="17"/>
      <c r="J34" s="17"/>
      <c r="K34" s="17"/>
      <c r="L34" s="17"/>
      <c r="M34" s="17"/>
      <c r="N34" s="17"/>
      <c r="O34" s="17"/>
      <c r="P34" s="17"/>
      <c r="Q34" s="17"/>
      <c r="R34" s="17"/>
      <c r="S34" s="17"/>
      <c r="T34" s="83">
        <f t="shared" si="0"/>
        <v>0</v>
      </c>
      <c r="U34" s="87">
        <f t="shared" si="1"/>
        <v>0</v>
      </c>
      <c r="V34" s="87">
        <f t="shared" si="2"/>
        <v>0</v>
      </c>
    </row>
    <row r="35" spans="1:22" s="1" customFormat="1" ht="18.75" x14ac:dyDescent="0.3">
      <c r="A35" s="94">
        <v>21</v>
      </c>
      <c r="B35" s="106" t="s">
        <v>1819</v>
      </c>
      <c r="C35" s="40">
        <v>49</v>
      </c>
      <c r="D35" s="17"/>
      <c r="E35" s="17"/>
      <c r="F35" s="17"/>
      <c r="G35" s="17"/>
      <c r="H35" s="17"/>
      <c r="I35" s="17"/>
      <c r="J35" s="17"/>
      <c r="K35" s="17"/>
      <c r="L35" s="17"/>
      <c r="M35" s="17"/>
      <c r="N35" s="17"/>
      <c r="O35" s="17"/>
      <c r="P35" s="17"/>
      <c r="Q35" s="17"/>
      <c r="R35" s="17"/>
      <c r="S35" s="17"/>
      <c r="T35" s="83">
        <f t="shared" si="0"/>
        <v>0</v>
      </c>
      <c r="U35" s="87">
        <f t="shared" si="1"/>
        <v>0</v>
      </c>
      <c r="V35" s="87">
        <f t="shared" si="2"/>
        <v>0</v>
      </c>
    </row>
    <row r="36" spans="1:22" s="127" customFormat="1" ht="18.75" x14ac:dyDescent="0.3">
      <c r="A36" s="142">
        <v>22</v>
      </c>
      <c r="B36" s="146" t="s">
        <v>2008</v>
      </c>
      <c r="C36" s="520">
        <v>49</v>
      </c>
      <c r="D36" s="142"/>
      <c r="E36" s="142"/>
      <c r="F36" s="142"/>
      <c r="G36" s="142"/>
      <c r="H36" s="142"/>
      <c r="I36" s="142"/>
      <c r="J36" s="142"/>
      <c r="K36" s="142"/>
      <c r="L36" s="142"/>
      <c r="M36" s="142"/>
      <c r="N36" s="142"/>
      <c r="O36" s="142"/>
      <c r="P36" s="142"/>
      <c r="Q36" s="142"/>
      <c r="R36" s="142"/>
      <c r="S36" s="142"/>
      <c r="T36" s="521">
        <f t="shared" si="0"/>
        <v>0</v>
      </c>
      <c r="U36" s="127">
        <f t="shared" si="1"/>
        <v>0</v>
      </c>
      <c r="V36" s="127">
        <f t="shared" si="2"/>
        <v>0</v>
      </c>
    </row>
    <row r="37" spans="1:22" s="1" customFormat="1" ht="18.75" x14ac:dyDescent="0.3">
      <c r="A37" s="94">
        <v>23</v>
      </c>
      <c r="B37" s="106" t="s">
        <v>1883</v>
      </c>
      <c r="C37" s="40">
        <v>50</v>
      </c>
      <c r="D37" s="17"/>
      <c r="E37" s="17"/>
      <c r="F37" s="17"/>
      <c r="G37" s="17"/>
      <c r="H37" s="17"/>
      <c r="I37" s="17"/>
      <c r="J37" s="17"/>
      <c r="K37" s="17"/>
      <c r="L37" s="17"/>
      <c r="M37" s="17"/>
      <c r="N37" s="17"/>
      <c r="O37" s="17"/>
      <c r="P37" s="17"/>
      <c r="Q37" s="17"/>
      <c r="R37" s="17"/>
      <c r="S37" s="17"/>
      <c r="T37" s="83">
        <f t="shared" si="0"/>
        <v>0</v>
      </c>
      <c r="U37" s="87">
        <f t="shared" si="1"/>
        <v>0</v>
      </c>
      <c r="V37" s="87">
        <f t="shared" si="2"/>
        <v>0</v>
      </c>
    </row>
    <row r="38" spans="1:22" s="87" customFormat="1" ht="18.75" x14ac:dyDescent="0.3">
      <c r="A38" s="94">
        <v>24</v>
      </c>
      <c r="B38" s="106" t="s">
        <v>2131</v>
      </c>
      <c r="C38" s="437">
        <v>52</v>
      </c>
      <c r="D38" s="94"/>
      <c r="E38" s="94"/>
      <c r="F38" s="94"/>
      <c r="G38" s="94"/>
      <c r="H38" s="94"/>
      <c r="I38" s="94"/>
      <c r="J38" s="94"/>
      <c r="K38" s="94"/>
      <c r="L38" s="94"/>
      <c r="M38" s="94"/>
      <c r="N38" s="94"/>
      <c r="O38" s="94"/>
      <c r="P38" s="94"/>
      <c r="Q38" s="94"/>
      <c r="R38" s="94"/>
      <c r="S38" s="94"/>
      <c r="T38" s="83">
        <f t="shared" ref="T38:T55" si="3">D38+E38+F38+G38</f>
        <v>0</v>
      </c>
      <c r="U38" s="87">
        <f t="shared" ref="U38:U55" si="4">H38+I38+J38+K38+L38</f>
        <v>0</v>
      </c>
      <c r="V38" s="87">
        <f t="shared" ref="V38:V55" si="5">Q38+R38+S38</f>
        <v>0</v>
      </c>
    </row>
    <row r="39" spans="1:22" s="87" customFormat="1" ht="18.75" x14ac:dyDescent="0.3">
      <c r="A39" s="94">
        <v>25</v>
      </c>
      <c r="B39" s="106" t="s">
        <v>2847</v>
      </c>
      <c r="C39" s="437">
        <v>46</v>
      </c>
      <c r="D39" s="94"/>
      <c r="E39" s="94"/>
      <c r="F39" s="94"/>
      <c r="G39" s="94"/>
      <c r="H39" s="94"/>
      <c r="I39" s="94"/>
      <c r="J39" s="94"/>
      <c r="K39" s="94"/>
      <c r="L39" s="94"/>
      <c r="M39" s="94"/>
      <c r="N39" s="94"/>
      <c r="O39" s="94"/>
      <c r="P39" s="94"/>
      <c r="Q39" s="94"/>
      <c r="R39" s="94"/>
      <c r="S39" s="94"/>
      <c r="T39" s="83">
        <f t="shared" si="3"/>
        <v>0</v>
      </c>
      <c r="U39" s="87">
        <f t="shared" si="4"/>
        <v>0</v>
      </c>
      <c r="V39" s="87">
        <f t="shared" si="5"/>
        <v>0</v>
      </c>
    </row>
    <row r="40" spans="1:22" s="127" customFormat="1" ht="18.75" x14ac:dyDescent="0.3">
      <c r="A40" s="142">
        <v>26</v>
      </c>
      <c r="B40" s="146" t="s">
        <v>1880</v>
      </c>
      <c r="C40" s="520">
        <v>47</v>
      </c>
      <c r="D40" s="142"/>
      <c r="E40" s="142"/>
      <c r="F40" s="142"/>
      <c r="G40" s="142"/>
      <c r="H40" s="142"/>
      <c r="I40" s="142"/>
      <c r="J40" s="142"/>
      <c r="K40" s="142"/>
      <c r="L40" s="142"/>
      <c r="M40" s="142"/>
      <c r="N40" s="142"/>
      <c r="O40" s="142"/>
      <c r="P40" s="142"/>
      <c r="Q40" s="142"/>
      <c r="R40" s="142"/>
      <c r="S40" s="142"/>
      <c r="T40" s="521">
        <f t="shared" si="3"/>
        <v>0</v>
      </c>
      <c r="U40" s="127">
        <f t="shared" si="4"/>
        <v>0</v>
      </c>
      <c r="V40" s="127">
        <f t="shared" si="5"/>
        <v>0</v>
      </c>
    </row>
    <row r="41" spans="1:22" s="87" customFormat="1" ht="18.75" x14ac:dyDescent="0.3">
      <c r="A41" s="94">
        <v>27</v>
      </c>
      <c r="B41" s="106" t="s">
        <v>2914</v>
      </c>
      <c r="C41" s="437">
        <v>38</v>
      </c>
      <c r="D41" s="94"/>
      <c r="E41" s="94"/>
      <c r="F41" s="94"/>
      <c r="G41" s="94"/>
      <c r="H41" s="94"/>
      <c r="I41" s="94"/>
      <c r="J41" s="94"/>
      <c r="K41" s="94"/>
      <c r="L41" s="94"/>
      <c r="M41" s="94"/>
      <c r="N41" s="94"/>
      <c r="O41" s="94"/>
      <c r="P41" s="94"/>
      <c r="Q41" s="94"/>
      <c r="R41" s="94"/>
      <c r="S41" s="94"/>
      <c r="T41" s="83">
        <f t="shared" si="3"/>
        <v>0</v>
      </c>
      <c r="U41" s="87">
        <f t="shared" si="4"/>
        <v>0</v>
      </c>
      <c r="V41" s="87">
        <f t="shared" si="5"/>
        <v>0</v>
      </c>
    </row>
    <row r="42" spans="1:22" s="87" customFormat="1" ht="18.75" x14ac:dyDescent="0.3">
      <c r="A42" s="94">
        <v>28</v>
      </c>
      <c r="B42" s="106" t="s">
        <v>2938</v>
      </c>
      <c r="C42" s="437">
        <v>41</v>
      </c>
      <c r="D42" s="94"/>
      <c r="E42" s="94"/>
      <c r="F42" s="94"/>
      <c r="G42" s="94"/>
      <c r="H42" s="94"/>
      <c r="I42" s="94"/>
      <c r="J42" s="94"/>
      <c r="K42" s="94"/>
      <c r="L42" s="94"/>
      <c r="M42" s="94"/>
      <c r="N42" s="94"/>
      <c r="O42" s="94"/>
      <c r="P42" s="94"/>
      <c r="Q42" s="94"/>
      <c r="R42" s="94"/>
      <c r="S42" s="94"/>
      <c r="T42" s="83">
        <f t="shared" si="3"/>
        <v>0</v>
      </c>
      <c r="U42" s="87">
        <f t="shared" si="4"/>
        <v>0</v>
      </c>
      <c r="V42" s="87">
        <f t="shared" si="5"/>
        <v>0</v>
      </c>
    </row>
    <row r="43" spans="1:22" s="127" customFormat="1" ht="18.75" x14ac:dyDescent="0.3">
      <c r="A43" s="142">
        <v>29</v>
      </c>
      <c r="B43" s="146" t="s">
        <v>2380</v>
      </c>
      <c r="C43" s="520">
        <v>40</v>
      </c>
      <c r="D43" s="142"/>
      <c r="E43" s="142"/>
      <c r="F43" s="142"/>
      <c r="G43" s="142"/>
      <c r="H43" s="142"/>
      <c r="I43" s="142"/>
      <c r="J43" s="142"/>
      <c r="K43" s="142"/>
      <c r="L43" s="142"/>
      <c r="M43" s="142"/>
      <c r="N43" s="142"/>
      <c r="O43" s="142"/>
      <c r="P43" s="142"/>
      <c r="Q43" s="142"/>
      <c r="R43" s="142"/>
      <c r="S43" s="142"/>
      <c r="T43" s="521">
        <f t="shared" si="3"/>
        <v>0</v>
      </c>
      <c r="U43" s="127">
        <f t="shared" si="4"/>
        <v>0</v>
      </c>
      <c r="V43" s="127">
        <f t="shared" si="5"/>
        <v>0</v>
      </c>
    </row>
    <row r="44" spans="1:22" s="87" customFormat="1" ht="18.75" x14ac:dyDescent="0.3">
      <c r="A44" s="94">
        <v>30</v>
      </c>
      <c r="B44" s="106" t="s">
        <v>1820</v>
      </c>
      <c r="C44" s="437">
        <v>37</v>
      </c>
      <c r="D44" s="94"/>
      <c r="E44" s="94"/>
      <c r="F44" s="94"/>
      <c r="G44" s="94"/>
      <c r="H44" s="94"/>
      <c r="I44" s="94"/>
      <c r="J44" s="94"/>
      <c r="K44" s="94"/>
      <c r="L44" s="94"/>
      <c r="M44" s="94"/>
      <c r="N44" s="94"/>
      <c r="O44" s="94"/>
      <c r="P44" s="94"/>
      <c r="Q44" s="94"/>
      <c r="R44" s="94"/>
      <c r="S44" s="94"/>
      <c r="T44" s="83">
        <f t="shared" si="3"/>
        <v>0</v>
      </c>
      <c r="U44" s="87">
        <f t="shared" si="4"/>
        <v>0</v>
      </c>
      <c r="V44" s="87">
        <f t="shared" si="5"/>
        <v>0</v>
      </c>
    </row>
    <row r="45" spans="1:22" s="87" customFormat="1" ht="18.75" x14ac:dyDescent="0.3">
      <c r="A45" s="94">
        <v>31</v>
      </c>
      <c r="B45" s="106" t="s">
        <v>2474</v>
      </c>
      <c r="C45" s="437">
        <v>40</v>
      </c>
      <c r="D45" s="94"/>
      <c r="E45" s="94"/>
      <c r="F45" s="94"/>
      <c r="G45" s="94"/>
      <c r="H45" s="94"/>
      <c r="I45" s="94"/>
      <c r="J45" s="94"/>
      <c r="K45" s="94"/>
      <c r="L45" s="94"/>
      <c r="M45" s="94"/>
      <c r="N45" s="94"/>
      <c r="O45" s="94"/>
      <c r="P45" s="94"/>
      <c r="Q45" s="94"/>
      <c r="R45" s="94"/>
      <c r="S45" s="94"/>
      <c r="T45" s="83">
        <f t="shared" si="3"/>
        <v>0</v>
      </c>
      <c r="U45" s="87">
        <f t="shared" si="4"/>
        <v>0</v>
      </c>
      <c r="V45" s="87">
        <f t="shared" si="5"/>
        <v>0</v>
      </c>
    </row>
    <row r="46" spans="1:22" s="127" customFormat="1" ht="18.75" x14ac:dyDescent="0.3">
      <c r="A46" s="142">
        <v>32</v>
      </c>
      <c r="B46" s="146" t="s">
        <v>3032</v>
      </c>
      <c r="C46" s="520">
        <v>40</v>
      </c>
      <c r="D46" s="142"/>
      <c r="E46" s="142"/>
      <c r="F46" s="142"/>
      <c r="G46" s="142"/>
      <c r="H46" s="142"/>
      <c r="I46" s="142"/>
      <c r="J46" s="142"/>
      <c r="K46" s="142"/>
      <c r="L46" s="142"/>
      <c r="M46" s="142"/>
      <c r="N46" s="142"/>
      <c r="O46" s="142"/>
      <c r="P46" s="142"/>
      <c r="Q46" s="142"/>
      <c r="R46" s="142"/>
      <c r="S46" s="142"/>
      <c r="T46" s="521">
        <f t="shared" si="3"/>
        <v>0</v>
      </c>
      <c r="U46" s="127">
        <f t="shared" si="4"/>
        <v>0</v>
      </c>
      <c r="V46" s="127">
        <f t="shared" si="5"/>
        <v>0</v>
      </c>
    </row>
    <row r="47" spans="1:22" s="127" customFormat="1" ht="18.75" x14ac:dyDescent="0.3">
      <c r="A47" s="142">
        <v>33</v>
      </c>
      <c r="B47" s="146" t="s">
        <v>3064</v>
      </c>
      <c r="C47" s="520">
        <v>50</v>
      </c>
      <c r="D47" s="142"/>
      <c r="E47" s="142"/>
      <c r="F47" s="142"/>
      <c r="G47" s="142"/>
      <c r="H47" s="142"/>
      <c r="I47" s="142"/>
      <c r="J47" s="142"/>
      <c r="K47" s="142"/>
      <c r="L47" s="142"/>
      <c r="M47" s="142"/>
      <c r="N47" s="142"/>
      <c r="O47" s="142"/>
      <c r="P47" s="142"/>
      <c r="Q47" s="142"/>
      <c r="R47" s="142"/>
      <c r="S47" s="142"/>
      <c r="T47" s="521">
        <f t="shared" si="3"/>
        <v>0</v>
      </c>
      <c r="U47" s="127">
        <f t="shared" si="4"/>
        <v>0</v>
      </c>
      <c r="V47" s="127">
        <f t="shared" si="5"/>
        <v>0</v>
      </c>
    </row>
    <row r="48" spans="1:22" s="87" customFormat="1" ht="18.75" x14ac:dyDescent="0.3">
      <c r="A48" s="94">
        <v>34</v>
      </c>
      <c r="B48" s="106" t="s">
        <v>2190</v>
      </c>
      <c r="C48" s="437">
        <v>47</v>
      </c>
      <c r="D48" s="94"/>
      <c r="E48" s="94"/>
      <c r="F48" s="94"/>
      <c r="G48" s="94"/>
      <c r="H48" s="94"/>
      <c r="I48" s="94"/>
      <c r="J48" s="94"/>
      <c r="K48" s="94"/>
      <c r="L48" s="94"/>
      <c r="M48" s="94"/>
      <c r="N48" s="94"/>
      <c r="O48" s="94"/>
      <c r="P48" s="94"/>
      <c r="Q48" s="94"/>
      <c r="R48" s="94"/>
      <c r="S48" s="94"/>
      <c r="T48" s="83">
        <f t="shared" si="3"/>
        <v>0</v>
      </c>
      <c r="U48" s="87">
        <f t="shared" si="4"/>
        <v>0</v>
      </c>
      <c r="V48" s="87">
        <f t="shared" si="5"/>
        <v>0</v>
      </c>
    </row>
    <row r="49" spans="1:22" s="87" customFormat="1" ht="18.75" x14ac:dyDescent="0.3">
      <c r="A49" s="94">
        <v>35</v>
      </c>
      <c r="B49" s="106" t="s">
        <v>2191</v>
      </c>
      <c r="C49" s="437">
        <v>49</v>
      </c>
      <c r="D49" s="94"/>
      <c r="E49" s="94"/>
      <c r="F49" s="94"/>
      <c r="G49" s="94"/>
      <c r="H49" s="94"/>
      <c r="I49" s="94"/>
      <c r="J49" s="94"/>
      <c r="K49" s="94"/>
      <c r="L49" s="94"/>
      <c r="M49" s="94"/>
      <c r="N49" s="94"/>
      <c r="O49" s="94"/>
      <c r="P49" s="94"/>
      <c r="Q49" s="94"/>
      <c r="R49" s="94"/>
      <c r="S49" s="94"/>
      <c r="T49" s="83">
        <f t="shared" si="3"/>
        <v>0</v>
      </c>
      <c r="U49" s="87">
        <f t="shared" si="4"/>
        <v>0</v>
      </c>
      <c r="V49" s="87">
        <f t="shared" si="5"/>
        <v>0</v>
      </c>
    </row>
    <row r="50" spans="1:22" s="87" customFormat="1" ht="18.75" x14ac:dyDescent="0.3">
      <c r="A50" s="94">
        <v>36</v>
      </c>
      <c r="B50" s="106" t="s">
        <v>3153</v>
      </c>
      <c r="C50" s="437">
        <v>29</v>
      </c>
      <c r="D50" s="94"/>
      <c r="E50" s="94"/>
      <c r="F50" s="94"/>
      <c r="G50" s="94"/>
      <c r="H50" s="94"/>
      <c r="I50" s="94"/>
      <c r="J50" s="94"/>
      <c r="K50" s="94"/>
      <c r="L50" s="94"/>
      <c r="M50" s="94"/>
      <c r="N50" s="94"/>
      <c r="O50" s="94"/>
      <c r="P50" s="94"/>
      <c r="Q50" s="94"/>
      <c r="R50" s="94"/>
      <c r="S50" s="94"/>
      <c r="T50" s="83">
        <f t="shared" si="3"/>
        <v>0</v>
      </c>
      <c r="U50" s="87">
        <f t="shared" si="4"/>
        <v>0</v>
      </c>
      <c r="V50" s="87">
        <f t="shared" si="5"/>
        <v>0</v>
      </c>
    </row>
    <row r="51" spans="1:22" s="87" customFormat="1" ht="18.75" x14ac:dyDescent="0.3">
      <c r="A51" s="94">
        <v>37</v>
      </c>
      <c r="B51" s="106" t="s">
        <v>3189</v>
      </c>
      <c r="C51" s="437">
        <v>37</v>
      </c>
      <c r="D51" s="94"/>
      <c r="E51" s="94"/>
      <c r="F51" s="94"/>
      <c r="G51" s="94"/>
      <c r="H51" s="94"/>
      <c r="I51" s="94"/>
      <c r="J51" s="94"/>
      <c r="K51" s="94"/>
      <c r="L51" s="94"/>
      <c r="M51" s="94"/>
      <c r="N51" s="94"/>
      <c r="O51" s="94"/>
      <c r="P51" s="94"/>
      <c r="Q51" s="94"/>
      <c r="R51" s="94"/>
      <c r="S51" s="94"/>
      <c r="T51" s="83">
        <f t="shared" si="3"/>
        <v>0</v>
      </c>
      <c r="U51" s="87">
        <f t="shared" si="4"/>
        <v>0</v>
      </c>
      <c r="V51" s="87">
        <f t="shared" si="5"/>
        <v>0</v>
      </c>
    </row>
    <row r="52" spans="1:22" s="127" customFormat="1" ht="18.75" x14ac:dyDescent="0.3">
      <c r="A52" s="142">
        <v>38</v>
      </c>
      <c r="B52" s="146" t="s">
        <v>2381</v>
      </c>
      <c r="C52" s="520">
        <v>49</v>
      </c>
      <c r="D52" s="142"/>
      <c r="E52" s="142"/>
      <c r="F52" s="142"/>
      <c r="G52" s="142"/>
      <c r="H52" s="142"/>
      <c r="I52" s="142"/>
      <c r="J52" s="142"/>
      <c r="K52" s="142"/>
      <c r="L52" s="142"/>
      <c r="M52" s="142"/>
      <c r="N52" s="142"/>
      <c r="O52" s="142"/>
      <c r="P52" s="142"/>
      <c r="Q52" s="142"/>
      <c r="R52" s="142"/>
      <c r="S52" s="142"/>
      <c r="T52" s="521">
        <f t="shared" si="3"/>
        <v>0</v>
      </c>
      <c r="U52" s="127">
        <f t="shared" si="4"/>
        <v>0</v>
      </c>
      <c r="V52" s="127">
        <f t="shared" si="5"/>
        <v>0</v>
      </c>
    </row>
    <row r="53" spans="1:22" s="127" customFormat="1" ht="18.75" x14ac:dyDescent="0.3">
      <c r="A53" s="142">
        <v>39</v>
      </c>
      <c r="B53" s="146" t="s">
        <v>3248</v>
      </c>
      <c r="C53" s="520">
        <v>47</v>
      </c>
      <c r="D53" s="142"/>
      <c r="E53" s="142"/>
      <c r="F53" s="142"/>
      <c r="G53" s="142"/>
      <c r="H53" s="142"/>
      <c r="I53" s="142"/>
      <c r="J53" s="142"/>
      <c r="K53" s="142"/>
      <c r="L53" s="142"/>
      <c r="M53" s="142"/>
      <c r="N53" s="142"/>
      <c r="O53" s="142"/>
      <c r="P53" s="142"/>
      <c r="Q53" s="142"/>
      <c r="R53" s="142"/>
      <c r="S53" s="142"/>
      <c r="T53" s="521">
        <f t="shared" si="3"/>
        <v>0</v>
      </c>
      <c r="U53" s="127">
        <f t="shared" si="4"/>
        <v>0</v>
      </c>
      <c r="V53" s="127">
        <f t="shared" si="5"/>
        <v>0</v>
      </c>
    </row>
    <row r="54" spans="1:22" s="127" customFormat="1" ht="18.75" x14ac:dyDescent="0.3">
      <c r="A54" s="142">
        <v>40</v>
      </c>
      <c r="B54" s="146" t="s">
        <v>1821</v>
      </c>
      <c r="C54" s="520">
        <v>44</v>
      </c>
      <c r="D54" s="142"/>
      <c r="E54" s="142"/>
      <c r="F54" s="142"/>
      <c r="G54" s="142"/>
      <c r="H54" s="142"/>
      <c r="I54" s="142"/>
      <c r="J54" s="142"/>
      <c r="K54" s="142"/>
      <c r="L54" s="142"/>
      <c r="M54" s="142"/>
      <c r="N54" s="142"/>
      <c r="O54" s="142"/>
      <c r="P54" s="142"/>
      <c r="Q54" s="142"/>
      <c r="R54" s="142"/>
      <c r="S54" s="142"/>
      <c r="T54" s="521">
        <f t="shared" si="3"/>
        <v>0</v>
      </c>
      <c r="U54" s="127">
        <f t="shared" si="4"/>
        <v>0</v>
      </c>
      <c r="V54" s="127">
        <f t="shared" si="5"/>
        <v>0</v>
      </c>
    </row>
    <row r="55" spans="1:22" s="127" customFormat="1" ht="18.75" x14ac:dyDescent="0.3">
      <c r="A55" s="142">
        <v>41</v>
      </c>
      <c r="B55" s="146" t="s">
        <v>3312</v>
      </c>
      <c r="C55" s="520">
        <v>49</v>
      </c>
      <c r="D55" s="142"/>
      <c r="E55" s="142"/>
      <c r="F55" s="142"/>
      <c r="G55" s="142"/>
      <c r="H55" s="142"/>
      <c r="I55" s="142"/>
      <c r="J55" s="142"/>
      <c r="K55" s="142"/>
      <c r="L55" s="142"/>
      <c r="M55" s="142"/>
      <c r="N55" s="142"/>
      <c r="O55" s="142"/>
      <c r="P55" s="142"/>
      <c r="Q55" s="142"/>
      <c r="R55" s="142"/>
      <c r="S55" s="142"/>
      <c r="T55" s="521">
        <f t="shared" si="3"/>
        <v>0</v>
      </c>
      <c r="U55" s="127">
        <f t="shared" si="4"/>
        <v>0</v>
      </c>
      <c r="V55" s="127">
        <f t="shared" si="5"/>
        <v>0</v>
      </c>
    </row>
    <row r="56" spans="1:22" s="1" customFormat="1" ht="18.75" x14ac:dyDescent="0.3">
      <c r="A56" s="94">
        <v>42</v>
      </c>
      <c r="B56" s="106" t="s">
        <v>3344</v>
      </c>
      <c r="C56" s="40">
        <v>48</v>
      </c>
      <c r="D56" s="17"/>
      <c r="E56" s="17"/>
      <c r="F56" s="17"/>
      <c r="G56" s="17"/>
      <c r="H56" s="17"/>
      <c r="I56" s="17"/>
      <c r="J56" s="17"/>
      <c r="K56" s="17"/>
      <c r="L56" s="17"/>
      <c r="M56" s="17"/>
      <c r="N56" s="17"/>
      <c r="O56" s="17"/>
      <c r="P56" s="17"/>
      <c r="Q56" s="17"/>
      <c r="R56" s="17"/>
      <c r="S56" s="17"/>
      <c r="T56" s="83">
        <f t="shared" si="0"/>
        <v>0</v>
      </c>
      <c r="U56" s="87">
        <f t="shared" si="1"/>
        <v>0</v>
      </c>
      <c r="V56" s="87">
        <f t="shared" si="2"/>
        <v>0</v>
      </c>
    </row>
    <row r="57" spans="1:22" s="1" customFormat="1" ht="18.75" x14ac:dyDescent="0.3">
      <c r="A57" s="94">
        <v>43</v>
      </c>
      <c r="B57" s="106" t="s">
        <v>3378</v>
      </c>
      <c r="C57" s="40">
        <v>47</v>
      </c>
      <c r="D57" s="17"/>
      <c r="E57" s="17"/>
      <c r="F57" s="17"/>
      <c r="G57" s="17"/>
      <c r="H57" s="17"/>
      <c r="I57" s="17"/>
      <c r="J57" s="17"/>
      <c r="K57" s="17"/>
      <c r="L57" s="17"/>
      <c r="M57" s="17"/>
      <c r="N57" s="17"/>
      <c r="O57" s="17"/>
      <c r="P57" s="17"/>
      <c r="Q57" s="17"/>
      <c r="R57" s="17"/>
      <c r="S57" s="17"/>
      <c r="T57" s="83">
        <f t="shared" si="0"/>
        <v>0</v>
      </c>
      <c r="U57" s="87">
        <f t="shared" si="1"/>
        <v>0</v>
      </c>
      <c r="V57" s="87">
        <f t="shared" si="2"/>
        <v>0</v>
      </c>
    </row>
    <row r="58" spans="1:22" s="1" customFormat="1" ht="18.75" x14ac:dyDescent="0.3">
      <c r="A58" s="497" t="s">
        <v>1400</v>
      </c>
      <c r="B58" s="497"/>
      <c r="C58" s="40">
        <f t="shared" ref="C58:S58" si="6">SUM(C15:C57)</f>
        <v>1870</v>
      </c>
      <c r="D58" s="40">
        <f t="shared" si="6"/>
        <v>0</v>
      </c>
      <c r="E58" s="40">
        <f t="shared" si="6"/>
        <v>0</v>
      </c>
      <c r="F58" s="40">
        <f t="shared" si="6"/>
        <v>0</v>
      </c>
      <c r="G58" s="40">
        <f t="shared" si="6"/>
        <v>0</v>
      </c>
      <c r="H58" s="40">
        <f t="shared" si="6"/>
        <v>0</v>
      </c>
      <c r="I58" s="40">
        <f t="shared" si="6"/>
        <v>0</v>
      </c>
      <c r="J58" s="40">
        <f t="shared" si="6"/>
        <v>0</v>
      </c>
      <c r="K58" s="40">
        <f t="shared" si="6"/>
        <v>0</v>
      </c>
      <c r="L58" s="40">
        <f t="shared" si="6"/>
        <v>0</v>
      </c>
      <c r="M58" s="40">
        <f t="shared" si="6"/>
        <v>0</v>
      </c>
      <c r="N58" s="40">
        <f t="shared" si="6"/>
        <v>0</v>
      </c>
      <c r="O58" s="40">
        <f t="shared" si="6"/>
        <v>0</v>
      </c>
      <c r="P58" s="40">
        <f t="shared" si="6"/>
        <v>0</v>
      </c>
      <c r="Q58" s="40">
        <f t="shared" si="6"/>
        <v>0</v>
      </c>
      <c r="R58" s="40">
        <f t="shared" si="6"/>
        <v>0</v>
      </c>
      <c r="S58" s="40">
        <f t="shared" si="6"/>
        <v>0</v>
      </c>
      <c r="T58" s="83">
        <f>D58+E58+F58+G58</f>
        <v>0</v>
      </c>
      <c r="U58" s="186">
        <f>SUM(U15:U57)</f>
        <v>0</v>
      </c>
      <c r="V58" s="87">
        <f>Q58+R58+S58</f>
        <v>0</v>
      </c>
    </row>
    <row r="59" spans="1:22" ht="18.75" x14ac:dyDescent="0.3">
      <c r="A59" s="442" t="s">
        <v>1401</v>
      </c>
      <c r="B59" s="442"/>
      <c r="C59" s="33">
        <v>100</v>
      </c>
      <c r="D59" s="81">
        <f>D58/$C58*100</f>
        <v>0</v>
      </c>
      <c r="E59" s="81">
        <f t="shared" ref="E59:S59" si="7">E58/$C58*100</f>
        <v>0</v>
      </c>
      <c r="F59" s="81">
        <f t="shared" si="7"/>
        <v>0</v>
      </c>
      <c r="G59" s="81">
        <f t="shared" si="7"/>
        <v>0</v>
      </c>
      <c r="H59" s="81">
        <f t="shared" si="7"/>
        <v>0</v>
      </c>
      <c r="I59" s="81">
        <f t="shared" si="7"/>
        <v>0</v>
      </c>
      <c r="J59" s="81">
        <f t="shared" si="7"/>
        <v>0</v>
      </c>
      <c r="K59" s="81">
        <f t="shared" si="7"/>
        <v>0</v>
      </c>
      <c r="L59" s="81">
        <f t="shared" si="7"/>
        <v>0</v>
      </c>
      <c r="M59" s="82">
        <f t="shared" si="7"/>
        <v>0</v>
      </c>
      <c r="N59" s="81">
        <f t="shared" si="7"/>
        <v>0</v>
      </c>
      <c r="O59" s="81">
        <f t="shared" si="7"/>
        <v>0</v>
      </c>
      <c r="P59" s="81">
        <f t="shared" si="7"/>
        <v>0</v>
      </c>
      <c r="Q59" s="81">
        <v>31.8</v>
      </c>
      <c r="R59" s="81">
        <f t="shared" si="7"/>
        <v>0</v>
      </c>
      <c r="S59" s="81">
        <f t="shared" si="7"/>
        <v>0</v>
      </c>
      <c r="T59" s="84"/>
    </row>
    <row r="60" spans="1:22" ht="15" customHeight="1" x14ac:dyDescent="0.25"/>
    <row r="61" spans="1:22" ht="18.75" x14ac:dyDescent="0.25">
      <c r="A61" s="64" t="s">
        <v>1402</v>
      </c>
    </row>
    <row r="62" spans="1:22" ht="15.75" customHeight="1" x14ac:dyDescent="0.25">
      <c r="A62" s="492" t="s">
        <v>1403</v>
      </c>
      <c r="B62" s="492"/>
      <c r="C62" s="492"/>
      <c r="D62" s="492"/>
      <c r="E62" s="492"/>
      <c r="F62" s="492"/>
      <c r="G62" s="492"/>
      <c r="H62" s="492"/>
      <c r="I62" s="492"/>
      <c r="J62" s="492"/>
      <c r="K62" s="492"/>
      <c r="L62" s="492"/>
      <c r="M62" s="492"/>
      <c r="N62" s="492"/>
      <c r="O62" s="492"/>
      <c r="P62" s="492"/>
      <c r="Q62" s="492"/>
      <c r="R62" s="492"/>
      <c r="S62" s="492"/>
      <c r="T62" s="85"/>
    </row>
    <row r="63" spans="1:22" ht="15.75" customHeight="1" x14ac:dyDescent="0.25">
      <c r="A63" s="492"/>
      <c r="B63" s="492"/>
      <c r="C63" s="492"/>
      <c r="D63" s="492"/>
      <c r="E63" s="492"/>
      <c r="F63" s="492"/>
      <c r="G63" s="492"/>
      <c r="H63" s="492"/>
      <c r="I63" s="492"/>
      <c r="J63" s="492"/>
      <c r="K63" s="492"/>
      <c r="L63" s="492"/>
      <c r="M63" s="492"/>
      <c r="N63" s="492"/>
      <c r="O63" s="492"/>
      <c r="P63" s="492"/>
      <c r="Q63" s="492"/>
      <c r="R63" s="492"/>
      <c r="S63" s="492"/>
      <c r="T63" s="85"/>
    </row>
    <row r="64" spans="1:22" ht="15.75" customHeight="1" x14ac:dyDescent="0.25">
      <c r="A64" s="492"/>
      <c r="B64" s="492"/>
      <c r="C64" s="492"/>
      <c r="D64" s="492"/>
      <c r="E64" s="492"/>
      <c r="F64" s="492"/>
      <c r="G64" s="492"/>
      <c r="H64" s="492"/>
      <c r="I64" s="492"/>
      <c r="J64" s="492"/>
      <c r="K64" s="492"/>
      <c r="L64" s="492"/>
      <c r="M64" s="492"/>
      <c r="N64" s="492"/>
      <c r="O64" s="492"/>
      <c r="P64" s="492"/>
      <c r="Q64" s="492"/>
      <c r="R64" s="492"/>
      <c r="S64" s="492"/>
      <c r="T64" s="85"/>
    </row>
    <row r="65" spans="1:20" ht="15.75" customHeight="1" x14ac:dyDescent="0.25">
      <c r="A65" s="492"/>
      <c r="B65" s="492"/>
      <c r="C65" s="492"/>
      <c r="D65" s="492"/>
      <c r="E65" s="492"/>
      <c r="F65" s="492"/>
      <c r="G65" s="492"/>
      <c r="H65" s="492"/>
      <c r="I65" s="492"/>
      <c r="J65" s="492"/>
      <c r="K65" s="492"/>
      <c r="L65" s="492"/>
      <c r="M65" s="492"/>
      <c r="N65" s="492"/>
      <c r="O65" s="492"/>
      <c r="P65" s="492"/>
      <c r="Q65" s="492"/>
      <c r="R65" s="492"/>
      <c r="S65" s="492"/>
      <c r="T65" s="85"/>
    </row>
    <row r="66" spans="1:20" ht="15.75" customHeight="1" x14ac:dyDescent="0.25">
      <c r="A66" s="492"/>
      <c r="B66" s="492"/>
      <c r="C66" s="492"/>
      <c r="D66" s="492"/>
      <c r="E66" s="492"/>
      <c r="F66" s="492"/>
      <c r="G66" s="492"/>
      <c r="H66" s="492"/>
      <c r="I66" s="492"/>
      <c r="J66" s="492"/>
      <c r="K66" s="492"/>
      <c r="L66" s="492"/>
      <c r="M66" s="492"/>
      <c r="N66" s="492"/>
      <c r="O66" s="492"/>
      <c r="P66" s="492"/>
      <c r="Q66" s="492"/>
      <c r="R66" s="492"/>
      <c r="S66" s="492"/>
      <c r="T66" s="85"/>
    </row>
    <row r="67" spans="1:20" ht="15.75" customHeight="1" x14ac:dyDescent="0.25">
      <c r="A67" s="492"/>
      <c r="B67" s="492"/>
      <c r="C67" s="492"/>
      <c r="D67" s="492"/>
      <c r="E67" s="492"/>
      <c r="F67" s="492"/>
      <c r="G67" s="492"/>
      <c r="H67" s="492"/>
      <c r="I67" s="492"/>
      <c r="J67" s="492"/>
      <c r="K67" s="492"/>
      <c r="L67" s="492"/>
      <c r="M67" s="492"/>
      <c r="N67" s="492"/>
      <c r="O67" s="492"/>
      <c r="P67" s="492"/>
      <c r="Q67" s="492"/>
      <c r="R67" s="492"/>
      <c r="S67" s="492"/>
      <c r="T67" s="85"/>
    </row>
    <row r="68" spans="1:20" ht="20.25" customHeight="1" x14ac:dyDescent="0.25">
      <c r="A68" s="492"/>
      <c r="B68" s="492"/>
      <c r="C68" s="492"/>
      <c r="D68" s="492"/>
      <c r="E68" s="492"/>
      <c r="F68" s="492"/>
      <c r="G68" s="492"/>
      <c r="H68" s="492"/>
      <c r="I68" s="492"/>
      <c r="J68" s="492"/>
      <c r="K68" s="492"/>
      <c r="L68" s="492"/>
      <c r="M68" s="492"/>
      <c r="N68" s="492"/>
      <c r="O68" s="492"/>
      <c r="P68" s="492"/>
      <c r="Q68" s="492"/>
      <c r="R68" s="492"/>
      <c r="S68" s="492"/>
      <c r="T68" s="85"/>
    </row>
    <row r="70" spans="1:20" ht="18.75" x14ac:dyDescent="0.3">
      <c r="B70" s="493" t="s">
        <v>1404</v>
      </c>
      <c r="C70" s="493"/>
      <c r="D70" s="493"/>
      <c r="G70" s="494"/>
      <c r="H70" s="494"/>
      <c r="I70" s="494"/>
      <c r="J70" s="494"/>
      <c r="K70" s="494"/>
      <c r="L70" s="494"/>
      <c r="O70" s="493" t="s">
        <v>1405</v>
      </c>
      <c r="P70" s="493"/>
      <c r="Q70" s="493"/>
      <c r="R70" s="493"/>
    </row>
    <row r="76" spans="1:20" x14ac:dyDescent="0.25">
      <c r="B76" s="495" t="s">
        <v>1458</v>
      </c>
      <c r="C76" s="496"/>
      <c r="D76" s="496"/>
      <c r="G76" s="496"/>
      <c r="H76" s="496"/>
      <c r="I76" s="496"/>
      <c r="J76" s="496"/>
      <c r="K76" s="496"/>
      <c r="L76" s="496"/>
    </row>
  </sheetData>
  <mergeCells count="22">
    <mergeCell ref="M12:P13"/>
    <mergeCell ref="Q12:S13"/>
    <mergeCell ref="A7:X7"/>
    <mergeCell ref="A1:G1"/>
    <mergeCell ref="M1:S1"/>
    <mergeCell ref="M2:S2"/>
    <mergeCell ref="M4:S4"/>
    <mergeCell ref="A6:X6"/>
    <mergeCell ref="D12:L12"/>
    <mergeCell ref="D13:G13"/>
    <mergeCell ref="H13:L13"/>
    <mergeCell ref="A58:B58"/>
    <mergeCell ref="A12:A14"/>
    <mergeCell ref="B12:B14"/>
    <mergeCell ref="C12:C14"/>
    <mergeCell ref="A59:B59"/>
    <mergeCell ref="A62:S68"/>
    <mergeCell ref="B70:D70"/>
    <mergeCell ref="G70:L70"/>
    <mergeCell ref="O70:R70"/>
    <mergeCell ref="B76:D76"/>
    <mergeCell ref="G76:L76"/>
  </mergeCells>
  <phoneticPr fontId="40" type="noConversion"/>
  <pageMargins left="0.86614173228346403" right="0.15748031496063" top="0.78740157480314998" bottom="0.78740157480314998" header="0.31496062992126" footer="0.31496062992126"/>
  <pageSetup paperSize="9" scale="90"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AC69"/>
  <sheetViews>
    <sheetView topLeftCell="A10" zoomScale="79" zoomScaleNormal="79" workbookViewId="0">
      <selection activeCell="O15" sqref="O15"/>
    </sheetView>
  </sheetViews>
  <sheetFormatPr defaultColWidth="9" defaultRowHeight="15.75" x14ac:dyDescent="0.25"/>
  <cols>
    <col min="1" max="14" width="4.875" style="2" customWidth="1"/>
    <col min="15" max="15" width="8.5" style="2" customWidth="1"/>
    <col min="16" max="16" width="3.125" style="2" customWidth="1"/>
    <col min="17" max="17" width="4.875" style="2" customWidth="1"/>
    <col min="18" max="27" width="9" style="2"/>
    <col min="28" max="28" width="24.5" style="2" customWidth="1"/>
    <col min="29" max="16384" width="9" style="2"/>
  </cols>
  <sheetData>
    <row r="1" spans="1:29" ht="16.5" x14ac:dyDescent="0.25">
      <c r="A1" s="487" t="s">
        <v>1392</v>
      </c>
      <c r="B1" s="487"/>
      <c r="C1" s="487"/>
      <c r="D1" s="487"/>
      <c r="E1" s="487"/>
      <c r="F1" s="487"/>
      <c r="G1" s="487"/>
      <c r="H1" s="63"/>
      <c r="I1" s="488" t="s">
        <v>1393</v>
      </c>
      <c r="J1" s="488"/>
      <c r="K1" s="488"/>
      <c r="L1" s="488"/>
      <c r="M1" s="488"/>
      <c r="N1" s="488"/>
      <c r="O1" s="488"/>
      <c r="P1" s="488"/>
      <c r="Q1" s="488"/>
      <c r="R1" s="480" t="s">
        <v>1406</v>
      </c>
      <c r="S1" s="480"/>
      <c r="T1" s="480"/>
      <c r="U1" s="480"/>
      <c r="V1" s="480"/>
      <c r="W1" s="480"/>
      <c r="X1" s="480"/>
      <c r="Y1" s="480"/>
      <c r="Z1" s="480"/>
      <c r="AB1" s="77" t="e">
        <f>CONCATENATE("BIỂU ĐỒ ",RIGHT(#REF!,LEN(#REF!)-7))</f>
        <v>#REF!</v>
      </c>
    </row>
    <row r="2" spans="1:29" ht="33" customHeight="1" x14ac:dyDescent="0.25">
      <c r="A2" s="489" t="s">
        <v>1394</v>
      </c>
      <c r="B2" s="489"/>
      <c r="C2" s="489"/>
      <c r="D2" s="489"/>
      <c r="E2" s="489"/>
      <c r="F2" s="489"/>
      <c r="G2" s="489"/>
      <c r="H2" s="63"/>
      <c r="I2" s="490" t="s">
        <v>1395</v>
      </c>
      <c r="J2" s="490"/>
      <c r="K2" s="490"/>
      <c r="L2" s="490"/>
      <c r="M2" s="490"/>
      <c r="N2" s="490"/>
      <c r="O2" s="490"/>
      <c r="P2" s="490"/>
      <c r="Q2" s="490"/>
      <c r="R2" s="480"/>
      <c r="S2" s="480"/>
      <c r="T2" s="480"/>
      <c r="U2" s="480"/>
      <c r="V2" s="480"/>
      <c r="W2" s="480"/>
      <c r="X2" s="480"/>
      <c r="Y2" s="480"/>
      <c r="Z2" s="480"/>
    </row>
    <row r="3" spans="1:29" ht="16.5" x14ac:dyDescent="0.25">
      <c r="A3" s="63"/>
      <c r="B3" s="63"/>
      <c r="C3" s="63"/>
      <c r="D3" s="63"/>
      <c r="E3" s="63"/>
      <c r="F3" s="63"/>
      <c r="G3" s="63"/>
      <c r="H3" s="63"/>
      <c r="I3" s="63"/>
      <c r="J3" s="63"/>
      <c r="K3" s="63"/>
      <c r="L3" s="63"/>
      <c r="M3" s="63"/>
      <c r="N3" s="63"/>
      <c r="O3" s="63"/>
      <c r="P3" s="63"/>
      <c r="Q3" s="63"/>
    </row>
    <row r="4" spans="1:29" ht="16.5" x14ac:dyDescent="0.25">
      <c r="A4" s="63"/>
      <c r="B4" s="63"/>
      <c r="C4" s="63"/>
      <c r="D4" s="63"/>
      <c r="E4" s="63"/>
      <c r="F4" s="63"/>
      <c r="G4" s="63"/>
      <c r="H4" s="63"/>
      <c r="I4" s="491" t="s">
        <v>3460</v>
      </c>
      <c r="J4" s="491"/>
      <c r="K4" s="491"/>
      <c r="L4" s="491"/>
      <c r="M4" s="491"/>
      <c r="N4" s="491"/>
      <c r="O4" s="491"/>
      <c r="P4" s="491"/>
      <c r="Q4" s="491"/>
      <c r="AC4" s="2" t="s">
        <v>1407</v>
      </c>
    </row>
    <row r="5" spans="1:29" ht="16.5" x14ac:dyDescent="0.25">
      <c r="A5" s="63"/>
      <c r="B5" s="63"/>
      <c r="C5" s="63"/>
      <c r="D5" s="63"/>
      <c r="E5" s="63"/>
      <c r="F5" s="63"/>
      <c r="G5" s="63"/>
      <c r="H5" s="63"/>
      <c r="I5" s="63"/>
      <c r="J5" s="63"/>
      <c r="K5" s="63"/>
      <c r="L5" s="63"/>
      <c r="M5" s="63"/>
      <c r="N5" s="63"/>
      <c r="O5" s="63"/>
      <c r="P5" s="63"/>
      <c r="Q5" s="63"/>
      <c r="AB5" s="78" t="s">
        <v>1408</v>
      </c>
      <c r="AC5" s="79">
        <f t="shared" ref="AC5:AC8" si="0">O21/100</f>
        <v>0</v>
      </c>
    </row>
    <row r="6" spans="1:29" x14ac:dyDescent="0.25">
      <c r="A6" s="481" t="s">
        <v>1546</v>
      </c>
      <c r="B6" s="481"/>
      <c r="C6" s="481"/>
      <c r="D6" s="481"/>
      <c r="E6" s="481"/>
      <c r="F6" s="481"/>
      <c r="G6" s="481"/>
      <c r="H6" s="481"/>
      <c r="I6" s="481"/>
      <c r="J6" s="481"/>
      <c r="K6" s="481"/>
      <c r="L6" s="481"/>
      <c r="M6" s="481"/>
      <c r="N6" s="481"/>
      <c r="O6" s="481"/>
      <c r="P6" s="481"/>
      <c r="Q6" s="481"/>
      <c r="AB6" s="2" t="s">
        <v>1409</v>
      </c>
      <c r="AC6" s="79">
        <f t="shared" si="0"/>
        <v>0</v>
      </c>
    </row>
    <row r="7" spans="1:29" x14ac:dyDescent="0.25">
      <c r="A7" s="481"/>
      <c r="B7" s="481"/>
      <c r="C7" s="481"/>
      <c r="D7" s="481"/>
      <c r="E7" s="481"/>
      <c r="F7" s="481"/>
      <c r="G7" s="481"/>
      <c r="H7" s="481"/>
      <c r="I7" s="481"/>
      <c r="J7" s="481"/>
      <c r="K7" s="481"/>
      <c r="L7" s="481"/>
      <c r="M7" s="481"/>
      <c r="N7" s="481"/>
      <c r="O7" s="481"/>
      <c r="P7" s="481"/>
      <c r="Q7" s="481"/>
      <c r="AB7" s="2" t="s">
        <v>1410</v>
      </c>
      <c r="AC7" s="79">
        <f t="shared" si="0"/>
        <v>0</v>
      </c>
    </row>
    <row r="8" spans="1:29" ht="18.75" x14ac:dyDescent="0.25">
      <c r="A8" s="486" t="s">
        <v>3461</v>
      </c>
      <c r="B8" s="486"/>
      <c r="C8" s="486"/>
      <c r="D8" s="486"/>
      <c r="E8" s="486"/>
      <c r="F8" s="486"/>
      <c r="G8" s="486"/>
      <c r="H8" s="486"/>
      <c r="I8" s="486"/>
      <c r="J8" s="486"/>
      <c r="K8" s="486"/>
      <c r="L8" s="486"/>
      <c r="M8" s="486"/>
      <c r="N8" s="486"/>
      <c r="O8" s="486"/>
      <c r="P8" s="486"/>
      <c r="Q8" s="486"/>
      <c r="AB8" s="2" t="s">
        <v>1411</v>
      </c>
      <c r="AC8" s="79">
        <f t="shared" si="0"/>
        <v>0</v>
      </c>
    </row>
    <row r="9" spans="1:29" ht="16.5" x14ac:dyDescent="0.25">
      <c r="A9" s="63"/>
      <c r="B9" s="63"/>
      <c r="C9" s="63"/>
      <c r="D9" s="63"/>
      <c r="E9" s="63"/>
      <c r="F9" s="63"/>
      <c r="G9" s="63"/>
      <c r="H9" s="63"/>
      <c r="I9" s="63"/>
      <c r="J9" s="63"/>
      <c r="K9" s="63"/>
      <c r="L9" s="63"/>
      <c r="M9" s="63"/>
      <c r="N9" s="63"/>
      <c r="O9" s="63"/>
      <c r="P9" s="63"/>
      <c r="Q9" s="63"/>
    </row>
    <row r="10" spans="1:29" ht="24.75" customHeight="1" x14ac:dyDescent="0.25">
      <c r="A10" s="64" t="s">
        <v>13</v>
      </c>
      <c r="B10" s="65"/>
      <c r="C10" s="65"/>
      <c r="D10" s="29" t="s">
        <v>1761</v>
      </c>
      <c r="E10" s="64"/>
      <c r="F10" s="65"/>
      <c r="G10" s="65"/>
      <c r="H10" s="65"/>
      <c r="I10" s="65"/>
      <c r="J10" s="65"/>
      <c r="K10" s="65"/>
      <c r="L10" s="65"/>
      <c r="M10" s="65"/>
      <c r="N10" s="65"/>
      <c r="O10" s="65"/>
      <c r="P10" s="65"/>
      <c r="Q10" s="65"/>
    </row>
    <row r="11" spans="1:29" ht="24.75" customHeight="1" x14ac:dyDescent="0.25">
      <c r="A11" s="64" t="s">
        <v>15</v>
      </c>
      <c r="B11" s="65"/>
      <c r="C11" s="65"/>
      <c r="D11" s="29" t="s">
        <v>1763</v>
      </c>
      <c r="E11" s="187"/>
      <c r="F11" s="187"/>
      <c r="G11" s="187"/>
      <c r="H11" s="187"/>
      <c r="I11" s="187"/>
      <c r="J11" s="187"/>
      <c r="K11" s="187"/>
      <c r="L11" s="187"/>
      <c r="M11" s="187"/>
      <c r="N11" s="187"/>
      <c r="O11" s="187"/>
      <c r="P11" s="187"/>
      <c r="Q11" s="187"/>
    </row>
    <row r="12" spans="1:29" ht="22.5" customHeight="1" x14ac:dyDescent="0.25">
      <c r="A12" s="64"/>
      <c r="B12" s="65"/>
      <c r="C12" s="65"/>
      <c r="D12" s="64"/>
      <c r="E12" s="187"/>
      <c r="F12" s="187"/>
      <c r="G12" s="187"/>
      <c r="H12" s="187"/>
      <c r="I12" s="187"/>
      <c r="J12" s="187"/>
      <c r="K12" s="187"/>
      <c r="L12" s="187"/>
      <c r="M12" s="187"/>
      <c r="N12" s="187"/>
      <c r="O12" s="187"/>
      <c r="P12" s="187"/>
      <c r="Q12" s="187"/>
    </row>
    <row r="13" spans="1:29" customFormat="1" ht="33.75" customHeight="1" x14ac:dyDescent="0.3">
      <c r="A13" s="66" t="s">
        <v>1412</v>
      </c>
      <c r="B13" s="67"/>
      <c r="C13" s="67"/>
      <c r="D13" s="67"/>
      <c r="E13" s="67"/>
      <c r="F13" s="67"/>
      <c r="G13" s="67"/>
      <c r="H13" s="67"/>
      <c r="I13" s="67"/>
      <c r="J13" s="67"/>
      <c r="K13" s="67"/>
      <c r="L13" s="67"/>
      <c r="M13" s="67"/>
      <c r="N13" s="67"/>
      <c r="O13" s="67"/>
      <c r="P13" s="67"/>
      <c r="Q13" s="67"/>
    </row>
    <row r="14" spans="1:29" ht="22.5" customHeight="1" x14ac:dyDescent="0.25">
      <c r="A14" s="65"/>
      <c r="B14" s="65"/>
      <c r="C14" s="65"/>
      <c r="D14" s="65"/>
      <c r="E14" s="65"/>
      <c r="F14" s="65"/>
      <c r="G14" s="65"/>
      <c r="H14" s="65"/>
      <c r="I14" s="65"/>
      <c r="J14" s="65"/>
      <c r="K14" s="65"/>
      <c r="L14" s="65"/>
      <c r="M14" s="65"/>
      <c r="N14" s="65"/>
      <c r="O14" s="65"/>
      <c r="P14" s="65"/>
      <c r="Q14" s="65"/>
    </row>
    <row r="15" spans="1:29" ht="22.5" customHeight="1" x14ac:dyDescent="0.25">
      <c r="A15" s="65" t="s">
        <v>1413</v>
      </c>
      <c r="B15" s="65"/>
      <c r="C15" s="65"/>
      <c r="D15" s="65"/>
      <c r="E15" s="65" t="str">
        <f>":  "&amp;BTH!C58&amp;"  học sinh"</f>
        <v>:  1870  học sinh</v>
      </c>
      <c r="F15" s="65"/>
      <c r="G15" s="65"/>
      <c r="H15" s="65"/>
      <c r="I15" s="65"/>
      <c r="J15" s="65"/>
      <c r="K15" s="65" t="s">
        <v>1414</v>
      </c>
      <c r="L15" s="65"/>
      <c r="M15" s="65"/>
      <c r="N15" s="65" t="str">
        <f>":  "&amp;COUNTA(BTH!A15:A57)</f>
        <v>:  43</v>
      </c>
      <c r="O15" s="65"/>
      <c r="P15" s="65"/>
      <c r="Q15" s="65"/>
    </row>
    <row r="16" spans="1:29" ht="22.5" customHeight="1" x14ac:dyDescent="0.25">
      <c r="A16" s="65"/>
      <c r="B16" s="65"/>
      <c r="C16" s="65"/>
      <c r="D16" s="65"/>
      <c r="E16" s="65"/>
      <c r="F16" s="65"/>
      <c r="G16" s="65"/>
      <c r="H16" s="65"/>
      <c r="I16" s="65"/>
      <c r="J16" s="65"/>
      <c r="K16" s="65"/>
      <c r="L16" s="65"/>
      <c r="M16" s="65"/>
      <c r="N16" s="65"/>
      <c r="O16" s="65"/>
      <c r="P16" s="65"/>
      <c r="Q16" s="65"/>
    </row>
    <row r="17" spans="1:29" ht="22.5" customHeight="1" x14ac:dyDescent="0.25">
      <c r="A17" s="64" t="s">
        <v>1415</v>
      </c>
      <c r="B17" s="65"/>
      <c r="C17" s="65"/>
      <c r="D17" s="65"/>
      <c r="E17" s="65"/>
      <c r="F17" s="65"/>
      <c r="G17" s="65"/>
      <c r="H17" s="65"/>
      <c r="I17" s="65"/>
      <c r="J17" s="65"/>
      <c r="K17" s="65"/>
      <c r="L17" s="65"/>
      <c r="M17" s="65"/>
      <c r="N17" s="65"/>
      <c r="O17" s="65"/>
      <c r="P17" s="65"/>
      <c r="Q17" s="65"/>
    </row>
    <row r="18" spans="1:29" ht="22.5" customHeight="1" x14ac:dyDescent="0.25">
      <c r="A18" s="65"/>
      <c r="B18" s="65"/>
      <c r="C18" s="65"/>
      <c r="D18" s="65"/>
      <c r="E18" s="65"/>
      <c r="F18" s="65"/>
      <c r="G18" s="65"/>
      <c r="H18" s="65"/>
      <c r="I18" s="65"/>
      <c r="J18" s="65"/>
      <c r="K18" s="65"/>
      <c r="L18" s="65"/>
      <c r="M18" s="65"/>
      <c r="N18" s="65"/>
      <c r="O18" s="65"/>
      <c r="P18" s="65"/>
      <c r="Q18" s="65"/>
    </row>
    <row r="19" spans="1:29" ht="22.5" customHeight="1" x14ac:dyDescent="0.25">
      <c r="A19" s="68" t="s">
        <v>1416</v>
      </c>
      <c r="B19" s="65"/>
      <c r="C19" s="65"/>
      <c r="D19" s="65"/>
      <c r="E19" s="65"/>
      <c r="F19" s="65"/>
      <c r="G19" s="65"/>
      <c r="H19" s="65"/>
      <c r="I19" s="64"/>
      <c r="J19" s="64"/>
      <c r="K19" s="64"/>
      <c r="L19" s="64"/>
      <c r="M19" s="64"/>
      <c r="N19" s="64"/>
      <c r="O19" s="64"/>
      <c r="P19" s="64"/>
      <c r="Q19" s="65"/>
    </row>
    <row r="20" spans="1:29" ht="22.5" customHeight="1" x14ac:dyDescent="0.25">
      <c r="A20" s="64"/>
      <c r="B20" s="64"/>
      <c r="C20" s="64"/>
      <c r="D20" s="64"/>
      <c r="E20" s="64"/>
      <c r="F20" s="64"/>
      <c r="G20" s="64"/>
      <c r="H20" s="64"/>
      <c r="I20" s="64"/>
      <c r="J20" s="64"/>
      <c r="K20" s="64"/>
      <c r="L20" s="64"/>
      <c r="M20" s="64"/>
      <c r="N20" s="64"/>
      <c r="O20" s="65"/>
      <c r="P20" s="70"/>
      <c r="Q20" s="65"/>
      <c r="R20" s="75"/>
      <c r="S20" s="75"/>
      <c r="T20" s="75"/>
      <c r="U20" s="75"/>
      <c r="V20" s="75"/>
      <c r="W20" s="75"/>
      <c r="X20" s="75"/>
      <c r="Y20" s="75"/>
      <c r="Z20" s="75"/>
    </row>
    <row r="21" spans="1:29" ht="29.25" customHeight="1" x14ac:dyDescent="0.25">
      <c r="A21" s="65"/>
      <c r="B21" s="65" t="s">
        <v>1417</v>
      </c>
      <c r="C21" s="65"/>
      <c r="D21" s="65"/>
      <c r="E21" s="65"/>
      <c r="F21" s="65"/>
      <c r="G21" s="65"/>
      <c r="H21" s="65"/>
      <c r="I21" s="71"/>
      <c r="J21" s="485" t="str">
        <f>": "&amp;BTH!D58</f>
        <v>: 0</v>
      </c>
      <c r="K21" s="485"/>
      <c r="L21" s="65"/>
      <c r="M21" s="485" t="s">
        <v>1418</v>
      </c>
      <c r="N21" s="485"/>
      <c r="O21" s="70">
        <f>ROUND(BTH!D59,1)</f>
        <v>0</v>
      </c>
      <c r="P21" s="70" t="s">
        <v>1419</v>
      </c>
      <c r="Q21" s="65"/>
      <c r="R21" s="480" t="s">
        <v>1420</v>
      </c>
      <c r="S21" s="480"/>
      <c r="T21" s="480"/>
      <c r="U21" s="480"/>
      <c r="V21" s="480"/>
      <c r="W21" s="480"/>
      <c r="X21" s="480"/>
      <c r="Y21" s="480"/>
      <c r="Z21" s="480"/>
      <c r="AC21" s="2" t="s">
        <v>1407</v>
      </c>
    </row>
    <row r="22" spans="1:29" ht="29.25" customHeight="1" x14ac:dyDescent="0.25">
      <c r="A22" s="65"/>
      <c r="B22" s="65" t="s">
        <v>1421</v>
      </c>
      <c r="C22" s="65"/>
      <c r="D22" s="65"/>
      <c r="E22" s="65"/>
      <c r="F22" s="65"/>
      <c r="G22" s="65"/>
      <c r="H22" s="65"/>
      <c r="I22" s="73"/>
      <c r="J22" s="485" t="str">
        <f>": "&amp;BTH!E58</f>
        <v>: 0</v>
      </c>
      <c r="K22" s="485"/>
      <c r="L22" s="65"/>
      <c r="M22" s="485" t="s">
        <v>1418</v>
      </c>
      <c r="N22" s="485"/>
      <c r="O22" s="70">
        <f>ROUND(BTH!E59,1)</f>
        <v>0</v>
      </c>
      <c r="P22" s="70" t="s">
        <v>1419</v>
      </c>
      <c r="Q22" s="65"/>
      <c r="R22" s="480"/>
      <c r="S22" s="480"/>
      <c r="T22" s="480"/>
      <c r="U22" s="480"/>
      <c r="V22" s="480"/>
      <c r="W22" s="480"/>
      <c r="X22" s="480"/>
      <c r="Y22" s="480"/>
      <c r="Z22" s="480"/>
      <c r="AB22" s="2" t="s">
        <v>1422</v>
      </c>
      <c r="AC22" s="79">
        <f>O28/100</f>
        <v>0</v>
      </c>
    </row>
    <row r="23" spans="1:29" ht="29.25" customHeight="1" x14ac:dyDescent="0.25">
      <c r="A23" s="65"/>
      <c r="B23" s="65" t="s">
        <v>1423</v>
      </c>
      <c r="C23" s="65"/>
      <c r="D23" s="65"/>
      <c r="E23" s="65"/>
      <c r="F23" s="65"/>
      <c r="G23" s="65"/>
      <c r="H23" s="65"/>
      <c r="I23" s="71"/>
      <c r="J23" s="485" t="str">
        <f>": "&amp;BTH!F58</f>
        <v>: 0</v>
      </c>
      <c r="K23" s="485"/>
      <c r="L23" s="65"/>
      <c r="M23" s="485" t="s">
        <v>1418</v>
      </c>
      <c r="N23" s="485"/>
      <c r="O23" s="70">
        <f>ROUND(BTH!F59,1)</f>
        <v>0</v>
      </c>
      <c r="P23" s="70" t="s">
        <v>1419</v>
      </c>
      <c r="Q23" s="65"/>
      <c r="AB23" s="2" t="s">
        <v>1424</v>
      </c>
      <c r="AC23" s="79">
        <f>O29/100</f>
        <v>0</v>
      </c>
    </row>
    <row r="24" spans="1:29" ht="29.25" customHeight="1" x14ac:dyDescent="0.25">
      <c r="A24" s="65"/>
      <c r="B24" s="65" t="s">
        <v>1425</v>
      </c>
      <c r="C24" s="65"/>
      <c r="D24" s="65"/>
      <c r="E24" s="65"/>
      <c r="F24" s="65"/>
      <c r="G24" s="65"/>
      <c r="H24" s="65"/>
      <c r="I24" s="71"/>
      <c r="J24" s="485" t="str">
        <f>": "&amp;BTH!G58</f>
        <v>: 0</v>
      </c>
      <c r="K24" s="485"/>
      <c r="L24" s="65"/>
      <c r="M24" s="485" t="s">
        <v>1418</v>
      </c>
      <c r="N24" s="485"/>
      <c r="O24" s="70">
        <f>ROUND(BTH!G59,1)</f>
        <v>0</v>
      </c>
      <c r="P24" s="70" t="s">
        <v>1419</v>
      </c>
      <c r="Q24" s="65"/>
      <c r="AB24" s="2" t="s">
        <v>1410</v>
      </c>
      <c r="AC24" s="79">
        <f t="shared" ref="AC24:AC26" si="1">O30/100</f>
        <v>0</v>
      </c>
    </row>
    <row r="25" spans="1:29" ht="22.5" customHeight="1" x14ac:dyDescent="0.25">
      <c r="A25" s="65"/>
      <c r="B25" s="65"/>
      <c r="C25" s="65"/>
      <c r="D25" s="65"/>
      <c r="E25" s="65"/>
      <c r="F25" s="65"/>
      <c r="G25" s="65"/>
      <c r="H25" s="65"/>
      <c r="I25" s="72"/>
      <c r="J25" s="72"/>
      <c r="K25" s="72"/>
      <c r="L25" s="72"/>
      <c r="M25" s="72"/>
      <c r="N25" s="72"/>
      <c r="O25" s="72"/>
      <c r="P25" s="72"/>
      <c r="Q25" s="65"/>
      <c r="AB25" s="2" t="s">
        <v>58</v>
      </c>
      <c r="AC25" s="79">
        <f t="shared" si="1"/>
        <v>0</v>
      </c>
    </row>
    <row r="26" spans="1:29" ht="22.5" customHeight="1" x14ac:dyDescent="0.25">
      <c r="A26" s="68" t="s">
        <v>1426</v>
      </c>
      <c r="B26" s="64"/>
      <c r="C26" s="64"/>
      <c r="D26" s="64"/>
      <c r="E26" s="64"/>
      <c r="F26" s="64"/>
      <c r="G26" s="64"/>
      <c r="H26" s="64"/>
      <c r="I26" s="65"/>
      <c r="J26" s="65"/>
      <c r="K26" s="65"/>
      <c r="L26" s="74"/>
      <c r="M26" s="74"/>
      <c r="N26" s="64"/>
      <c r="O26" s="64"/>
      <c r="P26" s="64"/>
      <c r="Q26" s="65"/>
      <c r="AB26" s="2" t="s">
        <v>216</v>
      </c>
      <c r="AC26" s="79">
        <f t="shared" si="1"/>
        <v>0</v>
      </c>
    </row>
    <row r="27" spans="1:29" ht="22.5" customHeight="1" x14ac:dyDescent="0.25">
      <c r="A27" s="64"/>
      <c r="B27" s="64"/>
      <c r="C27" s="64"/>
      <c r="D27" s="64"/>
      <c r="E27" s="64"/>
      <c r="F27" s="64"/>
      <c r="G27" s="64"/>
      <c r="H27" s="64"/>
      <c r="I27" s="65"/>
      <c r="J27" s="65"/>
      <c r="K27" s="65"/>
      <c r="L27" s="74"/>
      <c r="M27" s="74"/>
      <c r="N27" s="64"/>
      <c r="O27" s="64"/>
      <c r="P27" s="64"/>
      <c r="Q27" s="65"/>
    </row>
    <row r="28" spans="1:29" ht="29.25" customHeight="1" x14ac:dyDescent="0.25">
      <c r="A28" s="65"/>
      <c r="B28" s="65" t="s">
        <v>1427</v>
      </c>
      <c r="C28" s="65"/>
      <c r="D28" s="65"/>
      <c r="E28" s="65"/>
      <c r="F28" s="65"/>
      <c r="G28" s="65"/>
      <c r="H28" s="65"/>
      <c r="I28" s="71"/>
      <c r="J28" s="485" t="str">
        <f>": "&amp;BTH!H58</f>
        <v>: 0</v>
      </c>
      <c r="K28" s="485"/>
      <c r="L28" s="65"/>
      <c r="M28" s="485" t="s">
        <v>1418</v>
      </c>
      <c r="N28" s="485"/>
      <c r="O28" s="70">
        <f>ROUND(BTH!H59,1)</f>
        <v>0</v>
      </c>
      <c r="P28" s="70" t="s">
        <v>1419</v>
      </c>
      <c r="Q28" s="65"/>
    </row>
    <row r="29" spans="1:29" ht="29.25" customHeight="1" x14ac:dyDescent="0.25">
      <c r="A29" s="65"/>
      <c r="B29" s="65" t="s">
        <v>1428</v>
      </c>
      <c r="C29" s="65"/>
      <c r="D29" s="65"/>
      <c r="E29" s="65"/>
      <c r="F29" s="65"/>
      <c r="G29" s="65"/>
      <c r="H29" s="65"/>
      <c r="I29" s="71"/>
      <c r="J29" s="485" t="str">
        <f>": "&amp;BTH!I58</f>
        <v>: 0</v>
      </c>
      <c r="K29" s="485"/>
      <c r="L29" s="65"/>
      <c r="M29" s="485" t="s">
        <v>1418</v>
      </c>
      <c r="N29" s="485"/>
      <c r="O29" s="70">
        <f>ROUND(BTH!I59,1)</f>
        <v>0</v>
      </c>
      <c r="P29" s="70" t="s">
        <v>1419</v>
      </c>
      <c r="Q29" s="65"/>
    </row>
    <row r="30" spans="1:29" ht="29.25" customHeight="1" x14ac:dyDescent="0.25">
      <c r="A30" s="65"/>
      <c r="B30" s="65" t="s">
        <v>1423</v>
      </c>
      <c r="C30" s="65"/>
      <c r="D30" s="65"/>
      <c r="E30" s="65"/>
      <c r="F30" s="65"/>
      <c r="G30" s="65"/>
      <c r="H30" s="65"/>
      <c r="I30" s="71"/>
      <c r="J30" s="485" t="str">
        <f>": "&amp;BTH!J58</f>
        <v>: 0</v>
      </c>
      <c r="K30" s="485"/>
      <c r="L30" s="65"/>
      <c r="M30" s="485" t="s">
        <v>1418</v>
      </c>
      <c r="N30" s="485"/>
      <c r="O30" s="70">
        <f>ROUND(BTH!J59,1)</f>
        <v>0</v>
      </c>
      <c r="P30" s="70" t="s">
        <v>1419</v>
      </c>
      <c r="Q30" s="65"/>
    </row>
    <row r="31" spans="1:29" ht="29.25" customHeight="1" x14ac:dyDescent="0.25">
      <c r="A31" s="65"/>
      <c r="B31" s="65" t="s">
        <v>1429</v>
      </c>
      <c r="C31" s="65"/>
      <c r="D31" s="65"/>
      <c r="E31" s="65"/>
      <c r="F31" s="65"/>
      <c r="G31" s="65"/>
      <c r="H31" s="65"/>
      <c r="I31" s="71"/>
      <c r="J31" s="485" t="str">
        <f>": "&amp;BTH!K58</f>
        <v>: 0</v>
      </c>
      <c r="K31" s="485"/>
      <c r="L31" s="65"/>
      <c r="M31" s="485" t="s">
        <v>1418</v>
      </c>
      <c r="N31" s="485"/>
      <c r="O31" s="70">
        <f>ROUND(BTH!K59,1)</f>
        <v>0</v>
      </c>
      <c r="P31" s="70" t="s">
        <v>1419</v>
      </c>
      <c r="Q31" s="65"/>
    </row>
    <row r="32" spans="1:29" ht="29.25" customHeight="1" x14ac:dyDescent="0.25">
      <c r="A32" s="65"/>
      <c r="B32" s="65" t="s">
        <v>1430</v>
      </c>
      <c r="C32" s="65"/>
      <c r="D32" s="65"/>
      <c r="E32" s="65"/>
      <c r="F32" s="65"/>
      <c r="G32" s="65"/>
      <c r="H32" s="65"/>
      <c r="I32" s="71"/>
      <c r="J32" s="485" t="str">
        <f>": "&amp;BTH!L58</f>
        <v>: 0</v>
      </c>
      <c r="K32" s="485"/>
      <c r="L32" s="71"/>
      <c r="M32" s="485" t="s">
        <v>1418</v>
      </c>
      <c r="N32" s="485"/>
      <c r="O32" s="70">
        <f>ROUND(BTH!L59,1)</f>
        <v>0</v>
      </c>
      <c r="P32" s="70" t="s">
        <v>1419</v>
      </c>
      <c r="Q32" s="65"/>
    </row>
    <row r="33" spans="1:29" ht="22.5" customHeight="1" x14ac:dyDescent="0.25">
      <c r="A33" s="64"/>
      <c r="B33" s="65"/>
      <c r="C33" s="65"/>
      <c r="D33" s="65"/>
      <c r="E33" s="65"/>
      <c r="F33" s="65"/>
      <c r="G33" s="65"/>
      <c r="H33" s="65"/>
      <c r="I33" s="65"/>
      <c r="J33" s="65"/>
      <c r="K33" s="65"/>
      <c r="L33" s="65"/>
      <c r="M33" s="65"/>
      <c r="N33" s="65"/>
      <c r="O33" s="65"/>
      <c r="P33" s="65"/>
      <c r="Q33" s="65"/>
    </row>
    <row r="34" spans="1:29" ht="29.25" customHeight="1" x14ac:dyDescent="0.25">
      <c r="A34" s="65"/>
      <c r="B34" s="65"/>
      <c r="C34" s="65"/>
      <c r="D34" s="65"/>
      <c r="E34" s="65"/>
      <c r="F34" s="65"/>
      <c r="G34" s="65"/>
      <c r="H34" s="65"/>
      <c r="I34" s="65"/>
      <c r="J34" s="65"/>
      <c r="K34" s="65"/>
      <c r="L34" s="65"/>
      <c r="M34" s="65"/>
      <c r="N34" s="65"/>
      <c r="O34" s="65"/>
      <c r="P34" s="65"/>
      <c r="Q34" s="65"/>
    </row>
    <row r="35" spans="1:29" ht="22.5" customHeight="1" x14ac:dyDescent="0.25">
      <c r="A35" s="64" t="s">
        <v>1431</v>
      </c>
      <c r="B35" s="65"/>
      <c r="C35" s="65"/>
      <c r="D35" s="65"/>
      <c r="E35" s="65"/>
      <c r="F35" s="65"/>
      <c r="G35" s="65"/>
      <c r="H35" s="65"/>
      <c r="I35" s="65"/>
      <c r="J35" s="65"/>
      <c r="K35" s="65"/>
      <c r="L35" s="65"/>
      <c r="M35" s="65"/>
      <c r="N35" s="65"/>
      <c r="O35" s="65"/>
      <c r="P35" s="65"/>
      <c r="Q35" s="65"/>
      <c r="R35" s="480" t="s">
        <v>1432</v>
      </c>
      <c r="S35" s="480"/>
      <c r="T35" s="480"/>
      <c r="U35" s="480"/>
      <c r="V35" s="480"/>
      <c r="W35" s="480"/>
      <c r="X35" s="480"/>
      <c r="Y35" s="480"/>
      <c r="Z35" s="480"/>
    </row>
    <row r="36" spans="1:29" ht="22.5" customHeight="1" x14ac:dyDescent="0.25">
      <c r="A36" s="65"/>
      <c r="B36" s="65"/>
      <c r="C36" s="65"/>
      <c r="D36" s="65"/>
      <c r="E36" s="65"/>
      <c r="F36" s="65"/>
      <c r="G36" s="65"/>
      <c r="H36" s="65"/>
      <c r="I36" s="65"/>
      <c r="J36" s="65"/>
      <c r="K36" s="65"/>
      <c r="L36" s="65"/>
      <c r="M36" s="65"/>
      <c r="N36" s="65"/>
      <c r="O36" s="65"/>
      <c r="P36" s="65"/>
      <c r="Q36" s="65"/>
      <c r="R36" s="480"/>
      <c r="S36" s="480"/>
      <c r="T36" s="480"/>
      <c r="U36" s="480"/>
      <c r="V36" s="480"/>
      <c r="W36" s="480"/>
      <c r="X36" s="480"/>
      <c r="Y36" s="480"/>
      <c r="Z36" s="480"/>
    </row>
    <row r="37" spans="1:29" ht="29.25" customHeight="1" x14ac:dyDescent="0.25">
      <c r="A37" s="65"/>
      <c r="B37" s="65" t="s">
        <v>1433</v>
      </c>
      <c r="C37" s="65"/>
      <c r="D37" s="65"/>
      <c r="E37" s="65"/>
      <c r="F37" s="65"/>
      <c r="G37" s="65"/>
      <c r="H37" s="65"/>
      <c r="I37" s="484" t="str">
        <f>": "&amp;BTH!M58</f>
        <v>: 0</v>
      </c>
      <c r="J37" s="485"/>
      <c r="K37" s="65"/>
      <c r="L37" s="485" t="s">
        <v>1418</v>
      </c>
      <c r="M37" s="485"/>
      <c r="N37" s="65"/>
      <c r="O37" s="70">
        <f>ROUND(BTH!M59,1)</f>
        <v>0</v>
      </c>
      <c r="P37" s="70" t="s">
        <v>1419</v>
      </c>
      <c r="Q37" s="65"/>
    </row>
    <row r="38" spans="1:29" ht="29.25" customHeight="1" x14ac:dyDescent="0.25">
      <c r="A38" s="65"/>
      <c r="B38" s="65" t="s">
        <v>1434</v>
      </c>
      <c r="C38" s="65"/>
      <c r="D38" s="65"/>
      <c r="E38" s="65"/>
      <c r="F38" s="65"/>
      <c r="G38" s="65"/>
      <c r="H38" s="65"/>
      <c r="I38" s="484" t="str">
        <f>": "&amp;BTH!N58</f>
        <v>: 0</v>
      </c>
      <c r="J38" s="485"/>
      <c r="K38" s="65"/>
      <c r="L38" s="485" t="s">
        <v>1418</v>
      </c>
      <c r="M38" s="485"/>
      <c r="N38" s="65"/>
      <c r="O38" s="70">
        <f>ROUND(BTH!N59,1)</f>
        <v>0</v>
      </c>
      <c r="P38" s="70" t="s">
        <v>1419</v>
      </c>
      <c r="Q38" s="65"/>
      <c r="AC38" s="2" t="s">
        <v>1407</v>
      </c>
    </row>
    <row r="39" spans="1:29" ht="29.25" customHeight="1" x14ac:dyDescent="0.25">
      <c r="A39" s="65"/>
      <c r="B39" s="65" t="s">
        <v>1435</v>
      </c>
      <c r="C39" s="65"/>
      <c r="D39" s="65"/>
      <c r="E39" s="65"/>
      <c r="F39" s="65"/>
      <c r="G39" s="65"/>
      <c r="H39" s="65"/>
      <c r="I39" s="484" t="str">
        <f>": "&amp;BTH!O58</f>
        <v>: 0</v>
      </c>
      <c r="J39" s="485"/>
      <c r="K39" s="65"/>
      <c r="L39" s="485" t="s">
        <v>1418</v>
      </c>
      <c r="M39" s="485"/>
      <c r="N39" s="65"/>
      <c r="O39" s="70">
        <f>ROUND(BTH!O59,1)</f>
        <v>0</v>
      </c>
      <c r="P39" s="70" t="s">
        <v>1419</v>
      </c>
      <c r="Q39" s="65"/>
      <c r="AB39" s="63" t="s">
        <v>37</v>
      </c>
      <c r="AC39" s="79">
        <f t="shared" ref="AC39:AC42" si="2">O37/100</f>
        <v>0</v>
      </c>
    </row>
    <row r="40" spans="1:29" ht="29.25" customHeight="1" x14ac:dyDescent="0.25">
      <c r="A40" s="65"/>
      <c r="B40" s="65" t="s">
        <v>1436</v>
      </c>
      <c r="C40" s="65"/>
      <c r="D40" s="65"/>
      <c r="E40" s="65"/>
      <c r="F40" s="65"/>
      <c r="G40" s="65"/>
      <c r="H40" s="65"/>
      <c r="I40" s="484" t="str">
        <f>": "&amp;BTH!P58</f>
        <v>: 0</v>
      </c>
      <c r="J40" s="485"/>
      <c r="K40" s="65"/>
      <c r="L40" s="485" t="s">
        <v>1418</v>
      </c>
      <c r="M40" s="485"/>
      <c r="N40" s="65"/>
      <c r="O40" s="70">
        <f>ROUND(BTH!P59,1)</f>
        <v>0</v>
      </c>
      <c r="P40" s="70" t="s">
        <v>1419</v>
      </c>
      <c r="Q40" s="65"/>
      <c r="AB40" s="63" t="s">
        <v>1437</v>
      </c>
      <c r="AC40" s="79">
        <f t="shared" si="2"/>
        <v>0</v>
      </c>
    </row>
    <row r="41" spans="1:29" ht="22.5" customHeight="1" x14ac:dyDescent="0.25">
      <c r="A41" s="65"/>
      <c r="B41" s="65"/>
      <c r="C41" s="65"/>
      <c r="D41" s="65"/>
      <c r="E41" s="65"/>
      <c r="F41" s="65"/>
      <c r="G41" s="65"/>
      <c r="H41" s="65"/>
      <c r="I41" s="72"/>
      <c r="J41" s="72"/>
      <c r="K41" s="72"/>
      <c r="L41" s="72"/>
      <c r="M41" s="72"/>
      <c r="N41" s="72"/>
      <c r="O41" s="72"/>
      <c r="P41" s="72"/>
      <c r="Q41" s="65"/>
      <c r="AB41" s="63" t="s">
        <v>1438</v>
      </c>
      <c r="AC41" s="79">
        <f t="shared" si="2"/>
        <v>0</v>
      </c>
    </row>
    <row r="42" spans="1:29" ht="22.5" customHeight="1" x14ac:dyDescent="0.25">
      <c r="A42" s="64" t="s">
        <v>1439</v>
      </c>
      <c r="B42" s="64"/>
      <c r="C42" s="64"/>
      <c r="D42" s="64"/>
      <c r="E42" s="64"/>
      <c r="F42" s="64"/>
      <c r="G42" s="64"/>
      <c r="H42" s="64"/>
      <c r="I42" s="64"/>
      <c r="J42" s="64"/>
      <c r="K42" s="64"/>
      <c r="L42" s="74"/>
      <c r="M42" s="74"/>
      <c r="N42" s="64"/>
      <c r="O42" s="64"/>
      <c r="P42" s="64"/>
      <c r="Q42" s="65"/>
      <c r="AB42" s="63" t="s">
        <v>40</v>
      </c>
      <c r="AC42" s="79">
        <f t="shared" si="2"/>
        <v>0</v>
      </c>
    </row>
    <row r="43" spans="1:29" ht="22.5" customHeight="1" x14ac:dyDescent="0.25">
      <c r="A43" s="64"/>
      <c r="B43" s="64"/>
      <c r="C43" s="64"/>
      <c r="D43" s="64"/>
      <c r="E43" s="64"/>
      <c r="F43" s="64"/>
      <c r="G43" s="64"/>
      <c r="H43" s="64"/>
      <c r="I43" s="64"/>
      <c r="J43" s="64"/>
      <c r="K43" s="64"/>
      <c r="L43" s="74"/>
      <c r="M43" s="74"/>
      <c r="N43" s="64"/>
      <c r="O43" s="64"/>
      <c r="P43" s="64"/>
      <c r="Q43" s="65"/>
    </row>
    <row r="44" spans="1:29" ht="29.25" customHeight="1" x14ac:dyDescent="0.25">
      <c r="A44" s="65"/>
      <c r="B44" s="65" t="s">
        <v>1440</v>
      </c>
      <c r="C44" s="65"/>
      <c r="D44" s="65"/>
      <c r="E44" s="65"/>
      <c r="F44" s="65"/>
      <c r="G44" s="65"/>
      <c r="H44" s="65"/>
      <c r="I44" s="484" t="str">
        <f>": "&amp;BTH!Q58</f>
        <v>: 0</v>
      </c>
      <c r="J44" s="485"/>
      <c r="K44" s="65"/>
      <c r="L44" s="485" t="s">
        <v>1418</v>
      </c>
      <c r="M44" s="485"/>
      <c r="N44" s="65"/>
      <c r="O44" s="70">
        <f>ROUND(BTH!Q59,1)</f>
        <v>31.8</v>
      </c>
      <c r="P44" s="70" t="s">
        <v>1419</v>
      </c>
      <c r="Q44" s="65"/>
    </row>
    <row r="45" spans="1:29" ht="29.25" customHeight="1" x14ac:dyDescent="0.25">
      <c r="A45" s="65"/>
      <c r="B45" s="65" t="s">
        <v>1441</v>
      </c>
      <c r="C45" s="65"/>
      <c r="D45" s="65"/>
      <c r="E45" s="65"/>
      <c r="F45" s="65"/>
      <c r="G45" s="65"/>
      <c r="H45" s="65"/>
      <c r="I45" s="484" t="str">
        <f>": "&amp;BTH!R58</f>
        <v>: 0</v>
      </c>
      <c r="J45" s="485"/>
      <c r="K45" s="65"/>
      <c r="L45" s="485" t="s">
        <v>1418</v>
      </c>
      <c r="M45" s="485"/>
      <c r="N45" s="65"/>
      <c r="O45" s="70">
        <f>ROUND(BTH!R59,1)</f>
        <v>0</v>
      </c>
      <c r="P45" s="70" t="s">
        <v>1419</v>
      </c>
      <c r="Q45" s="65"/>
    </row>
    <row r="46" spans="1:29" ht="29.25" customHeight="1" x14ac:dyDescent="0.25">
      <c r="A46" s="65"/>
      <c r="B46" s="65" t="s">
        <v>1442</v>
      </c>
      <c r="C46" s="65"/>
      <c r="D46" s="65"/>
      <c r="E46" s="65"/>
      <c r="F46" s="65"/>
      <c r="G46" s="65"/>
      <c r="H46" s="65"/>
      <c r="I46" s="484" t="str">
        <f>": "&amp;BTH!S58</f>
        <v>: 0</v>
      </c>
      <c r="J46" s="485"/>
      <c r="K46" s="65"/>
      <c r="L46" s="485" t="s">
        <v>1418</v>
      </c>
      <c r="M46" s="485"/>
      <c r="N46" s="65"/>
      <c r="O46" s="70">
        <f>ROUND(BTH!S59,1)</f>
        <v>0</v>
      </c>
      <c r="P46" s="70" t="s">
        <v>1419</v>
      </c>
      <c r="Q46" s="65"/>
    </row>
    <row r="47" spans="1:29" ht="22.5" customHeight="1" x14ac:dyDescent="0.25">
      <c r="A47" s="65"/>
      <c r="B47" s="65"/>
      <c r="C47" s="65"/>
      <c r="D47" s="65"/>
      <c r="E47" s="65"/>
      <c r="F47" s="65"/>
      <c r="G47" s="65"/>
      <c r="H47" s="65"/>
      <c r="I47" s="72"/>
      <c r="J47" s="72"/>
      <c r="K47" s="72"/>
      <c r="L47" s="72"/>
      <c r="M47" s="72"/>
      <c r="N47" s="72"/>
      <c r="O47" s="72"/>
      <c r="P47" s="72"/>
      <c r="Q47" s="65"/>
    </row>
    <row r="48" spans="1:29" ht="22.5" customHeight="1" x14ac:dyDescent="0.25">
      <c r="A48" s="64" t="s">
        <v>1443</v>
      </c>
      <c r="B48" s="64"/>
      <c r="C48" s="64"/>
      <c r="D48" s="64"/>
      <c r="E48" s="64"/>
      <c r="F48" s="64"/>
      <c r="G48" s="64"/>
      <c r="H48" s="64"/>
      <c r="I48" s="64"/>
      <c r="J48" s="64"/>
      <c r="K48" s="64"/>
      <c r="L48" s="74"/>
      <c r="M48" s="74"/>
      <c r="N48" s="64"/>
      <c r="O48" s="64"/>
      <c r="P48" s="64"/>
      <c r="Q48" s="65"/>
      <c r="R48" s="75"/>
      <c r="S48" s="75"/>
      <c r="T48" s="75"/>
      <c r="U48" s="75"/>
      <c r="V48" s="75"/>
      <c r="W48" s="75"/>
      <c r="X48" s="75"/>
      <c r="Y48" s="75"/>
      <c r="Z48" s="75"/>
    </row>
    <row r="49" spans="1:29" ht="22.5" customHeight="1" x14ac:dyDescent="0.25">
      <c r="A49" s="65"/>
      <c r="B49" s="65"/>
      <c r="C49" s="65"/>
      <c r="D49" s="65"/>
      <c r="E49" s="65"/>
      <c r="F49" s="65"/>
      <c r="G49" s="65"/>
      <c r="H49" s="65"/>
      <c r="I49" s="72"/>
      <c r="J49" s="72"/>
      <c r="K49" s="72"/>
      <c r="L49" s="72"/>
      <c r="M49" s="72"/>
      <c r="N49" s="72"/>
      <c r="O49" s="72"/>
      <c r="P49" s="72"/>
      <c r="Q49" s="65"/>
      <c r="R49" s="480" t="s">
        <v>1444</v>
      </c>
      <c r="S49" s="480"/>
      <c r="T49" s="480"/>
      <c r="U49" s="480"/>
      <c r="V49" s="480"/>
      <c r="W49" s="480"/>
      <c r="X49" s="480"/>
      <c r="Y49" s="480"/>
      <c r="Z49" s="480"/>
    </row>
    <row r="50" spans="1:29" ht="32.25" customHeight="1" x14ac:dyDescent="0.25">
      <c r="A50" s="482" t="s">
        <v>1445</v>
      </c>
      <c r="B50" s="482"/>
      <c r="C50" s="482"/>
      <c r="D50" s="482"/>
      <c r="E50" s="482"/>
      <c r="F50" s="482"/>
      <c r="G50" s="482"/>
      <c r="H50" s="482"/>
      <c r="I50" s="482"/>
      <c r="J50" s="482"/>
      <c r="K50" s="482"/>
      <c r="L50" s="482"/>
      <c r="M50" s="482"/>
      <c r="N50" s="482"/>
      <c r="O50" s="482"/>
      <c r="P50" s="482"/>
      <c r="Q50" s="482"/>
      <c r="R50" s="480"/>
      <c r="S50" s="480"/>
      <c r="T50" s="480"/>
      <c r="U50" s="480"/>
      <c r="V50" s="480"/>
      <c r="W50" s="480"/>
      <c r="X50" s="480"/>
      <c r="Y50" s="480"/>
      <c r="Z50" s="480"/>
    </row>
    <row r="51" spans="1:29" ht="32.25" customHeight="1" x14ac:dyDescent="0.25">
      <c r="A51" s="482"/>
      <c r="B51" s="482"/>
      <c r="C51" s="482"/>
      <c r="D51" s="482"/>
      <c r="E51" s="482"/>
      <c r="F51" s="482"/>
      <c r="G51" s="482"/>
      <c r="H51" s="482"/>
      <c r="I51" s="482"/>
      <c r="J51" s="482"/>
      <c r="K51" s="482"/>
      <c r="L51" s="482"/>
      <c r="M51" s="482"/>
      <c r="N51" s="482"/>
      <c r="O51" s="482"/>
      <c r="P51" s="482"/>
      <c r="Q51" s="482"/>
      <c r="AC51" s="2" t="s">
        <v>1407</v>
      </c>
    </row>
    <row r="52" spans="1:29" ht="18.75" x14ac:dyDescent="0.25">
      <c r="A52" s="69"/>
      <c r="B52" s="69"/>
      <c r="C52" s="69"/>
      <c r="D52" s="69"/>
      <c r="E52" s="69"/>
      <c r="F52" s="69"/>
      <c r="G52" s="69"/>
      <c r="H52" s="69"/>
      <c r="I52" s="69"/>
      <c r="J52" s="69"/>
      <c r="K52" s="69"/>
      <c r="L52" s="69"/>
      <c r="M52" s="69"/>
      <c r="N52" s="69"/>
      <c r="O52" s="69"/>
      <c r="P52" s="69"/>
      <c r="Q52" s="69"/>
      <c r="AB52" s="63" t="s">
        <v>1446</v>
      </c>
      <c r="AC52" s="79">
        <f t="shared" ref="AC52:AC54" si="3">O44/100</f>
        <v>0.318</v>
      </c>
    </row>
    <row r="53" spans="1:29" ht="18.75" x14ac:dyDescent="0.25">
      <c r="A53" s="65" t="s">
        <v>1447</v>
      </c>
      <c r="B53" s="65"/>
      <c r="C53" s="65"/>
      <c r="D53" s="65"/>
      <c r="E53" s="65"/>
      <c r="F53" s="65"/>
      <c r="G53" s="65"/>
      <c r="H53" s="65"/>
      <c r="I53" s="65"/>
      <c r="J53" s="65"/>
      <c r="K53" s="65"/>
      <c r="L53" s="65"/>
      <c r="M53" s="65"/>
      <c r="N53" s="65"/>
      <c r="O53" s="65"/>
      <c r="P53" s="65"/>
      <c r="Q53" s="65"/>
      <c r="AB53" s="63" t="s">
        <v>1448</v>
      </c>
      <c r="AC53" s="79">
        <f t="shared" si="3"/>
        <v>0</v>
      </c>
    </row>
    <row r="54" spans="1:29" ht="18.75" x14ac:dyDescent="0.25">
      <c r="A54" s="65"/>
      <c r="B54" s="65"/>
      <c r="C54" s="65"/>
      <c r="D54" s="65"/>
      <c r="E54" s="65"/>
      <c r="F54" s="65"/>
      <c r="G54" s="65"/>
      <c r="H54" s="65"/>
      <c r="I54" s="65"/>
      <c r="J54" s="65"/>
      <c r="K54" s="65"/>
      <c r="L54" s="65"/>
      <c r="M54" s="65"/>
      <c r="N54" s="65"/>
      <c r="O54" s="65"/>
      <c r="P54" s="65"/>
      <c r="Q54" s="65"/>
      <c r="AB54" s="63" t="s">
        <v>1449</v>
      </c>
      <c r="AC54" s="79">
        <f t="shared" si="3"/>
        <v>0</v>
      </c>
    </row>
    <row r="55" spans="1:29" ht="30.75" customHeight="1" x14ac:dyDescent="0.25">
      <c r="A55" s="482" t="s">
        <v>1450</v>
      </c>
      <c r="B55" s="482"/>
      <c r="C55" s="482"/>
      <c r="D55" s="482"/>
      <c r="E55" s="482"/>
      <c r="F55" s="482"/>
      <c r="G55" s="482"/>
      <c r="H55" s="482"/>
      <c r="I55" s="482"/>
      <c r="J55" s="482"/>
      <c r="K55" s="482"/>
      <c r="L55" s="482"/>
      <c r="M55" s="482"/>
      <c r="N55" s="482"/>
      <c r="O55" s="482"/>
      <c r="P55" s="482"/>
      <c r="Q55" s="482"/>
      <c r="AB55" s="63"/>
    </row>
    <row r="56" spans="1:29" ht="30.75" customHeight="1" x14ac:dyDescent="0.25">
      <c r="A56" s="482"/>
      <c r="B56" s="482"/>
      <c r="C56" s="482"/>
      <c r="D56" s="482"/>
      <c r="E56" s="482"/>
      <c r="F56" s="482"/>
      <c r="G56" s="482"/>
      <c r="H56" s="482"/>
      <c r="I56" s="482"/>
      <c r="J56" s="482"/>
      <c r="K56" s="482"/>
      <c r="L56" s="482"/>
      <c r="M56" s="482"/>
      <c r="N56" s="482"/>
      <c r="O56" s="482"/>
      <c r="P56" s="482"/>
      <c r="Q56" s="482"/>
    </row>
    <row r="57" spans="1:29" ht="18.75" x14ac:dyDescent="0.25">
      <c r="A57" s="65"/>
      <c r="B57" s="65"/>
      <c r="C57" s="65"/>
      <c r="D57" s="65"/>
      <c r="E57" s="65"/>
      <c r="F57" s="65"/>
      <c r="G57" s="65"/>
      <c r="H57" s="65"/>
      <c r="I57" s="65"/>
      <c r="J57" s="65"/>
      <c r="K57" s="65"/>
      <c r="L57" s="65"/>
      <c r="M57" s="65"/>
      <c r="N57" s="65"/>
      <c r="O57" s="65"/>
      <c r="P57" s="65"/>
      <c r="Q57" s="65"/>
    </row>
    <row r="58" spans="1:29" ht="21.75" customHeight="1" x14ac:dyDescent="0.25">
      <c r="A58" s="483" t="s">
        <v>1451</v>
      </c>
      <c r="B58" s="483"/>
      <c r="C58" s="483"/>
      <c r="D58" s="483"/>
      <c r="E58" s="483"/>
      <c r="F58" s="483"/>
      <c r="G58" s="483"/>
      <c r="H58" s="483"/>
      <c r="I58" s="483"/>
      <c r="J58" s="483"/>
      <c r="K58" s="483"/>
      <c r="L58" s="483"/>
      <c r="M58" s="483"/>
      <c r="N58" s="483"/>
      <c r="O58" s="483"/>
      <c r="P58" s="483"/>
      <c r="Q58" s="483"/>
    </row>
    <row r="59" spans="1:29" ht="21.75" customHeight="1" x14ac:dyDescent="0.25">
      <c r="A59" s="483"/>
      <c r="B59" s="483"/>
      <c r="C59" s="483"/>
      <c r="D59" s="483"/>
      <c r="E59" s="483"/>
      <c r="F59" s="483"/>
      <c r="G59" s="483"/>
      <c r="H59" s="483"/>
      <c r="I59" s="483"/>
      <c r="J59" s="483"/>
      <c r="K59" s="483"/>
      <c r="L59" s="483"/>
      <c r="M59" s="483"/>
      <c r="N59" s="483"/>
      <c r="O59" s="483"/>
      <c r="P59" s="483"/>
      <c r="Q59" s="483"/>
    </row>
    <row r="60" spans="1:29" ht="18.75" x14ac:dyDescent="0.25">
      <c r="A60" s="65"/>
      <c r="B60" s="65"/>
      <c r="C60" s="65"/>
      <c r="D60" s="65"/>
      <c r="E60" s="65"/>
      <c r="F60" s="65"/>
      <c r="G60" s="65"/>
      <c r="H60" s="65"/>
      <c r="I60" s="65"/>
      <c r="J60" s="65"/>
      <c r="K60" s="65"/>
      <c r="L60" s="65"/>
      <c r="M60" s="65"/>
      <c r="N60" s="65"/>
      <c r="O60" s="65"/>
      <c r="P60" s="65"/>
      <c r="Q60" s="65"/>
    </row>
    <row r="61" spans="1:29" ht="25.5" customHeight="1" x14ac:dyDescent="0.25">
      <c r="A61" s="64" t="s">
        <v>1452</v>
      </c>
      <c r="B61" s="65"/>
      <c r="C61" s="65"/>
      <c r="D61" s="65"/>
      <c r="E61" s="65"/>
      <c r="F61" s="65"/>
      <c r="G61" s="65"/>
      <c r="H61" s="65"/>
      <c r="I61" s="65"/>
      <c r="J61" s="65"/>
      <c r="K61" s="65"/>
      <c r="L61" s="65"/>
      <c r="M61" s="65"/>
      <c r="N61" s="65"/>
      <c r="O61" s="65"/>
      <c r="P61" s="65"/>
      <c r="Q61" s="65"/>
    </row>
    <row r="62" spans="1:29" ht="25.5" customHeight="1" x14ac:dyDescent="0.25">
      <c r="A62" s="65" t="s">
        <v>1453</v>
      </c>
      <c r="B62" s="65"/>
      <c r="C62" s="65"/>
      <c r="D62" s="65"/>
      <c r="E62" s="65"/>
      <c r="F62" s="65"/>
      <c r="G62" s="65"/>
      <c r="H62" s="65"/>
      <c r="I62" s="65"/>
      <c r="J62" s="65"/>
      <c r="K62" s="65"/>
      <c r="L62" s="65"/>
      <c r="M62" s="65"/>
      <c r="N62" s="65"/>
      <c r="O62" s="65"/>
      <c r="P62" s="65"/>
      <c r="Q62" s="65"/>
      <c r="S62" s="76"/>
      <c r="Y62" s="76"/>
    </row>
    <row r="63" spans="1:29" ht="25.5" customHeight="1" x14ac:dyDescent="0.25">
      <c r="A63" s="65" t="s">
        <v>1454</v>
      </c>
      <c r="B63" s="65"/>
      <c r="C63" s="65"/>
      <c r="D63" s="65"/>
      <c r="E63" s="65"/>
      <c r="F63" s="65"/>
      <c r="G63" s="65"/>
      <c r="H63" s="65"/>
      <c r="I63" s="65"/>
      <c r="J63" s="65"/>
      <c r="K63" s="65"/>
      <c r="L63" s="65"/>
      <c r="M63" s="65"/>
      <c r="N63" s="65"/>
      <c r="O63" s="65"/>
      <c r="P63" s="65"/>
      <c r="Q63" s="65"/>
      <c r="R63" s="479" t="s">
        <v>1404</v>
      </c>
      <c r="S63" s="479"/>
      <c r="T63" s="479"/>
      <c r="U63" s="479"/>
      <c r="W63" s="5"/>
      <c r="X63" s="479" t="s">
        <v>1405</v>
      </c>
      <c r="Y63" s="479"/>
      <c r="Z63" s="479"/>
    </row>
    <row r="64" spans="1:29" ht="25.5" customHeight="1" x14ac:dyDescent="0.25">
      <c r="A64" s="65" t="s">
        <v>1455</v>
      </c>
      <c r="B64" s="65"/>
      <c r="C64" s="65"/>
      <c r="D64" s="65"/>
      <c r="E64" s="65"/>
      <c r="F64" s="65"/>
      <c r="G64" s="65"/>
      <c r="H64" s="65"/>
      <c r="I64" s="65"/>
      <c r="J64" s="65"/>
      <c r="K64" s="65"/>
      <c r="L64" s="65"/>
      <c r="M64" s="65"/>
      <c r="N64" s="65"/>
      <c r="O64" s="65"/>
      <c r="P64" s="65"/>
      <c r="Q64" s="65"/>
    </row>
    <row r="65" spans="1:21" ht="25.5" customHeight="1" x14ac:dyDescent="0.25">
      <c r="A65" s="65" t="s">
        <v>1456</v>
      </c>
      <c r="B65" s="65"/>
      <c r="C65" s="65"/>
      <c r="D65" s="65"/>
      <c r="E65" s="65"/>
      <c r="F65" s="65"/>
      <c r="G65" s="65"/>
      <c r="H65" s="65"/>
      <c r="I65" s="65"/>
      <c r="J65" s="65"/>
      <c r="K65" s="65"/>
      <c r="L65" s="65"/>
      <c r="M65" s="65"/>
      <c r="N65" s="65"/>
      <c r="O65" s="65"/>
      <c r="P65" s="65"/>
      <c r="Q65" s="65"/>
    </row>
    <row r="66" spans="1:21" ht="25.5" customHeight="1" x14ac:dyDescent="0.25">
      <c r="A66" s="65" t="s">
        <v>1457</v>
      </c>
      <c r="B66" s="65"/>
      <c r="C66" s="65"/>
      <c r="D66" s="65"/>
      <c r="E66" s="65"/>
      <c r="F66" s="65"/>
      <c r="G66" s="65"/>
      <c r="H66" s="65"/>
      <c r="I66" s="65"/>
      <c r="J66" s="65"/>
      <c r="K66" s="65"/>
      <c r="L66" s="65"/>
      <c r="M66" s="65"/>
      <c r="N66" s="65"/>
      <c r="O66" s="65"/>
      <c r="P66" s="65"/>
      <c r="Q66" s="65"/>
    </row>
    <row r="69" spans="1:21" ht="18.75" x14ac:dyDescent="0.25">
      <c r="R69" s="478" t="s">
        <v>1458</v>
      </c>
      <c r="S69" s="478"/>
      <c r="T69" s="478"/>
      <c r="U69" s="478"/>
    </row>
  </sheetData>
  <mergeCells count="49">
    <mergeCell ref="A1:G1"/>
    <mergeCell ref="I1:Q1"/>
    <mergeCell ref="A2:G2"/>
    <mergeCell ref="I2:Q2"/>
    <mergeCell ref="I4:Q4"/>
    <mergeCell ref="A8:Q8"/>
    <mergeCell ref="J21:K21"/>
    <mergeCell ref="M21:N21"/>
    <mergeCell ref="J22:K22"/>
    <mergeCell ref="M22:N22"/>
    <mergeCell ref="J23:K23"/>
    <mergeCell ref="M23:N23"/>
    <mergeCell ref="J24:K24"/>
    <mergeCell ref="M24:N24"/>
    <mergeCell ref="J28:K28"/>
    <mergeCell ref="M28:N28"/>
    <mergeCell ref="J29:K29"/>
    <mergeCell ref="M29:N29"/>
    <mergeCell ref="J30:K30"/>
    <mergeCell ref="M30:N30"/>
    <mergeCell ref="J31:K31"/>
    <mergeCell ref="M31:N31"/>
    <mergeCell ref="J32:K32"/>
    <mergeCell ref="M32:N32"/>
    <mergeCell ref="I37:J37"/>
    <mergeCell ref="L37:M37"/>
    <mergeCell ref="I38:J38"/>
    <mergeCell ref="L38:M38"/>
    <mergeCell ref="L39:M39"/>
    <mergeCell ref="I40:J40"/>
    <mergeCell ref="L40:M40"/>
    <mergeCell ref="I44:J44"/>
    <mergeCell ref="L44:M44"/>
    <mergeCell ref="R69:U69"/>
    <mergeCell ref="X63:Z63"/>
    <mergeCell ref="R21:Z22"/>
    <mergeCell ref="R1:Z2"/>
    <mergeCell ref="A6:Q7"/>
    <mergeCell ref="R35:Z36"/>
    <mergeCell ref="A55:Q56"/>
    <mergeCell ref="A58:Q59"/>
    <mergeCell ref="R49:Z50"/>
    <mergeCell ref="A50:Q51"/>
    <mergeCell ref="I45:J45"/>
    <mergeCell ref="L45:M45"/>
    <mergeCell ref="I46:J46"/>
    <mergeCell ref="L46:M46"/>
    <mergeCell ref="R63:U63"/>
    <mergeCell ref="I39:J39"/>
  </mergeCell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3073" r:id="rId4" name="Button 1">
              <controlPr defaultSize="0" print="0" autoPict="0" macro="[1]!In_2_trang_tong_hop">
                <anchor moveWithCells="1" sizeWithCells="1">
                  <from>
                    <xdr:col>17</xdr:col>
                    <xdr:colOff>38100</xdr:colOff>
                    <xdr:row>0</xdr:row>
                    <xdr:rowOff>47625</xdr:rowOff>
                  </from>
                  <to>
                    <xdr:col>19</xdr:col>
                    <xdr:colOff>466725</xdr:colOff>
                    <xdr:row>8</xdr:row>
                    <xdr:rowOff>161925</xdr:rowOff>
                  </to>
                </anchor>
              </controlPr>
            </control>
          </mc:Choice>
        </mc:AlternateContent>
        <mc:AlternateContent xmlns:mc="http://schemas.openxmlformats.org/markup-compatibility/2006">
          <mc:Choice Requires="x14">
            <control shapeId="3074" r:id="rId5" name="Button 2">
              <controlPr defaultSize="0" print="0" autoPict="0" macro="[1]!Xuat_PDF_bieu_do">
                <anchor moveWithCells="1" sizeWithCells="1">
                  <from>
                    <xdr:col>20</xdr:col>
                    <xdr:colOff>476250</xdr:colOff>
                    <xdr:row>0</xdr:row>
                    <xdr:rowOff>47625</xdr:rowOff>
                  </from>
                  <to>
                    <xdr:col>23</xdr:col>
                    <xdr:colOff>219075</xdr:colOff>
                    <xdr:row>8</xdr:row>
                    <xdr:rowOff>161925</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DF73B-3A01-480C-A975-A9DAB8C4F096}">
  <sheetPr codeName="Sheet50" filterMode="1">
    <tabColor theme="0"/>
  </sheetPr>
  <dimension ref="A1:AT60"/>
  <sheetViews>
    <sheetView zoomScale="78" zoomScaleNormal="78" workbookViewId="0">
      <selection activeCell="P31" sqref="P31"/>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71003-022A-45CB-9404-E0080CCA7667}">
  <sheetPr codeName="Sheet49"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9E1EC-12BE-4E77-8847-BD5EB5C39A69}">
  <sheetPr codeName="Sheet48" filterMode="1">
    <tabColor theme="0"/>
  </sheetPr>
  <dimension ref="A1:AT60"/>
  <sheetViews>
    <sheetView zoomScale="78" zoomScaleNormal="78" workbookViewId="0">
      <selection activeCell="N44" sqref="N44"/>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90BD6-A68E-4E33-812C-47E775B6A466}">
  <sheetPr codeName="Sheet47"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39B8-D86E-4622-B7AD-A732B3B79CA2}">
  <sheetPr codeName="Sheet46"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2B170-97C9-4C46-A9B8-6E6529A955DE}">
  <sheetPr codeName="Sheet45"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61930-C327-488A-8418-8D73F2310852}">
  <sheetPr codeName="Sheet44" filterMode="1">
    <tabColor theme="0"/>
  </sheetPr>
  <dimension ref="A1:AT60"/>
  <sheetViews>
    <sheetView zoomScale="78" zoomScaleNormal="78" workbookViewId="0">
      <selection activeCell="W41" sqref="W41"/>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74F75-D79D-4105-B279-1FE4BF398833}">
  <sheetPr codeName="Sheet43"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3968-EA06-4FE9-84E4-8C2D74EC37AA}">
  <sheetPr codeName="Sheet42"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26AE6-D824-4CEE-9EB3-41102EE50B39}">
  <sheetPr codeName="Sheet41"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8C2D7-CDBE-4D6E-BF8C-B8E2834C3A94}">
  <sheetPr codeName="Sheet40"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0D9D3-6BDC-4293-9B81-A27F215930AE}">
  <sheetPr codeName="Sheet39" filterMode="1">
    <tabColor theme="0"/>
  </sheetPr>
  <dimension ref="A1:AT60"/>
  <sheetViews>
    <sheetView zoomScale="78" zoomScaleNormal="78" workbookViewId="0">
      <selection activeCell="X42" sqref="X42"/>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F887E-7454-4D8C-903C-309A103CE3BE}">
  <sheetPr codeName="Sheet38"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649FC-9A24-492E-9002-8FF8FCED38D9}">
  <sheetPr codeName="Sheet37"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53DAE-7A8F-4C7E-99BC-652C7101D51C}">
  <sheetPr codeName="Sheet36"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9F731-4963-4C52-9DAF-2045446FDEB2}">
  <sheetPr codeName="Sheet35"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7F8A2-ABEA-4D4E-922C-55944EE656EE}">
  <sheetPr codeName="Sheet34"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2BBE4-147F-4188-81AC-B9944EA30CBF}">
  <sheetPr codeName="Sheet8"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C5E40F-D550-40F1-9421-809F8526A6D9}">
  <sheetPr codeName="Sheet9"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62EF6-CA54-45F9-BBD5-88757A7712B2}">
  <sheetPr codeName="Sheet10"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A2BE2-A445-495C-A517-008D82A462DD}">
  <sheetPr codeName="Sheet11"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AA5045-B30C-4411-BB79-1E2435F3D792}">
  <sheetPr codeName="Sheet12" filterMode="1">
    <tabColor theme="0"/>
  </sheetPr>
  <dimension ref="A1:AT60"/>
  <sheetViews>
    <sheetView zoomScale="78" zoomScaleNormal="78" workbookViewId="0">
      <selection activeCell="O23" sqref="O23"/>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1AD2-7E72-4489-BC74-24BC7F8009B2}">
  <sheetPr codeName="Sheet13"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E6E81-3466-4EFC-9FA0-5F297B7279B5}">
  <sheetPr codeName="Sheet14" filterMode="1">
    <tabColor theme="0"/>
  </sheetPr>
  <dimension ref="A1:AT60"/>
  <sheetViews>
    <sheetView zoomScale="78" zoomScaleNormal="78" workbookViewId="0">
      <selection activeCell="X39" sqref="X3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F0644-AB37-4FCB-94E0-8112CDCA30CF}">
  <sheetPr codeName="Sheet15"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ABE97-63FB-45D9-9F13-7755BE0BAB7A}">
  <sheetPr codeName="Sheet16"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E1FC5-2ABC-40A0-902E-184A3E1940F4}">
  <sheetPr codeName="Sheet17"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D3377-B053-4BCD-A347-90BC4364A511}">
  <sheetPr codeName="Sheet18"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5629B-0719-4D27-B7F8-13C97E92C35A}">
  <sheetPr codeName="Sheet19"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E8C1C-5532-4553-8687-A12A98A6F706}">
  <sheetPr codeName="Sheet20" filterMode="1">
    <tabColor theme="0"/>
  </sheetPr>
  <dimension ref="A1:AT60"/>
  <sheetViews>
    <sheetView zoomScale="78" zoomScaleNormal="78" workbookViewId="0">
      <selection activeCell="Z36" sqref="Z36"/>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E3620-F793-472A-8258-A80C95A6CC91}">
  <sheetPr codeName="Sheet21"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11303-11FD-4F90-AA76-13321DB2405B}">
  <sheetPr codeName="Sheet22"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7C4C0-4B18-47B5-9532-FFF71608F1E7}">
  <sheetPr codeName="Sheet23"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8CED7-4CD5-4DF8-9FC7-3A232E5B044A}">
  <sheetPr codeName="Sheet24"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C851C2-4D88-4D59-8440-EF3B91C47CCD}">
  <sheetPr codeName="Sheet25"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68BB6-2675-4AA7-A07A-EF7253B03078}">
  <sheetPr codeName="Sheet26"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E024F-592A-48C5-BB9D-95E1C9E98E35}">
  <sheetPr codeName="Sheet27" filterMode="1">
    <tabColor theme="0"/>
  </sheetPr>
  <dimension ref="A1:AT60"/>
  <sheetViews>
    <sheetView zoomScale="78" zoomScaleNormal="78" workbookViewId="0">
      <selection activeCell="X42" sqref="X42"/>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C2126-898E-46B2-B5CC-54180E288C6F}">
  <sheetPr codeName="Sheet28"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5DF0E-2A91-4515-8A0F-E082A1558390}">
  <sheetPr codeName="Sheet29"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8EE37-B7B9-46D7-9629-FE3129857623}">
  <sheetPr codeName="Sheet30"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EDFAF5-63AE-4D22-9B76-959D1926C80D}">
  <sheetPr codeName="Sheet31"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D9218-DB82-48BE-8476-3997E9AF2437}">
  <sheetPr codeName="Sheet32" filterMode="1">
    <tabColor theme="0"/>
  </sheetPr>
  <dimension ref="A1:AT60"/>
  <sheetViews>
    <sheetView zoomScale="78" zoomScaleNormal="78" workbookViewId="0">
      <selection activeCell="G19" sqref="G19"/>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1764</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409"/>
      <c r="AJ7" s="409"/>
      <c r="AK7" s="409"/>
      <c r="AL7" s="409"/>
      <c r="AM7" s="443" t="s">
        <v>30</v>
      </c>
      <c r="AN7" s="444"/>
      <c r="AO7" s="444"/>
      <c r="AP7" s="444"/>
      <c r="AQ7" s="445"/>
      <c r="AR7" s="443" t="s">
        <v>31</v>
      </c>
      <c r="AS7" s="444"/>
      <c r="AT7" s="445"/>
    </row>
    <row r="8" spans="1:46" ht="41.25" customHeight="1" x14ac:dyDescent="0.25">
      <c r="A8" s="446"/>
      <c r="B8" s="446"/>
      <c r="C8" s="446"/>
      <c r="D8" s="509"/>
      <c r="E8" s="414" t="s">
        <v>0</v>
      </c>
      <c r="F8" s="414"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408"/>
      <c r="Z8" s="26" t="s">
        <v>3</v>
      </c>
      <c r="AA8" s="408" t="s">
        <v>4</v>
      </c>
      <c r="AB8" s="408" t="s">
        <v>5</v>
      </c>
      <c r="AC8" s="408" t="s">
        <v>6</v>
      </c>
      <c r="AD8" s="26" t="s">
        <v>7</v>
      </c>
      <c r="AE8" s="408" t="s">
        <v>8</v>
      </c>
      <c r="AF8" s="408" t="s">
        <v>5</v>
      </c>
      <c r="AG8" s="408" t="s">
        <v>9</v>
      </c>
      <c r="AH8" s="408" t="s">
        <v>10</v>
      </c>
      <c r="AI8" s="517" t="s">
        <v>41</v>
      </c>
      <c r="AJ8" s="518"/>
      <c r="AK8" s="518"/>
      <c r="AL8" s="518"/>
      <c r="AM8" s="519"/>
      <c r="AN8" s="410" t="s">
        <v>42</v>
      </c>
      <c r="AO8" s="517" t="s">
        <v>39</v>
      </c>
      <c r="AP8" s="519"/>
      <c r="AQ8" s="410" t="s">
        <v>44</v>
      </c>
      <c r="AR8" s="408" t="s">
        <v>45</v>
      </c>
      <c r="AS8" s="408" t="s">
        <v>46</v>
      </c>
      <c r="AT8" s="408" t="s">
        <v>47</v>
      </c>
    </row>
    <row r="9" spans="1:46" ht="18.75" hidden="1" customHeight="1" x14ac:dyDescent="0.25">
      <c r="A9" s="410"/>
      <c r="B9" s="417"/>
      <c r="C9" s="418">
        <f>COUNTA(C10:C45)</f>
        <v>0</v>
      </c>
      <c r="D9" s="415">
        <f>COUNTA(D10:D45)</f>
        <v>0</v>
      </c>
      <c r="E9" s="414"/>
      <c r="F9" s="414"/>
      <c r="G9" s="416"/>
      <c r="H9" s="416"/>
      <c r="I9" s="418">
        <f t="shared" ref="I9:P9" si="0">COUNTA(I10:I45)</f>
        <v>0</v>
      </c>
      <c r="J9" s="418">
        <f t="shared" si="0"/>
        <v>0</v>
      </c>
      <c r="K9" s="418">
        <f t="shared" si="0"/>
        <v>0</v>
      </c>
      <c r="L9" s="418">
        <f t="shared" si="0"/>
        <v>0</v>
      </c>
      <c r="M9" s="418">
        <f t="shared" si="0"/>
        <v>0</v>
      </c>
      <c r="N9" s="418">
        <f t="shared" si="0"/>
        <v>0</v>
      </c>
      <c r="O9" s="418">
        <f t="shared" si="0"/>
        <v>0</v>
      </c>
      <c r="P9" s="418">
        <f t="shared" si="0"/>
        <v>0</v>
      </c>
      <c r="Q9" s="10">
        <f>$C9-COUNTIF(Q10:Q45,"bt")</f>
        <v>-35</v>
      </c>
      <c r="R9" s="10">
        <f>$C9-COUNTIF(R10:R45,"bt")</f>
        <v>-27</v>
      </c>
      <c r="S9" s="10">
        <f>$C9-COUNTIF(S10:S45,"bt")</f>
        <v>-23</v>
      </c>
      <c r="T9" s="10">
        <f>$C9-COUNTIF(T10:T45,"bt")</f>
        <v>-36</v>
      </c>
      <c r="U9" s="22" t="str">
        <f t="shared" ref="U9" si="1">Q9&amp;"; "&amp;R9&amp;"; "&amp;S9&amp;"; "&amp;T9</f>
        <v>-35; -27; -23; -36</v>
      </c>
      <c r="V9" s="410"/>
      <c r="W9" s="61" t="str">
        <f>ROMAN(MAX(IF(OR(K9=$Z$8,M9=$AD$8,M9=$AH$8),3,IF(OR(K9=$AA$8,M9=$AE$8,M9=$AG$8),2,1)),IF(V9="bt",1,2)),0)</f>
        <v>II</v>
      </c>
      <c r="Y9" s="408"/>
      <c r="Z9" s="26"/>
      <c r="AA9" s="408"/>
      <c r="AB9" s="408"/>
      <c r="AC9" s="408"/>
      <c r="AD9" s="26"/>
      <c r="AE9" s="408"/>
      <c r="AF9" s="408"/>
      <c r="AG9" s="408"/>
      <c r="AH9" s="408"/>
      <c r="AI9" s="408" t="s">
        <v>1267</v>
      </c>
      <c r="AJ9" s="408" t="s">
        <v>1293</v>
      </c>
      <c r="AK9" s="408" t="s">
        <v>1269</v>
      </c>
      <c r="AL9" s="408" t="s">
        <v>1276</v>
      </c>
      <c r="AM9" s="408" t="s">
        <v>5</v>
      </c>
      <c r="AN9" s="408"/>
      <c r="AO9" s="408" t="s">
        <v>5</v>
      </c>
      <c r="AP9" s="408"/>
      <c r="AQ9" s="408"/>
      <c r="AR9" s="408"/>
      <c r="AS9" s="408"/>
      <c r="AT9" s="408"/>
    </row>
    <row r="10" spans="1:46" ht="16.5" x14ac:dyDescent="0.25">
      <c r="A10" s="14">
        <v>1</v>
      </c>
      <c r="B10" s="91"/>
      <c r="C10" s="92"/>
      <c r="D10" s="93"/>
      <c r="E10" s="94"/>
      <c r="F10" s="94"/>
      <c r="G10" s="94"/>
      <c r="H10" s="188"/>
      <c r="I10" s="94"/>
      <c r="J10" s="94"/>
      <c r="K10" s="413"/>
      <c r="L10" s="111"/>
      <c r="M10" s="413"/>
      <c r="N10" s="103"/>
      <c r="O10" s="94"/>
      <c r="P10" s="106"/>
      <c r="Q10" s="23" t="s">
        <v>5</v>
      </c>
      <c r="R10" s="23" t="s">
        <v>5</v>
      </c>
      <c r="S10" s="23" t="s">
        <v>1531</v>
      </c>
      <c r="T10" s="23" t="s">
        <v>5</v>
      </c>
      <c r="U10" s="22" t="s">
        <v>1755</v>
      </c>
      <c r="V10" s="413"/>
      <c r="W10" s="125"/>
      <c r="Y10" s="408"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413"/>
      <c r="L11" s="111"/>
      <c r="M11" s="413"/>
      <c r="N11" s="34"/>
      <c r="O11" s="14"/>
      <c r="P11" s="35"/>
      <c r="Q11" s="36" t="s">
        <v>5</v>
      </c>
      <c r="R11" s="23" t="s">
        <v>1532</v>
      </c>
      <c r="S11" s="23" t="s">
        <v>1370</v>
      </c>
      <c r="T11" s="23" t="s">
        <v>5</v>
      </c>
      <c r="U11" s="22" t="s">
        <v>1544</v>
      </c>
      <c r="V11" s="412"/>
      <c r="W11" s="125"/>
      <c r="Y11" s="411"/>
      <c r="Z11" s="411"/>
      <c r="AA11" s="411"/>
      <c r="AB11" s="51"/>
      <c r="AC11" s="52">
        <f>SUM(Z10:AC10)</f>
        <v>0</v>
      </c>
      <c r="AD11" s="411"/>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413"/>
      <c r="L12" s="102"/>
      <c r="M12" s="413"/>
      <c r="N12" s="34"/>
      <c r="O12" s="14"/>
      <c r="P12" s="35"/>
      <c r="Q12" s="36" t="s">
        <v>1326</v>
      </c>
      <c r="R12" s="23" t="s">
        <v>1532</v>
      </c>
      <c r="S12" s="23" t="s">
        <v>1370</v>
      </c>
      <c r="T12" s="23" t="s">
        <v>5</v>
      </c>
      <c r="U12" s="22" t="s">
        <v>1756</v>
      </c>
      <c r="V12" s="412"/>
      <c r="W12" s="125"/>
      <c r="Y12" s="411"/>
      <c r="Z12" s="411"/>
      <c r="AA12" s="411"/>
      <c r="AB12" s="411"/>
      <c r="AC12" s="411"/>
      <c r="AD12" s="3"/>
    </row>
    <row r="13" spans="1:46" ht="16.5" x14ac:dyDescent="0.25">
      <c r="A13" s="14">
        <v>4</v>
      </c>
      <c r="B13" s="91"/>
      <c r="C13" s="92"/>
      <c r="D13" s="93"/>
      <c r="E13" s="94"/>
      <c r="F13" s="94"/>
      <c r="G13" s="94"/>
      <c r="H13" s="188"/>
      <c r="I13" s="14"/>
      <c r="J13" s="14"/>
      <c r="K13" s="413"/>
      <c r="L13" s="111"/>
      <c r="M13" s="413"/>
      <c r="N13" s="34"/>
      <c r="O13" s="14"/>
      <c r="P13" s="35"/>
      <c r="Q13" s="36" t="s">
        <v>5</v>
      </c>
      <c r="R13" s="23" t="s">
        <v>5</v>
      </c>
      <c r="S13" s="23" t="s">
        <v>5</v>
      </c>
      <c r="T13" s="23" t="s">
        <v>5</v>
      </c>
      <c r="U13" s="22" t="s">
        <v>1542</v>
      </c>
      <c r="V13" s="412"/>
      <c r="W13" s="125"/>
      <c r="Y13" s="411"/>
      <c r="Z13" s="411"/>
    </row>
    <row r="14" spans="1:46" ht="16.5" x14ac:dyDescent="0.25">
      <c r="A14" s="14">
        <v>5</v>
      </c>
      <c r="B14" s="91"/>
      <c r="C14" s="92"/>
      <c r="D14" s="93"/>
      <c r="E14" s="94"/>
      <c r="F14" s="94"/>
      <c r="G14" s="94"/>
      <c r="H14" s="188"/>
      <c r="I14" s="14"/>
      <c r="J14" s="14"/>
      <c r="K14" s="413"/>
      <c r="L14" s="111"/>
      <c r="M14" s="413"/>
      <c r="N14" s="34"/>
      <c r="O14" s="14"/>
      <c r="P14" s="35"/>
      <c r="Q14" s="36" t="s">
        <v>5</v>
      </c>
      <c r="R14" s="23" t="s">
        <v>5</v>
      </c>
      <c r="S14" s="23" t="s">
        <v>1370</v>
      </c>
      <c r="T14" s="23" t="s">
        <v>5</v>
      </c>
      <c r="U14" s="22" t="s">
        <v>1545</v>
      </c>
      <c r="V14" s="412"/>
      <c r="W14" s="125"/>
    </row>
    <row r="15" spans="1:46" ht="16.5" x14ac:dyDescent="0.25">
      <c r="A15" s="14">
        <v>6</v>
      </c>
      <c r="B15" s="91"/>
      <c r="C15" s="92"/>
      <c r="D15" s="93"/>
      <c r="E15" s="94"/>
      <c r="F15" s="94"/>
      <c r="G15" s="94"/>
      <c r="H15" s="188"/>
      <c r="I15" s="14"/>
      <c r="J15" s="14"/>
      <c r="K15" s="413"/>
      <c r="L15" s="111"/>
      <c r="M15" s="413"/>
      <c r="N15" s="14"/>
      <c r="O15" s="14"/>
      <c r="P15" s="35"/>
      <c r="Q15" s="23" t="s">
        <v>5</v>
      </c>
      <c r="R15" s="23" t="s">
        <v>5</v>
      </c>
      <c r="S15" s="23" t="s">
        <v>1370</v>
      </c>
      <c r="T15" s="23" t="s">
        <v>5</v>
      </c>
      <c r="U15" s="22" t="s">
        <v>1545</v>
      </c>
      <c r="V15" s="412"/>
      <c r="W15" s="125"/>
    </row>
    <row r="16" spans="1:46" ht="16.5" x14ac:dyDescent="0.25">
      <c r="A16" s="14">
        <v>7</v>
      </c>
      <c r="B16" s="91"/>
      <c r="C16" s="92"/>
      <c r="D16" s="93"/>
      <c r="E16" s="94"/>
      <c r="F16" s="94"/>
      <c r="G16" s="94"/>
      <c r="H16" s="188"/>
      <c r="I16" s="14"/>
      <c r="J16" s="14"/>
      <c r="K16" s="413"/>
      <c r="L16" s="111"/>
      <c r="M16" s="413"/>
      <c r="N16" s="34"/>
      <c r="O16" s="14"/>
      <c r="P16" s="35"/>
      <c r="Q16" s="23" t="s">
        <v>5</v>
      </c>
      <c r="R16" s="23" t="s">
        <v>5</v>
      </c>
      <c r="S16" s="36" t="s">
        <v>5</v>
      </c>
      <c r="T16" s="23" t="s">
        <v>5</v>
      </c>
      <c r="U16" s="22" t="s">
        <v>1542</v>
      </c>
      <c r="V16" s="412"/>
      <c r="W16" s="125"/>
    </row>
    <row r="17" spans="1:27" ht="16.5" x14ac:dyDescent="0.25">
      <c r="A17" s="14">
        <v>8</v>
      </c>
      <c r="B17" s="91"/>
      <c r="C17" s="92"/>
      <c r="D17" s="93"/>
      <c r="E17" s="94"/>
      <c r="F17" s="94"/>
      <c r="G17" s="94"/>
      <c r="H17" s="188"/>
      <c r="I17" s="14"/>
      <c r="J17" s="14"/>
      <c r="K17" s="413"/>
      <c r="L17" s="111"/>
      <c r="M17" s="413"/>
      <c r="N17" s="34"/>
      <c r="O17" s="14"/>
      <c r="P17" s="35"/>
      <c r="Q17" s="23" t="s">
        <v>5</v>
      </c>
      <c r="R17" s="23" t="s">
        <v>5</v>
      </c>
      <c r="S17" s="23" t="s">
        <v>1531</v>
      </c>
      <c r="T17" s="23" t="s">
        <v>5</v>
      </c>
      <c r="U17" s="22" t="s">
        <v>1755</v>
      </c>
      <c r="V17" s="412"/>
      <c r="W17" s="125"/>
    </row>
    <row r="18" spans="1:27" ht="16.5" x14ac:dyDescent="0.25">
      <c r="A18" s="14">
        <v>9</v>
      </c>
      <c r="B18" s="91"/>
      <c r="C18" s="92"/>
      <c r="D18" s="93"/>
      <c r="E18" s="94"/>
      <c r="F18" s="94"/>
      <c r="G18" s="94"/>
      <c r="H18" s="188"/>
      <c r="I18" s="14"/>
      <c r="J18" s="14"/>
      <c r="K18" s="413"/>
      <c r="L18" s="111"/>
      <c r="M18" s="413"/>
      <c r="N18" s="34"/>
      <c r="O18" s="14"/>
      <c r="P18" s="35"/>
      <c r="Q18" s="23" t="s">
        <v>5</v>
      </c>
      <c r="R18" s="23" t="s">
        <v>5</v>
      </c>
      <c r="S18" s="23" t="s">
        <v>5</v>
      </c>
      <c r="T18" s="23" t="s">
        <v>5</v>
      </c>
      <c r="U18" s="22" t="s">
        <v>1542</v>
      </c>
      <c r="V18" s="412"/>
      <c r="W18" s="125"/>
    </row>
    <row r="19" spans="1:27" ht="16.5" x14ac:dyDescent="0.25">
      <c r="A19" s="14">
        <v>10</v>
      </c>
      <c r="B19" s="91"/>
      <c r="C19" s="92"/>
      <c r="D19" s="95"/>
      <c r="E19" s="94"/>
      <c r="F19" s="94"/>
      <c r="G19" s="94"/>
      <c r="H19" s="188"/>
      <c r="I19" s="14"/>
      <c r="J19" s="14"/>
      <c r="K19" s="413"/>
      <c r="L19" s="111"/>
      <c r="M19" s="413"/>
      <c r="N19" s="34"/>
      <c r="O19" s="14"/>
      <c r="P19" s="35"/>
      <c r="Q19" s="16" t="s">
        <v>5</v>
      </c>
      <c r="R19" s="23" t="s">
        <v>1532</v>
      </c>
      <c r="S19" s="23" t="s">
        <v>5</v>
      </c>
      <c r="T19" s="23" t="s">
        <v>5</v>
      </c>
      <c r="U19" s="22" t="s">
        <v>1543</v>
      </c>
      <c r="V19" s="412"/>
      <c r="W19" s="125"/>
      <c r="Z19" s="87"/>
      <c r="AA19" s="47"/>
    </row>
    <row r="20" spans="1:27" ht="16.5" x14ac:dyDescent="0.25">
      <c r="A20" s="14">
        <v>11</v>
      </c>
      <c r="B20" s="91"/>
      <c r="C20" s="92"/>
      <c r="D20" s="95"/>
      <c r="E20" s="94"/>
      <c r="F20" s="94"/>
      <c r="G20" s="94"/>
      <c r="H20" s="188"/>
      <c r="I20" s="14"/>
      <c r="J20" s="14"/>
      <c r="K20" s="413"/>
      <c r="L20" s="111"/>
      <c r="M20" s="413"/>
      <c r="N20" s="14"/>
      <c r="O20" s="14"/>
      <c r="P20" s="35"/>
      <c r="Q20" s="36" t="s">
        <v>5</v>
      </c>
      <c r="R20" s="23" t="s">
        <v>5</v>
      </c>
      <c r="S20" s="23" t="s">
        <v>5</v>
      </c>
      <c r="T20" s="23" t="s">
        <v>5</v>
      </c>
      <c r="U20" s="22" t="s">
        <v>1542</v>
      </c>
      <c r="V20" s="412"/>
      <c r="W20" s="125"/>
    </row>
    <row r="21" spans="1:27" ht="16.5" x14ac:dyDescent="0.25">
      <c r="A21" s="14">
        <v>12</v>
      </c>
      <c r="B21" s="91"/>
      <c r="C21" s="92"/>
      <c r="D21" s="95"/>
      <c r="E21" s="94"/>
      <c r="F21" s="94"/>
      <c r="G21" s="94"/>
      <c r="H21" s="188"/>
      <c r="I21" s="14"/>
      <c r="J21" s="14"/>
      <c r="K21" s="413"/>
      <c r="L21" s="111"/>
      <c r="M21" s="413"/>
      <c r="N21" s="14"/>
      <c r="O21" s="14"/>
      <c r="P21" s="35"/>
      <c r="Q21" s="23" t="s">
        <v>5</v>
      </c>
      <c r="R21" s="23" t="s">
        <v>1532</v>
      </c>
      <c r="S21" s="23" t="s">
        <v>5</v>
      </c>
      <c r="T21" s="23" t="s">
        <v>5</v>
      </c>
      <c r="U21" s="22" t="s">
        <v>1543</v>
      </c>
      <c r="V21" s="412"/>
      <c r="W21" s="125"/>
    </row>
    <row r="22" spans="1:27" ht="16.5" x14ac:dyDescent="0.25">
      <c r="A22" s="14">
        <v>13</v>
      </c>
      <c r="B22" s="91"/>
      <c r="C22" s="92"/>
      <c r="D22" s="95"/>
      <c r="E22" s="94"/>
      <c r="F22" s="94"/>
      <c r="G22" s="94"/>
      <c r="H22" s="188"/>
      <c r="I22" s="14"/>
      <c r="J22" s="14"/>
      <c r="K22" s="413"/>
      <c r="L22" s="111"/>
      <c r="M22" s="413"/>
      <c r="N22" s="34"/>
      <c r="O22" s="14"/>
      <c r="P22" s="35"/>
      <c r="Q22" s="36" t="s">
        <v>5</v>
      </c>
      <c r="R22" s="23" t="s">
        <v>5</v>
      </c>
      <c r="S22" s="23" t="s">
        <v>5</v>
      </c>
      <c r="T22" s="23" t="s">
        <v>5</v>
      </c>
      <c r="U22" s="22" t="s">
        <v>1542</v>
      </c>
      <c r="V22" s="412"/>
      <c r="W22" s="125"/>
    </row>
    <row r="23" spans="1:27" ht="16.5" x14ac:dyDescent="0.25">
      <c r="A23" s="14">
        <v>14</v>
      </c>
      <c r="B23" s="91"/>
      <c r="C23" s="92"/>
      <c r="D23" s="95"/>
      <c r="E23" s="94"/>
      <c r="F23" s="94"/>
      <c r="G23" s="94"/>
      <c r="H23" s="188"/>
      <c r="I23" s="14"/>
      <c r="J23" s="14"/>
      <c r="K23" s="413"/>
      <c r="L23" s="111"/>
      <c r="M23" s="413"/>
      <c r="N23" s="34"/>
      <c r="O23" s="14"/>
      <c r="P23" s="35"/>
      <c r="Q23" s="23" t="s">
        <v>5</v>
      </c>
      <c r="R23" s="23" t="s">
        <v>5</v>
      </c>
      <c r="S23" s="23" t="s">
        <v>1370</v>
      </c>
      <c r="T23" s="23" t="s">
        <v>5</v>
      </c>
      <c r="U23" s="22" t="s">
        <v>1545</v>
      </c>
      <c r="V23" s="412"/>
      <c r="W23" s="125"/>
    </row>
    <row r="24" spans="1:27" ht="16.5" x14ac:dyDescent="0.25">
      <c r="A24" s="14">
        <v>15</v>
      </c>
      <c r="B24" s="91"/>
      <c r="C24" s="92"/>
      <c r="D24" s="95"/>
      <c r="E24" s="94"/>
      <c r="F24" s="94"/>
      <c r="G24" s="94"/>
      <c r="H24" s="188"/>
      <c r="I24" s="14"/>
      <c r="J24" s="14"/>
      <c r="K24" s="413"/>
      <c r="L24" s="111"/>
      <c r="M24" s="413"/>
      <c r="N24" s="14"/>
      <c r="O24" s="14"/>
      <c r="P24" s="35"/>
      <c r="Q24" s="23" t="s">
        <v>5</v>
      </c>
      <c r="R24" s="23" t="s">
        <v>1532</v>
      </c>
      <c r="S24" s="36" t="s">
        <v>1370</v>
      </c>
      <c r="T24" s="23" t="s">
        <v>5</v>
      </c>
      <c r="U24" s="22" t="s">
        <v>1544</v>
      </c>
      <c r="V24" s="412"/>
      <c r="W24" s="125"/>
    </row>
    <row r="25" spans="1:27" ht="16.5" x14ac:dyDescent="0.25">
      <c r="A25" s="14">
        <v>16</v>
      </c>
      <c r="B25" s="91"/>
      <c r="C25" s="92"/>
      <c r="D25" s="95"/>
      <c r="E25" s="94"/>
      <c r="F25" s="94"/>
      <c r="G25" s="94"/>
      <c r="H25" s="188"/>
      <c r="I25" s="14"/>
      <c r="J25" s="14"/>
      <c r="K25" s="413"/>
      <c r="L25" s="111"/>
      <c r="M25" s="413"/>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413"/>
      <c r="L26" s="111"/>
      <c r="M26" s="413"/>
      <c r="N26" s="14"/>
      <c r="O26" s="14"/>
      <c r="P26" s="35"/>
      <c r="Q26" s="23" t="s">
        <v>5</v>
      </c>
      <c r="R26" s="23" t="s">
        <v>1532</v>
      </c>
      <c r="S26" s="23" t="s">
        <v>5</v>
      </c>
      <c r="T26" s="23" t="s">
        <v>5</v>
      </c>
      <c r="U26" s="22" t="s">
        <v>1543</v>
      </c>
      <c r="V26" s="412"/>
      <c r="W26" s="125"/>
    </row>
    <row r="27" spans="1:27" ht="16.5" x14ac:dyDescent="0.25">
      <c r="A27" s="14">
        <v>18</v>
      </c>
      <c r="B27" s="91"/>
      <c r="C27" s="92"/>
      <c r="D27" s="95"/>
      <c r="E27" s="94"/>
      <c r="F27" s="94"/>
      <c r="G27" s="94"/>
      <c r="H27" s="188"/>
      <c r="I27" s="14"/>
      <c r="J27" s="14"/>
      <c r="K27" s="413"/>
      <c r="L27" s="111"/>
      <c r="M27" s="413"/>
      <c r="N27" s="34"/>
      <c r="O27" s="14"/>
      <c r="P27" s="35"/>
      <c r="Q27" s="36" t="s">
        <v>5</v>
      </c>
      <c r="R27" s="23" t="s">
        <v>5</v>
      </c>
      <c r="S27" s="36" t="s">
        <v>5</v>
      </c>
      <c r="T27" s="23" t="s">
        <v>5</v>
      </c>
      <c r="U27" s="22" t="s">
        <v>1542</v>
      </c>
      <c r="V27" s="412"/>
      <c r="W27" s="125"/>
    </row>
    <row r="28" spans="1:27" ht="16.5" x14ac:dyDescent="0.25">
      <c r="A28" s="14">
        <v>19</v>
      </c>
      <c r="B28" s="91"/>
      <c r="C28" s="92"/>
      <c r="D28" s="95"/>
      <c r="E28" s="94"/>
      <c r="F28" s="94"/>
      <c r="G28" s="94"/>
      <c r="H28" s="188"/>
      <c r="I28" s="14"/>
      <c r="J28" s="14"/>
      <c r="K28" s="413"/>
      <c r="L28" s="111"/>
      <c r="M28" s="413"/>
      <c r="N28" s="14"/>
      <c r="O28" s="14"/>
      <c r="P28" s="35"/>
      <c r="Q28" s="23" t="s">
        <v>5</v>
      </c>
      <c r="R28" s="23" t="s">
        <v>5</v>
      </c>
      <c r="S28" s="62" t="s">
        <v>5</v>
      </c>
      <c r="T28" s="23" t="s">
        <v>5</v>
      </c>
      <c r="U28" s="22" t="s">
        <v>1542</v>
      </c>
      <c r="V28" s="412"/>
      <c r="W28" s="125"/>
    </row>
    <row r="29" spans="1:27" ht="16.5" x14ac:dyDescent="0.25">
      <c r="A29" s="14">
        <v>20</v>
      </c>
      <c r="B29" s="91"/>
      <c r="C29" s="92"/>
      <c r="D29" s="95"/>
      <c r="E29" s="94"/>
      <c r="F29" s="94"/>
      <c r="G29" s="94"/>
      <c r="H29" s="188"/>
      <c r="I29" s="14"/>
      <c r="J29" s="14"/>
      <c r="K29" s="413"/>
      <c r="L29" s="111"/>
      <c r="M29" s="413"/>
      <c r="N29" s="14"/>
      <c r="O29" s="14"/>
      <c r="P29" s="35"/>
      <c r="Q29" s="36" t="s">
        <v>5</v>
      </c>
      <c r="R29" s="23" t="s">
        <v>5</v>
      </c>
      <c r="S29" s="23" t="s">
        <v>5</v>
      </c>
      <c r="T29" s="23" t="s">
        <v>5</v>
      </c>
      <c r="U29" s="22" t="s">
        <v>1542</v>
      </c>
      <c r="V29" s="412"/>
      <c r="W29" s="125"/>
    </row>
    <row r="30" spans="1:27" ht="16.5" x14ac:dyDescent="0.25">
      <c r="A30" s="14">
        <v>21</v>
      </c>
      <c r="B30" s="91"/>
      <c r="C30" s="92"/>
      <c r="D30" s="95"/>
      <c r="E30" s="94"/>
      <c r="F30" s="94"/>
      <c r="G30" s="94"/>
      <c r="H30" s="188"/>
      <c r="I30" s="31"/>
      <c r="J30" s="31"/>
      <c r="K30" s="413"/>
      <c r="L30" s="111"/>
      <c r="M30" s="413"/>
      <c r="N30" s="34"/>
      <c r="O30" s="14"/>
      <c r="P30" s="35"/>
      <c r="Q30" s="36" t="s">
        <v>5</v>
      </c>
      <c r="R30" s="23" t="s">
        <v>5</v>
      </c>
      <c r="S30" s="36" t="s">
        <v>1370</v>
      </c>
      <c r="T30" s="23" t="s">
        <v>5</v>
      </c>
      <c r="U30" s="22" t="s">
        <v>1545</v>
      </c>
      <c r="V30" s="412"/>
      <c r="W30" s="125"/>
    </row>
    <row r="31" spans="1:27" ht="16.5" x14ac:dyDescent="0.25">
      <c r="A31" s="14">
        <v>22</v>
      </c>
      <c r="B31" s="91"/>
      <c r="C31" s="92"/>
      <c r="D31" s="95"/>
      <c r="E31" s="94"/>
      <c r="F31" s="94"/>
      <c r="G31" s="94"/>
      <c r="H31" s="188"/>
      <c r="I31" s="14"/>
      <c r="J31" s="14"/>
      <c r="K31" s="413"/>
      <c r="L31" s="111"/>
      <c r="M31" s="413"/>
      <c r="N31" s="14"/>
      <c r="O31" s="14"/>
      <c r="P31" s="35"/>
      <c r="Q31" s="23" t="s">
        <v>5</v>
      </c>
      <c r="R31" s="23" t="s">
        <v>5</v>
      </c>
      <c r="S31" s="62" t="s">
        <v>5</v>
      </c>
      <c r="T31" s="23" t="s">
        <v>5</v>
      </c>
      <c r="U31" s="22" t="s">
        <v>1542</v>
      </c>
      <c r="V31" s="412"/>
      <c r="W31" s="125"/>
    </row>
    <row r="32" spans="1:27" ht="16.5" x14ac:dyDescent="0.25">
      <c r="A32" s="14">
        <v>23</v>
      </c>
      <c r="B32" s="91"/>
      <c r="C32" s="92"/>
      <c r="D32" s="95"/>
      <c r="E32" s="94"/>
      <c r="F32" s="94"/>
      <c r="G32" s="94"/>
      <c r="H32" s="188"/>
      <c r="I32" s="14"/>
      <c r="J32" s="14"/>
      <c r="K32" s="413"/>
      <c r="L32" s="111"/>
      <c r="M32" s="413"/>
      <c r="N32" s="34"/>
      <c r="O32" s="14"/>
      <c r="P32" s="35"/>
      <c r="Q32" s="23" t="s">
        <v>5</v>
      </c>
      <c r="R32" s="23" t="s">
        <v>5</v>
      </c>
      <c r="S32" s="23" t="s">
        <v>1272</v>
      </c>
      <c r="T32" s="23" t="s">
        <v>5</v>
      </c>
      <c r="U32" s="22" t="s">
        <v>1757</v>
      </c>
      <c r="V32" s="412"/>
      <c r="W32" s="125"/>
    </row>
    <row r="33" spans="1:23" ht="16.5" x14ac:dyDescent="0.25">
      <c r="A33" s="14">
        <v>24</v>
      </c>
      <c r="B33" s="91"/>
      <c r="C33" s="92"/>
      <c r="D33" s="95"/>
      <c r="E33" s="94"/>
      <c r="F33" s="94"/>
      <c r="G33" s="94"/>
      <c r="H33" s="188"/>
      <c r="I33" s="14"/>
      <c r="J33" s="14"/>
      <c r="K33" s="413"/>
      <c r="L33" s="111"/>
      <c r="M33" s="413"/>
      <c r="N33" s="34"/>
      <c r="O33" s="14"/>
      <c r="P33" s="35"/>
      <c r="Q33" s="23" t="s">
        <v>5</v>
      </c>
      <c r="R33" s="23" t="s">
        <v>5</v>
      </c>
      <c r="S33" s="23" t="s">
        <v>5</v>
      </c>
      <c r="T33" s="23" t="s">
        <v>5</v>
      </c>
      <c r="U33" s="22" t="s">
        <v>1542</v>
      </c>
      <c r="V33" s="412"/>
      <c r="W33" s="125"/>
    </row>
    <row r="34" spans="1:23" ht="16.5" x14ac:dyDescent="0.25">
      <c r="A34" s="14">
        <v>25</v>
      </c>
      <c r="B34" s="91"/>
      <c r="C34" s="92"/>
      <c r="D34" s="95"/>
      <c r="E34" s="94"/>
      <c r="F34" s="94"/>
      <c r="G34" s="94"/>
      <c r="H34" s="188"/>
      <c r="I34" s="14"/>
      <c r="J34" s="14"/>
      <c r="K34" s="413"/>
      <c r="L34" s="111"/>
      <c r="M34" s="413"/>
      <c r="N34" s="14"/>
      <c r="O34" s="14"/>
      <c r="P34" s="35"/>
      <c r="Q34" s="23" t="s">
        <v>5</v>
      </c>
      <c r="R34" s="23" t="s">
        <v>5</v>
      </c>
      <c r="S34" s="23" t="s">
        <v>1531</v>
      </c>
      <c r="T34" s="23" t="s">
        <v>5</v>
      </c>
      <c r="U34" s="22" t="s">
        <v>1755</v>
      </c>
      <c r="V34" s="412"/>
      <c r="W34" s="125"/>
    </row>
    <row r="35" spans="1:23" ht="16.5" x14ac:dyDescent="0.25">
      <c r="A35" s="14">
        <v>26</v>
      </c>
      <c r="B35" s="91"/>
      <c r="C35" s="92"/>
      <c r="D35" s="95"/>
      <c r="E35" s="94"/>
      <c r="F35" s="94"/>
      <c r="G35" s="94"/>
      <c r="H35" s="188"/>
      <c r="I35" s="14"/>
      <c r="J35" s="14"/>
      <c r="K35" s="413"/>
      <c r="L35" s="111"/>
      <c r="M35" s="413"/>
      <c r="N35" s="60"/>
      <c r="O35" s="14"/>
      <c r="P35" s="35"/>
      <c r="Q35" s="36" t="s">
        <v>5</v>
      </c>
      <c r="R35" s="23" t="s">
        <v>5</v>
      </c>
      <c r="S35" s="23" t="s">
        <v>5</v>
      </c>
      <c r="T35" s="23" t="s">
        <v>5</v>
      </c>
      <c r="U35" s="22" t="s">
        <v>1542</v>
      </c>
      <c r="V35" s="412"/>
      <c r="W35" s="125"/>
    </row>
    <row r="36" spans="1:23" ht="16.5" x14ac:dyDescent="0.25">
      <c r="A36" s="14">
        <v>27</v>
      </c>
      <c r="B36" s="91"/>
      <c r="C36" s="92"/>
      <c r="D36" s="95"/>
      <c r="E36" s="94"/>
      <c r="F36" s="94"/>
      <c r="G36" s="94"/>
      <c r="H36" s="188"/>
      <c r="I36" s="14"/>
      <c r="J36" s="14"/>
      <c r="K36" s="413"/>
      <c r="L36" s="111"/>
      <c r="M36" s="413"/>
      <c r="N36" s="14"/>
      <c r="O36" s="14"/>
      <c r="P36" s="35"/>
      <c r="Q36" s="23" t="s">
        <v>5</v>
      </c>
      <c r="R36" s="23" t="s">
        <v>1532</v>
      </c>
      <c r="S36" s="23" t="s">
        <v>5</v>
      </c>
      <c r="T36" s="23" t="s">
        <v>5</v>
      </c>
      <c r="U36" s="22" t="s">
        <v>1543</v>
      </c>
      <c r="V36" s="412"/>
      <c r="W36" s="125"/>
    </row>
    <row r="37" spans="1:23" ht="16.5" x14ac:dyDescent="0.25">
      <c r="A37" s="14">
        <v>28</v>
      </c>
      <c r="B37" s="91"/>
      <c r="C37" s="92"/>
      <c r="D37" s="95"/>
      <c r="E37" s="94"/>
      <c r="F37" s="94"/>
      <c r="G37" s="94"/>
      <c r="H37" s="188"/>
      <c r="I37" s="14"/>
      <c r="J37" s="14"/>
      <c r="K37" s="413"/>
      <c r="L37" s="111"/>
      <c r="M37" s="413"/>
      <c r="N37" s="14"/>
      <c r="O37" s="14"/>
      <c r="P37" s="35"/>
      <c r="Q37" s="23" t="s">
        <v>5</v>
      </c>
      <c r="R37" s="23" t="s">
        <v>5</v>
      </c>
      <c r="S37" s="23" t="s">
        <v>5</v>
      </c>
      <c r="T37" s="23" t="s">
        <v>5</v>
      </c>
      <c r="U37" s="22" t="s">
        <v>1542</v>
      </c>
      <c r="V37" s="412"/>
      <c r="W37" s="125"/>
    </row>
    <row r="38" spans="1:23" ht="16.5" x14ac:dyDescent="0.25">
      <c r="A38" s="14">
        <v>29</v>
      </c>
      <c r="B38" s="91"/>
      <c r="C38" s="92"/>
      <c r="D38" s="95"/>
      <c r="E38" s="94"/>
      <c r="F38" s="94"/>
      <c r="G38" s="94"/>
      <c r="H38" s="188"/>
      <c r="I38" s="14"/>
      <c r="J38" s="14"/>
      <c r="K38" s="413"/>
      <c r="L38" s="111"/>
      <c r="M38" s="413"/>
      <c r="N38" s="34"/>
      <c r="O38" s="14"/>
      <c r="P38" s="35"/>
      <c r="Q38" s="23" t="s">
        <v>5</v>
      </c>
      <c r="R38" s="23" t="s">
        <v>1533</v>
      </c>
      <c r="S38" s="23" t="s">
        <v>1531</v>
      </c>
      <c r="T38" s="23" t="s">
        <v>5</v>
      </c>
      <c r="U38" s="22" t="s">
        <v>1758</v>
      </c>
      <c r="V38" s="412"/>
      <c r="W38" s="125"/>
    </row>
    <row r="39" spans="1:23" ht="16.5" x14ac:dyDescent="0.25">
      <c r="A39" s="14">
        <v>30</v>
      </c>
      <c r="B39" s="91"/>
      <c r="C39" s="92"/>
      <c r="D39" s="95"/>
      <c r="E39" s="94"/>
      <c r="F39" s="94"/>
      <c r="G39" s="94"/>
      <c r="H39" s="188"/>
      <c r="I39" s="14"/>
      <c r="J39" s="14"/>
      <c r="K39" s="413"/>
      <c r="L39" s="111"/>
      <c r="M39" s="413"/>
      <c r="N39" s="14"/>
      <c r="O39" s="14"/>
      <c r="P39" s="35"/>
      <c r="Q39" s="57" t="s">
        <v>5</v>
      </c>
      <c r="R39" s="23" t="s">
        <v>5</v>
      </c>
      <c r="S39" s="23" t="s">
        <v>5</v>
      </c>
      <c r="T39" s="23" t="s">
        <v>5</v>
      </c>
      <c r="U39" s="22" t="s">
        <v>1542</v>
      </c>
      <c r="V39" s="412"/>
      <c r="W39" s="125"/>
    </row>
    <row r="40" spans="1:23" ht="16.5" x14ac:dyDescent="0.25">
      <c r="A40" s="14">
        <v>31</v>
      </c>
      <c r="B40" s="91"/>
      <c r="C40" s="92"/>
      <c r="D40" s="95"/>
      <c r="E40" s="94"/>
      <c r="F40" s="94"/>
      <c r="G40" s="94"/>
      <c r="H40" s="188"/>
      <c r="I40" s="14"/>
      <c r="J40" s="14"/>
      <c r="K40" s="413"/>
      <c r="L40" s="111"/>
      <c r="M40" s="413"/>
      <c r="N40" s="34"/>
      <c r="O40" s="14"/>
      <c r="P40" s="35"/>
      <c r="Q40" s="36" t="s">
        <v>5</v>
      </c>
      <c r="R40" s="23" t="s">
        <v>1533</v>
      </c>
      <c r="S40" s="36" t="s">
        <v>5</v>
      </c>
      <c r="T40" s="23" t="s">
        <v>5</v>
      </c>
      <c r="U40" s="22" t="s">
        <v>1759</v>
      </c>
      <c r="V40" s="412"/>
      <c r="W40" s="125"/>
    </row>
    <row r="41" spans="1:23" ht="16.5" x14ac:dyDescent="0.25">
      <c r="A41" s="14">
        <v>32</v>
      </c>
      <c r="B41" s="91"/>
      <c r="C41" s="92"/>
      <c r="D41" s="95"/>
      <c r="E41" s="94"/>
      <c r="F41" s="94"/>
      <c r="G41" s="94"/>
      <c r="H41" s="188"/>
      <c r="I41" s="14"/>
      <c r="J41" s="14"/>
      <c r="K41" s="413"/>
      <c r="L41" s="111"/>
      <c r="M41" s="413"/>
      <c r="N41" s="14"/>
      <c r="O41" s="14"/>
      <c r="P41" s="35"/>
      <c r="Q41" s="23" t="s">
        <v>5</v>
      </c>
      <c r="R41" s="23" t="s">
        <v>5</v>
      </c>
      <c r="S41" s="36" t="s">
        <v>5</v>
      </c>
      <c r="T41" s="23" t="s">
        <v>5</v>
      </c>
      <c r="U41" s="22" t="s">
        <v>1542</v>
      </c>
      <c r="V41" s="412"/>
      <c r="W41" s="125"/>
    </row>
    <row r="42" spans="1:23" ht="16.5" x14ac:dyDescent="0.25">
      <c r="A42" s="14">
        <v>33</v>
      </c>
      <c r="B42" s="91"/>
      <c r="C42" s="92"/>
      <c r="D42" s="95"/>
      <c r="E42" s="94"/>
      <c r="F42" s="94"/>
      <c r="G42" s="94"/>
      <c r="H42" s="188"/>
      <c r="I42" s="14"/>
      <c r="J42" s="14"/>
      <c r="K42" s="413"/>
      <c r="L42" s="111"/>
      <c r="M42" s="413"/>
      <c r="N42" s="14"/>
      <c r="O42" s="14"/>
      <c r="P42" s="35"/>
      <c r="Q42" s="23" t="s">
        <v>5</v>
      </c>
      <c r="R42" s="23" t="s">
        <v>5</v>
      </c>
      <c r="S42" s="62" t="s">
        <v>5</v>
      </c>
      <c r="T42" s="23" t="s">
        <v>5</v>
      </c>
      <c r="U42" s="22" t="s">
        <v>1542</v>
      </c>
      <c r="V42" s="412"/>
      <c r="W42" s="125"/>
    </row>
    <row r="43" spans="1:23" ht="16.5" x14ac:dyDescent="0.25">
      <c r="A43" s="14">
        <v>34</v>
      </c>
      <c r="B43" s="91"/>
      <c r="C43" s="92"/>
      <c r="D43" s="95"/>
      <c r="E43" s="94"/>
      <c r="F43" s="94"/>
      <c r="G43" s="94"/>
      <c r="H43" s="188"/>
      <c r="I43" s="14"/>
      <c r="J43" s="14"/>
      <c r="K43" s="413"/>
      <c r="L43" s="111"/>
      <c r="M43" s="413"/>
      <c r="N43" s="34"/>
      <c r="O43" s="14"/>
      <c r="P43" s="35"/>
      <c r="Q43" s="23" t="s">
        <v>5</v>
      </c>
      <c r="R43" s="23" t="s">
        <v>5</v>
      </c>
      <c r="S43" s="23" t="s">
        <v>5</v>
      </c>
      <c r="T43" s="23" t="s">
        <v>5</v>
      </c>
      <c r="U43" s="22" t="s">
        <v>1542</v>
      </c>
      <c r="V43" s="412"/>
      <c r="W43" s="125"/>
    </row>
    <row r="44" spans="1:23" ht="16.5" x14ac:dyDescent="0.25">
      <c r="A44" s="14">
        <v>35</v>
      </c>
      <c r="B44" s="91"/>
      <c r="C44" s="92"/>
      <c r="D44" s="95"/>
      <c r="E44" s="94"/>
      <c r="F44" s="94"/>
      <c r="G44" s="94"/>
      <c r="H44" s="188"/>
      <c r="I44" s="14"/>
      <c r="J44" s="14"/>
      <c r="K44" s="413"/>
      <c r="L44" s="111"/>
      <c r="M44" s="413"/>
      <c r="N44" s="34"/>
      <c r="O44" s="14"/>
      <c r="P44" s="35"/>
      <c r="Q44" s="23" t="s">
        <v>5</v>
      </c>
      <c r="R44" s="23" t="s">
        <v>5</v>
      </c>
      <c r="S44" s="23" t="s">
        <v>5</v>
      </c>
      <c r="T44" s="23" t="s">
        <v>5</v>
      </c>
      <c r="U44" s="22" t="s">
        <v>1542</v>
      </c>
      <c r="V44" s="412"/>
      <c r="W44" s="125"/>
    </row>
    <row r="45" spans="1:23" ht="16.5" x14ac:dyDescent="0.25">
      <c r="A45" s="14">
        <v>35</v>
      </c>
      <c r="B45" s="91"/>
      <c r="C45" s="92"/>
      <c r="D45" s="95"/>
      <c r="E45" s="94"/>
      <c r="F45" s="94"/>
      <c r="G45" s="94"/>
      <c r="H45" s="188"/>
      <c r="I45" s="14"/>
      <c r="J45" s="14"/>
      <c r="K45" s="413"/>
      <c r="L45" s="111"/>
      <c r="M45" s="413"/>
      <c r="N45" s="34"/>
      <c r="O45" s="14"/>
      <c r="P45" s="35"/>
      <c r="Q45" s="36" t="s">
        <v>5</v>
      </c>
      <c r="R45" s="36" t="s">
        <v>5</v>
      </c>
      <c r="S45" s="23" t="s">
        <v>1370</v>
      </c>
      <c r="T45" s="23" t="s">
        <v>5</v>
      </c>
      <c r="U45" s="22" t="s">
        <v>1545</v>
      </c>
      <c r="V45" s="412"/>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M7:AQ7"/>
    <mergeCell ref="AR7:AT7"/>
    <mergeCell ref="AI8:AM8"/>
    <mergeCell ref="AO8:AP8"/>
    <mergeCell ref="N7:N8"/>
    <mergeCell ref="O7:O8"/>
    <mergeCell ref="P7:P8"/>
    <mergeCell ref="V7:V8"/>
    <mergeCell ref="W7:W8"/>
    <mergeCell ref="Z7:AH7"/>
    <mergeCell ref="A1:X1"/>
    <mergeCell ref="A2:X2"/>
    <mergeCell ref="N4:O4"/>
    <mergeCell ref="A7:A8"/>
    <mergeCell ref="B7:C8"/>
    <mergeCell ref="D7:D8"/>
    <mergeCell ref="E7:F7"/>
    <mergeCell ref="G7:G8"/>
    <mergeCell ref="H7:H8"/>
    <mergeCell ref="I7:M7"/>
  </mergeCells>
  <pageMargins left="0.86614173228346403" right="0.15748031496063" top="0.78740157480314998" bottom="0.78740157480314998" header="0.31496062992126" footer="0.31496062992126"/>
  <pageSetup paperSize="9" scale="74" orientation="landscape"/>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87FA0F-A48B-4B2F-B3C5-6FEC9618B991}">
  <sheetPr codeName="Sheet33" filterMode="1">
    <tabColor theme="0"/>
  </sheetPr>
  <dimension ref="A1:AT60"/>
  <sheetViews>
    <sheetView zoomScale="78" zoomScaleNormal="78" workbookViewId="0">
      <selection activeCell="M24" sqref="M24"/>
    </sheetView>
  </sheetViews>
  <sheetFormatPr defaultColWidth="9" defaultRowHeight="15.75" x14ac:dyDescent="0.25"/>
  <cols>
    <col min="1" max="1" width="4.75" style="2" customWidth="1"/>
    <col min="2" max="2" width="19" style="2" customWidth="1"/>
    <col min="3" max="3" width="6.875" style="2" customWidth="1"/>
    <col min="4" max="4" width="11.25" style="108" bestFit="1" customWidth="1"/>
    <col min="5" max="5" width="4.75" style="108" bestFit="1" customWidth="1"/>
    <col min="6" max="6" width="3.375" style="108" bestFit="1" customWidth="1"/>
    <col min="7" max="7" width="5.75" style="108" customWidth="1"/>
    <col min="8" max="8" width="10.125" style="108" bestFit="1" customWidth="1"/>
    <col min="9" max="10" width="7.125" style="2" customWidth="1"/>
    <col min="11" max="11" width="9.875" style="216" customWidth="1"/>
    <col min="12" max="12" width="6.5" style="109" customWidth="1"/>
    <col min="13" max="13" width="9.5" style="216" customWidth="1"/>
    <col min="14" max="14" width="8" style="2" customWidth="1"/>
    <col min="15" max="15" width="6.5" style="2" customWidth="1"/>
    <col min="16" max="16" width="9.125" style="2" customWidth="1"/>
    <col min="17" max="17" width="11.625" style="2" hidden="1" customWidth="1"/>
    <col min="18" max="18" width="9.125" style="2" hidden="1" customWidth="1"/>
    <col min="19" max="19" width="11.75" style="2" hidden="1" customWidth="1"/>
    <col min="20" max="20" width="9.125" style="2" hidden="1" customWidth="1"/>
    <col min="21" max="21" width="23" style="2" hidden="1" customWidth="1"/>
    <col min="22" max="22" width="21.75" style="76" bestFit="1" customWidth="1"/>
    <col min="23" max="23" width="8.125" style="109" customWidth="1"/>
    <col min="36" max="36" width="10.25" customWidth="1"/>
  </cols>
  <sheetData>
    <row r="1" spans="1:46" ht="21" customHeight="1" x14ac:dyDescent="0.25">
      <c r="A1" s="449" t="s">
        <v>11</v>
      </c>
      <c r="B1" s="503"/>
      <c r="C1" s="503"/>
      <c r="D1" s="449"/>
      <c r="E1" s="449"/>
      <c r="F1" s="449"/>
      <c r="G1" s="449"/>
      <c r="H1" s="449"/>
      <c r="I1" s="449"/>
      <c r="J1" s="449"/>
      <c r="K1" s="449"/>
      <c r="L1" s="449"/>
      <c r="M1" s="449"/>
      <c r="N1" s="449"/>
      <c r="O1" s="449"/>
      <c r="P1" s="449"/>
      <c r="Q1" s="505"/>
      <c r="R1" s="449"/>
      <c r="S1" s="449"/>
      <c r="T1" s="506"/>
      <c r="U1" s="449"/>
      <c r="V1" s="449"/>
      <c r="W1" s="449"/>
      <c r="X1" s="449"/>
    </row>
    <row r="2" spans="1:46" ht="19.5" x14ac:dyDescent="0.35">
      <c r="A2" s="450" t="s">
        <v>1762</v>
      </c>
      <c r="B2" s="450"/>
      <c r="C2" s="450"/>
      <c r="D2" s="450"/>
      <c r="E2" s="450"/>
      <c r="F2" s="450"/>
      <c r="G2" s="450"/>
      <c r="H2" s="450"/>
      <c r="I2" s="450"/>
      <c r="J2" s="450"/>
      <c r="K2" s="507"/>
      <c r="L2" s="450"/>
      <c r="M2" s="507"/>
      <c r="N2" s="450"/>
      <c r="O2" s="450"/>
      <c r="P2" s="450"/>
      <c r="Q2" s="450"/>
      <c r="R2" s="450"/>
      <c r="S2" s="450"/>
      <c r="T2" s="450"/>
      <c r="U2" s="450"/>
      <c r="V2" s="507"/>
      <c r="W2" s="450"/>
      <c r="X2" s="450"/>
    </row>
    <row r="3" spans="1:46" x14ac:dyDescent="0.25">
      <c r="A3"/>
      <c r="B3" s="87"/>
      <c r="C3" s="87"/>
      <c r="D3"/>
      <c r="F3" s="87"/>
      <c r="G3" s="87"/>
      <c r="H3" s="87"/>
      <c r="I3"/>
      <c r="J3"/>
      <c r="K3" s="407"/>
      <c r="L3" s="89"/>
      <c r="M3" s="407"/>
      <c r="N3"/>
      <c r="O3"/>
      <c r="P3"/>
      <c r="Q3" s="90"/>
      <c r="R3"/>
      <c r="S3"/>
      <c r="T3" s="89"/>
      <c r="U3"/>
      <c r="V3" s="407"/>
      <c r="W3"/>
    </row>
    <row r="4" spans="1:46" ht="18.75" x14ac:dyDescent="0.25">
      <c r="A4" s="5" t="s">
        <v>13</v>
      </c>
      <c r="B4" s="109"/>
      <c r="C4" s="29" t="s">
        <v>1761</v>
      </c>
      <c r="D4" s="5"/>
      <c r="E4" s="6"/>
      <c r="F4" s="29"/>
      <c r="G4" s="29"/>
      <c r="H4" s="29"/>
      <c r="I4" s="5"/>
      <c r="K4" s="76"/>
      <c r="L4" s="101"/>
      <c r="M4" s="407"/>
      <c r="N4" s="508" t="s">
        <v>1760</v>
      </c>
      <c r="O4" s="508"/>
      <c r="P4"/>
      <c r="Q4" s="90"/>
      <c r="R4"/>
      <c r="S4"/>
      <c r="T4" s="89"/>
      <c r="U4"/>
      <c r="V4" s="407"/>
      <c r="W4"/>
    </row>
    <row r="5" spans="1:46" ht="18.75" x14ac:dyDescent="0.25">
      <c r="A5" s="5" t="s">
        <v>15</v>
      </c>
      <c r="B5" s="109"/>
      <c r="C5" s="29" t="s">
        <v>1763</v>
      </c>
      <c r="D5" s="5"/>
      <c r="E5" s="6"/>
      <c r="F5" s="29"/>
      <c r="G5" s="29"/>
      <c r="H5" s="29"/>
      <c r="I5" s="5"/>
      <c r="K5" s="76"/>
      <c r="L5" s="101"/>
      <c r="M5" s="407"/>
      <c r="N5"/>
      <c r="O5"/>
      <c r="P5"/>
      <c r="Q5" s="90"/>
      <c r="R5"/>
      <c r="S5"/>
      <c r="T5" s="89"/>
      <c r="U5"/>
      <c r="V5" s="407"/>
      <c r="W5"/>
    </row>
    <row r="7" spans="1:46" ht="24.75" customHeight="1" x14ac:dyDescent="0.25">
      <c r="A7" s="446" t="s">
        <v>17</v>
      </c>
      <c r="B7" s="446" t="s">
        <v>18</v>
      </c>
      <c r="C7" s="446"/>
      <c r="D7" s="509" t="s">
        <v>19</v>
      </c>
      <c r="E7" s="510" t="s">
        <v>20</v>
      </c>
      <c r="F7" s="511"/>
      <c r="G7" s="512" t="s">
        <v>21</v>
      </c>
      <c r="H7" s="514" t="s">
        <v>1459</v>
      </c>
      <c r="I7" s="453" t="s">
        <v>23</v>
      </c>
      <c r="J7" s="454"/>
      <c r="K7" s="515"/>
      <c r="L7" s="515"/>
      <c r="M7" s="516"/>
      <c r="N7" s="446" t="s">
        <v>24</v>
      </c>
      <c r="O7" s="446" t="s">
        <v>25</v>
      </c>
      <c r="P7" s="446" t="s">
        <v>26</v>
      </c>
      <c r="Q7" s="10"/>
      <c r="R7" s="10"/>
      <c r="S7" s="10"/>
      <c r="T7" s="10"/>
      <c r="U7" s="10"/>
      <c r="V7" s="446" t="s">
        <v>27</v>
      </c>
      <c r="W7" s="509" t="s">
        <v>28</v>
      </c>
      <c r="Y7" s="24"/>
      <c r="Z7" s="443" t="s">
        <v>29</v>
      </c>
      <c r="AA7" s="444"/>
      <c r="AB7" s="444"/>
      <c r="AC7" s="444"/>
      <c r="AD7" s="444"/>
      <c r="AE7" s="444"/>
      <c r="AF7" s="444"/>
      <c r="AG7" s="444"/>
      <c r="AH7" s="445"/>
      <c r="AI7" s="337"/>
      <c r="AJ7" s="337"/>
      <c r="AK7" s="337"/>
      <c r="AL7" s="337"/>
      <c r="AM7" s="443" t="s">
        <v>30</v>
      </c>
      <c r="AN7" s="444"/>
      <c r="AO7" s="444"/>
      <c r="AP7" s="444"/>
      <c r="AQ7" s="445"/>
      <c r="AR7" s="443" t="s">
        <v>31</v>
      </c>
      <c r="AS7" s="444"/>
      <c r="AT7" s="445"/>
    </row>
    <row r="8" spans="1:46" ht="41.25" customHeight="1" x14ac:dyDescent="0.25">
      <c r="A8" s="446"/>
      <c r="B8" s="446"/>
      <c r="C8" s="446"/>
      <c r="D8" s="509"/>
      <c r="E8" s="343" t="s">
        <v>0</v>
      </c>
      <c r="F8" s="343" t="s">
        <v>1</v>
      </c>
      <c r="G8" s="513"/>
      <c r="H8" s="513"/>
      <c r="I8" s="18" t="s">
        <v>32</v>
      </c>
      <c r="J8" s="18" t="s">
        <v>33</v>
      </c>
      <c r="K8" s="19" t="s">
        <v>34</v>
      </c>
      <c r="L8" s="19" t="s">
        <v>35</v>
      </c>
      <c r="M8" s="19" t="s">
        <v>36</v>
      </c>
      <c r="N8" s="446"/>
      <c r="O8" s="446"/>
      <c r="P8" s="446"/>
      <c r="Q8" s="10" t="s">
        <v>37</v>
      </c>
      <c r="R8" s="10" t="s">
        <v>38</v>
      </c>
      <c r="S8" s="10" t="s">
        <v>39</v>
      </c>
      <c r="T8" s="10" t="s">
        <v>40</v>
      </c>
      <c r="U8" s="10"/>
      <c r="V8" s="446"/>
      <c r="W8" s="509"/>
      <c r="Y8" s="336"/>
      <c r="Z8" s="26" t="s">
        <v>3</v>
      </c>
      <c r="AA8" s="336" t="s">
        <v>4</v>
      </c>
      <c r="AB8" s="336" t="s">
        <v>5</v>
      </c>
      <c r="AC8" s="336" t="s">
        <v>6</v>
      </c>
      <c r="AD8" s="26" t="s">
        <v>7</v>
      </c>
      <c r="AE8" s="336" t="s">
        <v>8</v>
      </c>
      <c r="AF8" s="336" t="s">
        <v>5</v>
      </c>
      <c r="AG8" s="336" t="s">
        <v>9</v>
      </c>
      <c r="AH8" s="336" t="s">
        <v>10</v>
      </c>
      <c r="AI8" s="517" t="s">
        <v>41</v>
      </c>
      <c r="AJ8" s="518"/>
      <c r="AK8" s="518"/>
      <c r="AL8" s="518"/>
      <c r="AM8" s="519"/>
      <c r="AN8" s="338" t="s">
        <v>42</v>
      </c>
      <c r="AO8" s="517" t="s">
        <v>39</v>
      </c>
      <c r="AP8" s="519"/>
      <c r="AQ8" s="338" t="s">
        <v>44</v>
      </c>
      <c r="AR8" s="336" t="s">
        <v>45</v>
      </c>
      <c r="AS8" s="336" t="s">
        <v>46</v>
      </c>
      <c r="AT8" s="336" t="s">
        <v>47</v>
      </c>
    </row>
    <row r="9" spans="1:46" ht="18.75" hidden="1" customHeight="1" x14ac:dyDescent="0.25">
      <c r="A9" s="338"/>
      <c r="B9" s="346"/>
      <c r="C9" s="347">
        <f>COUNTA(C10:C45)</f>
        <v>0</v>
      </c>
      <c r="D9" s="344">
        <f>COUNTA(D10:D45)</f>
        <v>0</v>
      </c>
      <c r="E9" s="343"/>
      <c r="F9" s="343"/>
      <c r="G9" s="345"/>
      <c r="H9" s="345"/>
      <c r="I9" s="347">
        <f t="shared" ref="I9:P9" si="0">COUNTA(I10:I45)</f>
        <v>0</v>
      </c>
      <c r="J9" s="347">
        <f t="shared" si="0"/>
        <v>0</v>
      </c>
      <c r="K9" s="347">
        <f t="shared" si="0"/>
        <v>0</v>
      </c>
      <c r="L9" s="347">
        <f t="shared" si="0"/>
        <v>0</v>
      </c>
      <c r="M9" s="347">
        <f t="shared" si="0"/>
        <v>0</v>
      </c>
      <c r="N9" s="347">
        <f t="shared" si="0"/>
        <v>0</v>
      </c>
      <c r="O9" s="347">
        <f t="shared" si="0"/>
        <v>0</v>
      </c>
      <c r="P9" s="347">
        <f t="shared" si="0"/>
        <v>0</v>
      </c>
      <c r="Q9" s="10">
        <f>$C9-COUNTIF(Q10:Q45,"bt")</f>
        <v>-35</v>
      </c>
      <c r="R9" s="10">
        <f>$C9-COUNTIF(R10:R45,"bt")</f>
        <v>-27</v>
      </c>
      <c r="S9" s="10">
        <f>$C9-COUNTIF(S10:S45,"bt")</f>
        <v>-23</v>
      </c>
      <c r="T9" s="10">
        <f>$C9-COUNTIF(T10:T45,"bt")</f>
        <v>-36</v>
      </c>
      <c r="U9" s="22" t="str">
        <f t="shared" ref="U9" si="1">Q9&amp;"; "&amp;R9&amp;"; "&amp;S9&amp;"; "&amp;T9</f>
        <v>-35; -27; -23; -36</v>
      </c>
      <c r="V9" s="338"/>
      <c r="W9" s="61" t="str">
        <f>ROMAN(MAX(IF(OR(K9=$Z$8,M9=$AD$8,M9=$AH$8),3,IF(OR(K9=$AA$8,M9=$AE$8,M9=$AG$8),2,1)),IF(V9="bt",1,2)),0)</f>
        <v>II</v>
      </c>
      <c r="Y9" s="336"/>
      <c r="Z9" s="26"/>
      <c r="AA9" s="336"/>
      <c r="AB9" s="336"/>
      <c r="AC9" s="336"/>
      <c r="AD9" s="26"/>
      <c r="AE9" s="336"/>
      <c r="AF9" s="336"/>
      <c r="AG9" s="336"/>
      <c r="AH9" s="336"/>
      <c r="AI9" s="336" t="s">
        <v>1267</v>
      </c>
      <c r="AJ9" s="336" t="s">
        <v>1293</v>
      </c>
      <c r="AK9" s="336" t="s">
        <v>1269</v>
      </c>
      <c r="AL9" s="336" t="s">
        <v>1276</v>
      </c>
      <c r="AM9" s="336" t="s">
        <v>5</v>
      </c>
      <c r="AN9" s="336"/>
      <c r="AO9" s="336" t="s">
        <v>5</v>
      </c>
      <c r="AP9" s="336"/>
      <c r="AQ9" s="336"/>
      <c r="AR9" s="336"/>
      <c r="AS9" s="336"/>
      <c r="AT9" s="336"/>
    </row>
    <row r="10" spans="1:46" ht="16.5" x14ac:dyDescent="0.25">
      <c r="A10" s="14">
        <v>1</v>
      </c>
      <c r="B10" s="91"/>
      <c r="C10" s="92"/>
      <c r="D10" s="93"/>
      <c r="E10" s="94"/>
      <c r="F10" s="94"/>
      <c r="G10" s="94"/>
      <c r="H10" s="188"/>
      <c r="I10" s="94"/>
      <c r="J10" s="94"/>
      <c r="K10" s="370"/>
      <c r="L10" s="111"/>
      <c r="M10" s="370"/>
      <c r="N10" s="103"/>
      <c r="O10" s="94"/>
      <c r="P10" s="106"/>
      <c r="Q10" s="23" t="s">
        <v>5</v>
      </c>
      <c r="R10" s="23" t="s">
        <v>5</v>
      </c>
      <c r="S10" s="23" t="s">
        <v>1531</v>
      </c>
      <c r="T10" s="23" t="s">
        <v>5</v>
      </c>
      <c r="U10" s="22" t="s">
        <v>1755</v>
      </c>
      <c r="V10" s="370"/>
      <c r="W10" s="125"/>
      <c r="Y10" s="336" t="s">
        <v>48</v>
      </c>
      <c r="Z10" s="50">
        <f>COUNTIF($K$10:$K$45,Z8)</f>
        <v>0</v>
      </c>
      <c r="AA10" s="50">
        <f>COUNTIF($K$10:$K$45,AA8)</f>
        <v>0</v>
      </c>
      <c r="AB10" s="50">
        <f>COUNTIF($K$10:$K$45,AB8)</f>
        <v>0</v>
      </c>
      <c r="AC10" s="50">
        <f>COUNTIF($K$10:$K$45,AC8)</f>
        <v>0</v>
      </c>
      <c r="AD10" s="44">
        <f>COUNTIF($M$10:$M$45,AD8)</f>
        <v>0</v>
      </c>
      <c r="AE10" s="44">
        <f>COUNTIF($M$10:$M$45,AE8)</f>
        <v>0</v>
      </c>
      <c r="AF10" s="45">
        <f>COUNTIF($M$10:$M$45,AF8)</f>
        <v>0</v>
      </c>
      <c r="AG10" s="45">
        <f>COUNTIF($M$10:$M$45,AG8)</f>
        <v>0</v>
      </c>
      <c r="AH10" s="45">
        <f>COUNTIF($M$10:$M$45,AH8)</f>
        <v>0</v>
      </c>
      <c r="AI10" s="43">
        <f>COUNTIF(Q10:Q45,AI9)</f>
        <v>0</v>
      </c>
      <c r="AJ10" s="43">
        <f>COUNTIF(Q10:Q45,AJ9)</f>
        <v>0</v>
      </c>
      <c r="AK10" s="43">
        <f>COUNTIF(Q10:Q45,AK9)</f>
        <v>0</v>
      </c>
      <c r="AL10" s="43">
        <f>COUNTIF(Q10:Q45,AL9)</f>
        <v>0</v>
      </c>
      <c r="AM10" s="43">
        <f>COUNTIF(Q10:Q45,AM9)</f>
        <v>35</v>
      </c>
      <c r="AN10" s="27">
        <f>R9</f>
        <v>-27</v>
      </c>
      <c r="AO10" s="27">
        <f>COUNTIF(S10:S45,"bt")</f>
        <v>23</v>
      </c>
      <c r="AP10" s="27">
        <f>S9</f>
        <v>-23</v>
      </c>
      <c r="AQ10" s="27">
        <f>T9</f>
        <v>-36</v>
      </c>
      <c r="AR10" s="27">
        <f>COUNTIF($W$10:$W$45,AR8)</f>
        <v>0</v>
      </c>
      <c r="AS10" s="27">
        <f>COUNTIF($W$10:$W$45,AS8)</f>
        <v>0</v>
      </c>
      <c r="AT10" s="27">
        <f>COUNTIF($W$10:$W$45,AT8)</f>
        <v>0</v>
      </c>
    </row>
    <row r="11" spans="1:46" ht="16.5" x14ac:dyDescent="0.25">
      <c r="A11" s="14">
        <v>2</v>
      </c>
      <c r="B11" s="91"/>
      <c r="C11" s="92"/>
      <c r="D11" s="93"/>
      <c r="E11" s="94"/>
      <c r="F11" s="94"/>
      <c r="G11" s="94"/>
      <c r="H11" s="188"/>
      <c r="I11" s="14"/>
      <c r="J11" s="14"/>
      <c r="K11" s="370"/>
      <c r="L11" s="111"/>
      <c r="M11" s="370"/>
      <c r="N11" s="34"/>
      <c r="O11" s="14"/>
      <c r="P11" s="35"/>
      <c r="Q11" s="36" t="s">
        <v>5</v>
      </c>
      <c r="R11" s="23" t="s">
        <v>1532</v>
      </c>
      <c r="S11" s="23" t="s">
        <v>1370</v>
      </c>
      <c r="T11" s="23" t="s">
        <v>5</v>
      </c>
      <c r="U11" s="22" t="s">
        <v>1544</v>
      </c>
      <c r="V11" s="369"/>
      <c r="W11" s="125"/>
      <c r="Y11" s="340"/>
      <c r="Z11" s="340"/>
      <c r="AA11" s="340"/>
      <c r="AB11" s="51"/>
      <c r="AC11" s="52">
        <f>SUM(Z10:AC10)</f>
        <v>0</v>
      </c>
      <c r="AD11" s="340"/>
      <c r="AE11" s="46"/>
      <c r="AH11" s="53">
        <f>SUM(AD10:AH10)</f>
        <v>0</v>
      </c>
      <c r="AJ11" s="48" t="s">
        <v>49</v>
      </c>
      <c r="AK11" s="54">
        <f>SUM(AI10:AM10)</f>
        <v>35</v>
      </c>
      <c r="AL11" s="49"/>
      <c r="AT11" s="55">
        <f>SUM(AR10:AT10)</f>
        <v>0</v>
      </c>
    </row>
    <row r="12" spans="1:46" ht="16.5" x14ac:dyDescent="0.25">
      <c r="A12" s="14">
        <v>3</v>
      </c>
      <c r="B12" s="91"/>
      <c r="C12" s="92"/>
      <c r="D12" s="93"/>
      <c r="E12" s="94"/>
      <c r="F12" s="94"/>
      <c r="G12" s="94"/>
      <c r="H12" s="188"/>
      <c r="I12" s="14"/>
      <c r="J12" s="14"/>
      <c r="K12" s="370"/>
      <c r="L12" s="102"/>
      <c r="M12" s="370"/>
      <c r="N12" s="34"/>
      <c r="O12" s="14"/>
      <c r="P12" s="35"/>
      <c r="Q12" s="36" t="s">
        <v>1326</v>
      </c>
      <c r="R12" s="23" t="s">
        <v>1532</v>
      </c>
      <c r="S12" s="23" t="s">
        <v>1370</v>
      </c>
      <c r="T12" s="23" t="s">
        <v>5</v>
      </c>
      <c r="U12" s="22" t="s">
        <v>1756</v>
      </c>
      <c r="V12" s="369"/>
      <c r="W12" s="125"/>
      <c r="Y12" s="340"/>
      <c r="Z12" s="340"/>
      <c r="AA12" s="340"/>
      <c r="AB12" s="340"/>
      <c r="AC12" s="340"/>
      <c r="AD12" s="3"/>
    </row>
    <row r="13" spans="1:46" ht="16.5" x14ac:dyDescent="0.25">
      <c r="A13" s="14">
        <v>4</v>
      </c>
      <c r="B13" s="91"/>
      <c r="C13" s="92"/>
      <c r="D13" s="93"/>
      <c r="E13" s="94"/>
      <c r="F13" s="94"/>
      <c r="G13" s="94"/>
      <c r="H13" s="188"/>
      <c r="I13" s="14"/>
      <c r="J13" s="14"/>
      <c r="K13" s="370"/>
      <c r="L13" s="111"/>
      <c r="M13" s="370"/>
      <c r="N13" s="34"/>
      <c r="O13" s="14"/>
      <c r="P13" s="35"/>
      <c r="Q13" s="36" t="s">
        <v>5</v>
      </c>
      <c r="R13" s="23" t="s">
        <v>5</v>
      </c>
      <c r="S13" s="23" t="s">
        <v>5</v>
      </c>
      <c r="T13" s="23" t="s">
        <v>5</v>
      </c>
      <c r="U13" s="22" t="s">
        <v>1542</v>
      </c>
      <c r="V13" s="369"/>
      <c r="W13" s="125"/>
      <c r="Y13" s="340"/>
      <c r="Z13" s="340"/>
    </row>
    <row r="14" spans="1:46" ht="16.5" x14ac:dyDescent="0.25">
      <c r="A14" s="14">
        <v>5</v>
      </c>
      <c r="B14" s="91"/>
      <c r="C14" s="92"/>
      <c r="D14" s="93"/>
      <c r="E14" s="94"/>
      <c r="F14" s="94"/>
      <c r="G14" s="94"/>
      <c r="H14" s="188"/>
      <c r="I14" s="14"/>
      <c r="J14" s="14"/>
      <c r="K14" s="370"/>
      <c r="L14" s="111"/>
      <c r="M14" s="370"/>
      <c r="N14" s="34"/>
      <c r="O14" s="14"/>
      <c r="P14" s="35"/>
      <c r="Q14" s="36" t="s">
        <v>5</v>
      </c>
      <c r="R14" s="23" t="s">
        <v>5</v>
      </c>
      <c r="S14" s="23" t="s">
        <v>1370</v>
      </c>
      <c r="T14" s="23" t="s">
        <v>5</v>
      </c>
      <c r="U14" s="22" t="s">
        <v>1545</v>
      </c>
      <c r="V14" s="369"/>
      <c r="W14" s="125"/>
    </row>
    <row r="15" spans="1:46" ht="16.5" x14ac:dyDescent="0.25">
      <c r="A15" s="14">
        <v>6</v>
      </c>
      <c r="B15" s="91"/>
      <c r="C15" s="92"/>
      <c r="D15" s="93"/>
      <c r="E15" s="94"/>
      <c r="F15" s="94"/>
      <c r="G15" s="94"/>
      <c r="H15" s="188"/>
      <c r="I15" s="14"/>
      <c r="J15" s="14"/>
      <c r="K15" s="370"/>
      <c r="L15" s="111"/>
      <c r="M15" s="370"/>
      <c r="N15" s="14"/>
      <c r="O15" s="14"/>
      <c r="P15" s="35"/>
      <c r="Q15" s="23" t="s">
        <v>5</v>
      </c>
      <c r="R15" s="23" t="s">
        <v>5</v>
      </c>
      <c r="S15" s="23" t="s">
        <v>1370</v>
      </c>
      <c r="T15" s="23" t="s">
        <v>5</v>
      </c>
      <c r="U15" s="22" t="s">
        <v>1545</v>
      </c>
      <c r="V15" s="369"/>
      <c r="W15" s="125"/>
    </row>
    <row r="16" spans="1:46" ht="16.5" x14ac:dyDescent="0.25">
      <c r="A16" s="14">
        <v>7</v>
      </c>
      <c r="B16" s="91"/>
      <c r="C16" s="92"/>
      <c r="D16" s="93"/>
      <c r="E16" s="94"/>
      <c r="F16" s="94"/>
      <c r="G16" s="94"/>
      <c r="H16" s="188"/>
      <c r="I16" s="14"/>
      <c r="J16" s="14"/>
      <c r="K16" s="370"/>
      <c r="L16" s="111"/>
      <c r="M16" s="370"/>
      <c r="N16" s="34"/>
      <c r="O16" s="14"/>
      <c r="P16" s="35"/>
      <c r="Q16" s="23" t="s">
        <v>5</v>
      </c>
      <c r="R16" s="23" t="s">
        <v>5</v>
      </c>
      <c r="S16" s="36" t="s">
        <v>5</v>
      </c>
      <c r="T16" s="23" t="s">
        <v>5</v>
      </c>
      <c r="U16" s="22" t="s">
        <v>1542</v>
      </c>
      <c r="V16" s="369"/>
      <c r="W16" s="125"/>
    </row>
    <row r="17" spans="1:27" ht="16.5" x14ac:dyDescent="0.25">
      <c r="A17" s="14">
        <v>8</v>
      </c>
      <c r="B17" s="91"/>
      <c r="C17" s="92"/>
      <c r="D17" s="93"/>
      <c r="E17" s="94"/>
      <c r="F17" s="94"/>
      <c r="G17" s="94"/>
      <c r="H17" s="188"/>
      <c r="I17" s="14"/>
      <c r="J17" s="14"/>
      <c r="K17" s="370"/>
      <c r="L17" s="111"/>
      <c r="M17" s="370"/>
      <c r="N17" s="34"/>
      <c r="O17" s="14"/>
      <c r="P17" s="35"/>
      <c r="Q17" s="23" t="s">
        <v>5</v>
      </c>
      <c r="R17" s="23" t="s">
        <v>5</v>
      </c>
      <c r="S17" s="23" t="s">
        <v>1531</v>
      </c>
      <c r="T17" s="23" t="s">
        <v>5</v>
      </c>
      <c r="U17" s="22" t="s">
        <v>1755</v>
      </c>
      <c r="V17" s="369"/>
      <c r="W17" s="125"/>
    </row>
    <row r="18" spans="1:27" ht="16.5" x14ac:dyDescent="0.25">
      <c r="A18" s="14">
        <v>9</v>
      </c>
      <c r="B18" s="91"/>
      <c r="C18" s="92"/>
      <c r="D18" s="93"/>
      <c r="E18" s="94"/>
      <c r="F18" s="94"/>
      <c r="G18" s="94"/>
      <c r="H18" s="188"/>
      <c r="I18" s="14"/>
      <c r="J18" s="14"/>
      <c r="K18" s="370"/>
      <c r="L18" s="111"/>
      <c r="M18" s="370"/>
      <c r="N18" s="34"/>
      <c r="O18" s="14"/>
      <c r="P18" s="35"/>
      <c r="Q18" s="23" t="s">
        <v>5</v>
      </c>
      <c r="R18" s="23" t="s">
        <v>5</v>
      </c>
      <c r="S18" s="23" t="s">
        <v>5</v>
      </c>
      <c r="T18" s="23" t="s">
        <v>5</v>
      </c>
      <c r="U18" s="22" t="s">
        <v>1542</v>
      </c>
      <c r="V18" s="369"/>
      <c r="W18" s="125"/>
    </row>
    <row r="19" spans="1:27" ht="16.5" x14ac:dyDescent="0.25">
      <c r="A19" s="14">
        <v>10</v>
      </c>
      <c r="B19" s="91"/>
      <c r="C19" s="92"/>
      <c r="D19" s="95"/>
      <c r="E19" s="94"/>
      <c r="F19" s="94"/>
      <c r="G19" s="94"/>
      <c r="H19" s="188"/>
      <c r="I19" s="14"/>
      <c r="J19" s="14"/>
      <c r="K19" s="370"/>
      <c r="L19" s="111"/>
      <c r="M19" s="370"/>
      <c r="N19" s="34"/>
      <c r="O19" s="14"/>
      <c r="P19" s="35"/>
      <c r="Q19" s="16" t="s">
        <v>5</v>
      </c>
      <c r="R19" s="23" t="s">
        <v>1532</v>
      </c>
      <c r="S19" s="23" t="s">
        <v>5</v>
      </c>
      <c r="T19" s="23" t="s">
        <v>5</v>
      </c>
      <c r="U19" s="22" t="s">
        <v>1543</v>
      </c>
      <c r="V19" s="369"/>
      <c r="W19" s="125"/>
      <c r="Z19" s="87"/>
      <c r="AA19" s="47"/>
    </row>
    <row r="20" spans="1:27" ht="16.5" x14ac:dyDescent="0.25">
      <c r="A20" s="14">
        <v>11</v>
      </c>
      <c r="B20" s="91"/>
      <c r="C20" s="92"/>
      <c r="D20" s="95"/>
      <c r="E20" s="94"/>
      <c r="F20" s="94"/>
      <c r="G20" s="94"/>
      <c r="H20" s="188"/>
      <c r="I20" s="14"/>
      <c r="J20" s="14"/>
      <c r="K20" s="370"/>
      <c r="L20" s="111"/>
      <c r="M20" s="370"/>
      <c r="N20" s="14"/>
      <c r="O20" s="14"/>
      <c r="P20" s="35"/>
      <c r="Q20" s="36" t="s">
        <v>5</v>
      </c>
      <c r="R20" s="23" t="s">
        <v>5</v>
      </c>
      <c r="S20" s="23" t="s">
        <v>5</v>
      </c>
      <c r="T20" s="23" t="s">
        <v>5</v>
      </c>
      <c r="U20" s="22" t="s">
        <v>1542</v>
      </c>
      <c r="V20" s="369"/>
      <c r="W20" s="125"/>
    </row>
    <row r="21" spans="1:27" ht="16.5" x14ac:dyDescent="0.25">
      <c r="A21" s="14">
        <v>12</v>
      </c>
      <c r="B21" s="91"/>
      <c r="C21" s="92"/>
      <c r="D21" s="95"/>
      <c r="E21" s="94"/>
      <c r="F21" s="94"/>
      <c r="G21" s="94"/>
      <c r="H21" s="188"/>
      <c r="I21" s="14"/>
      <c r="J21" s="14"/>
      <c r="K21" s="370"/>
      <c r="L21" s="111"/>
      <c r="M21" s="370"/>
      <c r="N21" s="14"/>
      <c r="O21" s="14"/>
      <c r="P21" s="35"/>
      <c r="Q21" s="23" t="s">
        <v>5</v>
      </c>
      <c r="R21" s="23" t="s">
        <v>1532</v>
      </c>
      <c r="S21" s="23" t="s">
        <v>5</v>
      </c>
      <c r="T21" s="23" t="s">
        <v>5</v>
      </c>
      <c r="U21" s="22" t="s">
        <v>1543</v>
      </c>
      <c r="V21" s="369"/>
      <c r="W21" s="125"/>
    </row>
    <row r="22" spans="1:27" ht="16.5" x14ac:dyDescent="0.25">
      <c r="A22" s="14">
        <v>13</v>
      </c>
      <c r="B22" s="91"/>
      <c r="C22" s="92"/>
      <c r="D22" s="95"/>
      <c r="E22" s="94"/>
      <c r="F22" s="94"/>
      <c r="G22" s="94"/>
      <c r="H22" s="188"/>
      <c r="I22" s="14"/>
      <c r="J22" s="14"/>
      <c r="K22" s="370"/>
      <c r="L22" s="111"/>
      <c r="M22" s="370"/>
      <c r="N22" s="34"/>
      <c r="O22" s="14"/>
      <c r="P22" s="35"/>
      <c r="Q22" s="36" t="s">
        <v>5</v>
      </c>
      <c r="R22" s="23" t="s">
        <v>5</v>
      </c>
      <c r="S22" s="23" t="s">
        <v>5</v>
      </c>
      <c r="T22" s="23" t="s">
        <v>5</v>
      </c>
      <c r="U22" s="22" t="s">
        <v>1542</v>
      </c>
      <c r="V22" s="369"/>
      <c r="W22" s="125"/>
    </row>
    <row r="23" spans="1:27" ht="16.5" x14ac:dyDescent="0.25">
      <c r="A23" s="14">
        <v>14</v>
      </c>
      <c r="B23" s="91"/>
      <c r="C23" s="92"/>
      <c r="D23" s="95"/>
      <c r="E23" s="94"/>
      <c r="F23" s="94"/>
      <c r="G23" s="94"/>
      <c r="H23" s="188"/>
      <c r="I23" s="14"/>
      <c r="J23" s="14"/>
      <c r="K23" s="370"/>
      <c r="L23" s="111"/>
      <c r="M23" s="370"/>
      <c r="N23" s="34"/>
      <c r="O23" s="14"/>
      <c r="P23" s="35"/>
      <c r="Q23" s="23" t="s">
        <v>5</v>
      </c>
      <c r="R23" s="23" t="s">
        <v>5</v>
      </c>
      <c r="S23" s="23" t="s">
        <v>1370</v>
      </c>
      <c r="T23" s="23" t="s">
        <v>5</v>
      </c>
      <c r="U23" s="22" t="s">
        <v>1545</v>
      </c>
      <c r="V23" s="369"/>
      <c r="W23" s="125"/>
    </row>
    <row r="24" spans="1:27" ht="16.5" x14ac:dyDescent="0.25">
      <c r="A24" s="14">
        <v>15</v>
      </c>
      <c r="B24" s="91"/>
      <c r="C24" s="92"/>
      <c r="D24" s="95"/>
      <c r="E24" s="94"/>
      <c r="F24" s="94"/>
      <c r="G24" s="94"/>
      <c r="H24" s="188"/>
      <c r="I24" s="14"/>
      <c r="J24" s="14"/>
      <c r="K24" s="370"/>
      <c r="L24" s="111"/>
      <c r="M24" s="370"/>
      <c r="N24" s="14"/>
      <c r="O24" s="14"/>
      <c r="P24" s="35"/>
      <c r="Q24" s="23" t="s">
        <v>5</v>
      </c>
      <c r="R24" s="23" t="s">
        <v>1532</v>
      </c>
      <c r="S24" s="36" t="s">
        <v>1370</v>
      </c>
      <c r="T24" s="23" t="s">
        <v>5</v>
      </c>
      <c r="U24" s="22" t="s">
        <v>1544</v>
      </c>
      <c r="V24" s="369"/>
      <c r="W24" s="125"/>
    </row>
    <row r="25" spans="1:27" ht="16.5" x14ac:dyDescent="0.25">
      <c r="A25" s="14">
        <v>16</v>
      </c>
      <c r="B25" s="91"/>
      <c r="C25" s="92"/>
      <c r="D25" s="95"/>
      <c r="E25" s="94"/>
      <c r="F25" s="94"/>
      <c r="G25" s="94"/>
      <c r="H25" s="188"/>
      <c r="I25" s="14"/>
      <c r="J25" s="14"/>
      <c r="K25" s="370"/>
      <c r="L25" s="111"/>
      <c r="M25" s="370"/>
      <c r="N25" s="34"/>
      <c r="O25" s="14"/>
      <c r="P25" s="35"/>
      <c r="Q25" s="23" t="s">
        <v>5</v>
      </c>
      <c r="R25" s="23" t="s">
        <v>5</v>
      </c>
      <c r="S25" s="23" t="s">
        <v>5</v>
      </c>
      <c r="T25" s="23" t="s">
        <v>5</v>
      </c>
      <c r="U25" s="22" t="s">
        <v>1542</v>
      </c>
      <c r="V25" s="26"/>
      <c r="W25" s="125"/>
    </row>
    <row r="26" spans="1:27" ht="16.5" x14ac:dyDescent="0.25">
      <c r="A26" s="14">
        <v>17</v>
      </c>
      <c r="B26" s="91"/>
      <c r="C26" s="92"/>
      <c r="D26" s="95"/>
      <c r="E26" s="94"/>
      <c r="F26" s="94"/>
      <c r="G26" s="94"/>
      <c r="H26" s="188"/>
      <c r="I26" s="14"/>
      <c r="J26" s="14"/>
      <c r="K26" s="370"/>
      <c r="L26" s="111"/>
      <c r="M26" s="370"/>
      <c r="N26" s="14"/>
      <c r="O26" s="14"/>
      <c r="P26" s="35"/>
      <c r="Q26" s="23" t="s">
        <v>5</v>
      </c>
      <c r="R26" s="23" t="s">
        <v>1532</v>
      </c>
      <c r="S26" s="23" t="s">
        <v>5</v>
      </c>
      <c r="T26" s="23" t="s">
        <v>5</v>
      </c>
      <c r="U26" s="22" t="s">
        <v>1543</v>
      </c>
      <c r="V26" s="369"/>
      <c r="W26" s="125"/>
    </row>
    <row r="27" spans="1:27" ht="16.5" x14ac:dyDescent="0.25">
      <c r="A27" s="14">
        <v>18</v>
      </c>
      <c r="B27" s="91"/>
      <c r="C27" s="92"/>
      <c r="D27" s="95"/>
      <c r="E27" s="94"/>
      <c r="F27" s="94"/>
      <c r="G27" s="94"/>
      <c r="H27" s="188"/>
      <c r="I27" s="14"/>
      <c r="J27" s="14"/>
      <c r="K27" s="370"/>
      <c r="L27" s="111"/>
      <c r="M27" s="370"/>
      <c r="N27" s="34"/>
      <c r="O27" s="14"/>
      <c r="P27" s="35"/>
      <c r="Q27" s="36" t="s">
        <v>5</v>
      </c>
      <c r="R27" s="23" t="s">
        <v>5</v>
      </c>
      <c r="S27" s="36" t="s">
        <v>5</v>
      </c>
      <c r="T27" s="23" t="s">
        <v>5</v>
      </c>
      <c r="U27" s="22" t="s">
        <v>1542</v>
      </c>
      <c r="V27" s="369"/>
      <c r="W27" s="125"/>
    </row>
    <row r="28" spans="1:27" ht="16.5" x14ac:dyDescent="0.25">
      <c r="A28" s="14">
        <v>19</v>
      </c>
      <c r="B28" s="91"/>
      <c r="C28" s="92"/>
      <c r="D28" s="95"/>
      <c r="E28" s="94"/>
      <c r="F28" s="94"/>
      <c r="G28" s="94"/>
      <c r="H28" s="188"/>
      <c r="I28" s="14"/>
      <c r="J28" s="14"/>
      <c r="K28" s="370"/>
      <c r="L28" s="111"/>
      <c r="M28" s="370"/>
      <c r="N28" s="14"/>
      <c r="O28" s="14"/>
      <c r="P28" s="35"/>
      <c r="Q28" s="23" t="s">
        <v>5</v>
      </c>
      <c r="R28" s="23" t="s">
        <v>5</v>
      </c>
      <c r="S28" s="62" t="s">
        <v>5</v>
      </c>
      <c r="T28" s="23" t="s">
        <v>5</v>
      </c>
      <c r="U28" s="22" t="s">
        <v>1542</v>
      </c>
      <c r="V28" s="369"/>
      <c r="W28" s="125"/>
    </row>
    <row r="29" spans="1:27" ht="16.5" x14ac:dyDescent="0.25">
      <c r="A29" s="14">
        <v>20</v>
      </c>
      <c r="B29" s="91"/>
      <c r="C29" s="92"/>
      <c r="D29" s="95"/>
      <c r="E29" s="94"/>
      <c r="F29" s="94"/>
      <c r="G29" s="94"/>
      <c r="H29" s="188"/>
      <c r="I29" s="14"/>
      <c r="J29" s="14"/>
      <c r="K29" s="370"/>
      <c r="L29" s="111"/>
      <c r="M29" s="370"/>
      <c r="N29" s="14"/>
      <c r="O29" s="14"/>
      <c r="P29" s="35"/>
      <c r="Q29" s="36" t="s">
        <v>5</v>
      </c>
      <c r="R29" s="23" t="s">
        <v>5</v>
      </c>
      <c r="S29" s="23" t="s">
        <v>5</v>
      </c>
      <c r="T29" s="23" t="s">
        <v>5</v>
      </c>
      <c r="U29" s="22" t="s">
        <v>1542</v>
      </c>
      <c r="V29" s="369"/>
      <c r="W29" s="125"/>
    </row>
    <row r="30" spans="1:27" ht="16.5" x14ac:dyDescent="0.25">
      <c r="A30" s="14">
        <v>21</v>
      </c>
      <c r="B30" s="91"/>
      <c r="C30" s="92"/>
      <c r="D30" s="95"/>
      <c r="E30" s="94"/>
      <c r="F30" s="94"/>
      <c r="G30" s="94"/>
      <c r="H30" s="188"/>
      <c r="I30" s="31"/>
      <c r="J30" s="31"/>
      <c r="K30" s="370"/>
      <c r="L30" s="111"/>
      <c r="M30" s="370"/>
      <c r="N30" s="34"/>
      <c r="O30" s="14"/>
      <c r="P30" s="35"/>
      <c r="Q30" s="36" t="s">
        <v>5</v>
      </c>
      <c r="R30" s="23" t="s">
        <v>5</v>
      </c>
      <c r="S30" s="36" t="s">
        <v>1370</v>
      </c>
      <c r="T30" s="23" t="s">
        <v>5</v>
      </c>
      <c r="U30" s="22" t="s">
        <v>1545</v>
      </c>
      <c r="V30" s="369"/>
      <c r="W30" s="125"/>
    </row>
    <row r="31" spans="1:27" ht="16.5" x14ac:dyDescent="0.25">
      <c r="A31" s="14">
        <v>22</v>
      </c>
      <c r="B31" s="91"/>
      <c r="C31" s="92"/>
      <c r="D31" s="95"/>
      <c r="E31" s="94"/>
      <c r="F31" s="94"/>
      <c r="G31" s="94"/>
      <c r="H31" s="188"/>
      <c r="I31" s="14"/>
      <c r="J31" s="14"/>
      <c r="K31" s="370"/>
      <c r="L31" s="111"/>
      <c r="M31" s="370"/>
      <c r="N31" s="14"/>
      <c r="O31" s="14"/>
      <c r="P31" s="35"/>
      <c r="Q31" s="23" t="s">
        <v>5</v>
      </c>
      <c r="R31" s="23" t="s">
        <v>5</v>
      </c>
      <c r="S31" s="62" t="s">
        <v>5</v>
      </c>
      <c r="T31" s="23" t="s">
        <v>5</v>
      </c>
      <c r="U31" s="22" t="s">
        <v>1542</v>
      </c>
      <c r="V31" s="369"/>
      <c r="W31" s="125"/>
    </row>
    <row r="32" spans="1:27" ht="16.5" x14ac:dyDescent="0.25">
      <c r="A32" s="14">
        <v>23</v>
      </c>
      <c r="B32" s="91"/>
      <c r="C32" s="92"/>
      <c r="D32" s="95"/>
      <c r="E32" s="94"/>
      <c r="F32" s="94"/>
      <c r="G32" s="94"/>
      <c r="H32" s="188"/>
      <c r="I32" s="14"/>
      <c r="J32" s="14"/>
      <c r="K32" s="370"/>
      <c r="L32" s="111"/>
      <c r="M32" s="370"/>
      <c r="N32" s="34"/>
      <c r="O32" s="14"/>
      <c r="P32" s="35"/>
      <c r="Q32" s="23" t="s">
        <v>5</v>
      </c>
      <c r="R32" s="23" t="s">
        <v>5</v>
      </c>
      <c r="S32" s="23" t="s">
        <v>1272</v>
      </c>
      <c r="T32" s="23" t="s">
        <v>5</v>
      </c>
      <c r="U32" s="22" t="s">
        <v>1757</v>
      </c>
      <c r="V32" s="369"/>
      <c r="W32" s="125"/>
    </row>
    <row r="33" spans="1:23" ht="16.5" x14ac:dyDescent="0.25">
      <c r="A33" s="14">
        <v>24</v>
      </c>
      <c r="B33" s="91"/>
      <c r="C33" s="92"/>
      <c r="D33" s="95"/>
      <c r="E33" s="94"/>
      <c r="F33" s="94"/>
      <c r="G33" s="94"/>
      <c r="H33" s="188"/>
      <c r="I33" s="14"/>
      <c r="J33" s="14"/>
      <c r="K33" s="370"/>
      <c r="L33" s="111"/>
      <c r="M33" s="370"/>
      <c r="N33" s="34"/>
      <c r="O33" s="14"/>
      <c r="P33" s="35"/>
      <c r="Q33" s="23" t="s">
        <v>5</v>
      </c>
      <c r="R33" s="23" t="s">
        <v>5</v>
      </c>
      <c r="S33" s="23" t="s">
        <v>5</v>
      </c>
      <c r="T33" s="23" t="s">
        <v>5</v>
      </c>
      <c r="U33" s="22" t="s">
        <v>1542</v>
      </c>
      <c r="V33" s="369"/>
      <c r="W33" s="125"/>
    </row>
    <row r="34" spans="1:23" ht="16.5" x14ac:dyDescent="0.25">
      <c r="A34" s="14">
        <v>25</v>
      </c>
      <c r="B34" s="91"/>
      <c r="C34" s="92"/>
      <c r="D34" s="95"/>
      <c r="E34" s="94"/>
      <c r="F34" s="94"/>
      <c r="G34" s="94"/>
      <c r="H34" s="188"/>
      <c r="I34" s="14"/>
      <c r="J34" s="14"/>
      <c r="K34" s="370"/>
      <c r="L34" s="111"/>
      <c r="M34" s="370"/>
      <c r="N34" s="14"/>
      <c r="O34" s="14"/>
      <c r="P34" s="35"/>
      <c r="Q34" s="23" t="s">
        <v>5</v>
      </c>
      <c r="R34" s="23" t="s">
        <v>5</v>
      </c>
      <c r="S34" s="23" t="s">
        <v>1531</v>
      </c>
      <c r="T34" s="23" t="s">
        <v>5</v>
      </c>
      <c r="U34" s="22" t="s">
        <v>1755</v>
      </c>
      <c r="V34" s="369"/>
      <c r="W34" s="125"/>
    </row>
    <row r="35" spans="1:23" ht="16.5" x14ac:dyDescent="0.25">
      <c r="A35" s="14">
        <v>26</v>
      </c>
      <c r="B35" s="91"/>
      <c r="C35" s="92"/>
      <c r="D35" s="95"/>
      <c r="E35" s="94"/>
      <c r="F35" s="94"/>
      <c r="G35" s="94"/>
      <c r="H35" s="188"/>
      <c r="I35" s="14"/>
      <c r="J35" s="14"/>
      <c r="K35" s="370"/>
      <c r="L35" s="111"/>
      <c r="M35" s="370"/>
      <c r="N35" s="60"/>
      <c r="O35" s="14"/>
      <c r="P35" s="35"/>
      <c r="Q35" s="36" t="s">
        <v>5</v>
      </c>
      <c r="R35" s="23" t="s">
        <v>5</v>
      </c>
      <c r="S35" s="23" t="s">
        <v>5</v>
      </c>
      <c r="T35" s="23" t="s">
        <v>5</v>
      </c>
      <c r="U35" s="22" t="s">
        <v>1542</v>
      </c>
      <c r="V35" s="369"/>
      <c r="W35" s="125"/>
    </row>
    <row r="36" spans="1:23" ht="16.5" x14ac:dyDescent="0.25">
      <c r="A36" s="14">
        <v>27</v>
      </c>
      <c r="B36" s="91"/>
      <c r="C36" s="92"/>
      <c r="D36" s="95"/>
      <c r="E36" s="94"/>
      <c r="F36" s="94"/>
      <c r="G36" s="94"/>
      <c r="H36" s="188"/>
      <c r="I36" s="14"/>
      <c r="J36" s="14"/>
      <c r="K36" s="370"/>
      <c r="L36" s="111"/>
      <c r="M36" s="370"/>
      <c r="N36" s="14"/>
      <c r="O36" s="14"/>
      <c r="P36" s="35"/>
      <c r="Q36" s="23" t="s">
        <v>5</v>
      </c>
      <c r="R36" s="23" t="s">
        <v>1532</v>
      </c>
      <c r="S36" s="23" t="s">
        <v>5</v>
      </c>
      <c r="T36" s="23" t="s">
        <v>5</v>
      </c>
      <c r="U36" s="22" t="s">
        <v>1543</v>
      </c>
      <c r="V36" s="369"/>
      <c r="W36" s="125"/>
    </row>
    <row r="37" spans="1:23" ht="16.5" x14ac:dyDescent="0.25">
      <c r="A37" s="14">
        <v>28</v>
      </c>
      <c r="B37" s="91"/>
      <c r="C37" s="92"/>
      <c r="D37" s="95"/>
      <c r="E37" s="94"/>
      <c r="F37" s="94"/>
      <c r="G37" s="94"/>
      <c r="H37" s="188"/>
      <c r="I37" s="14"/>
      <c r="J37" s="14"/>
      <c r="K37" s="370"/>
      <c r="L37" s="111"/>
      <c r="M37" s="370"/>
      <c r="N37" s="14"/>
      <c r="O37" s="14"/>
      <c r="P37" s="35"/>
      <c r="Q37" s="23" t="s">
        <v>5</v>
      </c>
      <c r="R37" s="23" t="s">
        <v>5</v>
      </c>
      <c r="S37" s="23" t="s">
        <v>5</v>
      </c>
      <c r="T37" s="23" t="s">
        <v>5</v>
      </c>
      <c r="U37" s="22" t="s">
        <v>1542</v>
      </c>
      <c r="V37" s="369"/>
      <c r="W37" s="125"/>
    </row>
    <row r="38" spans="1:23" ht="16.5" x14ac:dyDescent="0.25">
      <c r="A38" s="14">
        <v>29</v>
      </c>
      <c r="B38" s="91"/>
      <c r="C38" s="92"/>
      <c r="D38" s="95"/>
      <c r="E38" s="94"/>
      <c r="F38" s="94"/>
      <c r="G38" s="94"/>
      <c r="H38" s="188"/>
      <c r="I38" s="14"/>
      <c r="J38" s="14"/>
      <c r="K38" s="370"/>
      <c r="L38" s="111"/>
      <c r="M38" s="370"/>
      <c r="N38" s="34"/>
      <c r="O38" s="14"/>
      <c r="P38" s="35"/>
      <c r="Q38" s="23" t="s">
        <v>5</v>
      </c>
      <c r="R38" s="23" t="s">
        <v>1533</v>
      </c>
      <c r="S38" s="23" t="s">
        <v>1531</v>
      </c>
      <c r="T38" s="23" t="s">
        <v>5</v>
      </c>
      <c r="U38" s="22" t="s">
        <v>1758</v>
      </c>
      <c r="V38" s="369"/>
      <c r="W38" s="125"/>
    </row>
    <row r="39" spans="1:23" ht="16.5" x14ac:dyDescent="0.25">
      <c r="A39" s="14">
        <v>30</v>
      </c>
      <c r="B39" s="91"/>
      <c r="C39" s="92"/>
      <c r="D39" s="95"/>
      <c r="E39" s="94"/>
      <c r="F39" s="94"/>
      <c r="G39" s="94"/>
      <c r="H39" s="188"/>
      <c r="I39" s="14"/>
      <c r="J39" s="14"/>
      <c r="K39" s="370"/>
      <c r="L39" s="111"/>
      <c r="M39" s="370"/>
      <c r="N39" s="14"/>
      <c r="O39" s="14"/>
      <c r="P39" s="35"/>
      <c r="Q39" s="57" t="s">
        <v>5</v>
      </c>
      <c r="R39" s="23" t="s">
        <v>5</v>
      </c>
      <c r="S39" s="23" t="s">
        <v>5</v>
      </c>
      <c r="T39" s="23" t="s">
        <v>5</v>
      </c>
      <c r="U39" s="22" t="s">
        <v>1542</v>
      </c>
      <c r="V39" s="369"/>
      <c r="W39" s="125"/>
    </row>
    <row r="40" spans="1:23" ht="16.5" x14ac:dyDescent="0.25">
      <c r="A40" s="14">
        <v>31</v>
      </c>
      <c r="B40" s="91"/>
      <c r="C40" s="92"/>
      <c r="D40" s="95"/>
      <c r="E40" s="94"/>
      <c r="F40" s="94"/>
      <c r="G40" s="94"/>
      <c r="H40" s="188"/>
      <c r="I40" s="14"/>
      <c r="J40" s="14"/>
      <c r="K40" s="370"/>
      <c r="L40" s="111"/>
      <c r="M40" s="370"/>
      <c r="N40" s="34"/>
      <c r="O40" s="14"/>
      <c r="P40" s="35"/>
      <c r="Q40" s="36" t="s">
        <v>5</v>
      </c>
      <c r="R40" s="23" t="s">
        <v>1533</v>
      </c>
      <c r="S40" s="36" t="s">
        <v>5</v>
      </c>
      <c r="T40" s="23" t="s">
        <v>5</v>
      </c>
      <c r="U40" s="22" t="s">
        <v>1759</v>
      </c>
      <c r="V40" s="369"/>
      <c r="W40" s="125"/>
    </row>
    <row r="41" spans="1:23" ht="16.5" x14ac:dyDescent="0.25">
      <c r="A41" s="14">
        <v>32</v>
      </c>
      <c r="B41" s="91"/>
      <c r="C41" s="92"/>
      <c r="D41" s="95"/>
      <c r="E41" s="94"/>
      <c r="F41" s="94"/>
      <c r="G41" s="94"/>
      <c r="H41" s="188"/>
      <c r="I41" s="14"/>
      <c r="J41" s="14"/>
      <c r="K41" s="370"/>
      <c r="L41" s="111"/>
      <c r="M41" s="370"/>
      <c r="N41" s="14"/>
      <c r="O41" s="14"/>
      <c r="P41" s="35"/>
      <c r="Q41" s="23" t="s">
        <v>5</v>
      </c>
      <c r="R41" s="23" t="s">
        <v>5</v>
      </c>
      <c r="S41" s="36" t="s">
        <v>5</v>
      </c>
      <c r="T41" s="23" t="s">
        <v>5</v>
      </c>
      <c r="U41" s="22" t="s">
        <v>1542</v>
      </c>
      <c r="V41" s="369"/>
      <c r="W41" s="125"/>
    </row>
    <row r="42" spans="1:23" ht="16.5" x14ac:dyDescent="0.25">
      <c r="A42" s="14">
        <v>33</v>
      </c>
      <c r="B42" s="91"/>
      <c r="C42" s="92"/>
      <c r="D42" s="95"/>
      <c r="E42" s="94"/>
      <c r="F42" s="94"/>
      <c r="G42" s="94"/>
      <c r="H42" s="188"/>
      <c r="I42" s="14"/>
      <c r="J42" s="14"/>
      <c r="K42" s="370"/>
      <c r="L42" s="111"/>
      <c r="M42" s="370"/>
      <c r="N42" s="14"/>
      <c r="O42" s="14"/>
      <c r="P42" s="35"/>
      <c r="Q42" s="23" t="s">
        <v>5</v>
      </c>
      <c r="R42" s="23" t="s">
        <v>5</v>
      </c>
      <c r="S42" s="62" t="s">
        <v>5</v>
      </c>
      <c r="T42" s="23" t="s">
        <v>5</v>
      </c>
      <c r="U42" s="22" t="s">
        <v>1542</v>
      </c>
      <c r="V42" s="369"/>
      <c r="W42" s="125"/>
    </row>
    <row r="43" spans="1:23" ht="16.5" x14ac:dyDescent="0.25">
      <c r="A43" s="14">
        <v>34</v>
      </c>
      <c r="B43" s="91"/>
      <c r="C43" s="92"/>
      <c r="D43" s="95"/>
      <c r="E43" s="94"/>
      <c r="F43" s="94"/>
      <c r="G43" s="94"/>
      <c r="H43" s="188"/>
      <c r="I43" s="14"/>
      <c r="J43" s="14"/>
      <c r="K43" s="370"/>
      <c r="L43" s="111"/>
      <c r="M43" s="370"/>
      <c r="N43" s="34"/>
      <c r="O43" s="14"/>
      <c r="P43" s="35"/>
      <c r="Q43" s="23" t="s">
        <v>5</v>
      </c>
      <c r="R43" s="23" t="s">
        <v>5</v>
      </c>
      <c r="S43" s="23" t="s">
        <v>5</v>
      </c>
      <c r="T43" s="23" t="s">
        <v>5</v>
      </c>
      <c r="U43" s="22" t="s">
        <v>1542</v>
      </c>
      <c r="V43" s="369"/>
      <c r="W43" s="125"/>
    </row>
    <row r="44" spans="1:23" ht="16.5" x14ac:dyDescent="0.25">
      <c r="A44" s="14">
        <v>35</v>
      </c>
      <c r="B44" s="91"/>
      <c r="C44" s="92"/>
      <c r="D44" s="95"/>
      <c r="E44" s="94"/>
      <c r="F44" s="94"/>
      <c r="G44" s="94"/>
      <c r="H44" s="188"/>
      <c r="I44" s="14"/>
      <c r="J44" s="14"/>
      <c r="K44" s="370"/>
      <c r="L44" s="111"/>
      <c r="M44" s="370"/>
      <c r="N44" s="34"/>
      <c r="O44" s="14"/>
      <c r="P44" s="35"/>
      <c r="Q44" s="23" t="s">
        <v>5</v>
      </c>
      <c r="R44" s="23" t="s">
        <v>5</v>
      </c>
      <c r="S44" s="23" t="s">
        <v>5</v>
      </c>
      <c r="T44" s="23" t="s">
        <v>5</v>
      </c>
      <c r="U44" s="22" t="s">
        <v>1542</v>
      </c>
      <c r="V44" s="369"/>
      <c r="W44" s="125"/>
    </row>
    <row r="45" spans="1:23" ht="16.5" x14ac:dyDescent="0.25">
      <c r="A45" s="14">
        <v>35</v>
      </c>
      <c r="B45" s="91"/>
      <c r="C45" s="92"/>
      <c r="D45" s="95"/>
      <c r="E45" s="94"/>
      <c r="F45" s="94"/>
      <c r="G45" s="94"/>
      <c r="H45" s="188"/>
      <c r="I45" s="14"/>
      <c r="J45" s="14"/>
      <c r="K45" s="370"/>
      <c r="L45" s="111"/>
      <c r="M45" s="370"/>
      <c r="N45" s="34"/>
      <c r="O45" s="14"/>
      <c r="P45" s="35"/>
      <c r="Q45" s="36" t="s">
        <v>5</v>
      </c>
      <c r="R45" s="36" t="s">
        <v>5</v>
      </c>
      <c r="S45" s="23" t="s">
        <v>1370</v>
      </c>
      <c r="T45" s="23" t="s">
        <v>5</v>
      </c>
      <c r="U45" s="22" t="s">
        <v>1545</v>
      </c>
      <c r="V45" s="369"/>
      <c r="W45" s="125"/>
    </row>
    <row r="46" spans="1:23" ht="16.5" x14ac:dyDescent="0.25">
      <c r="A46" s="14">
        <v>36</v>
      </c>
      <c r="B46" s="91"/>
      <c r="C46" s="92"/>
      <c r="D46" s="95"/>
      <c r="E46" s="94"/>
      <c r="F46" s="94"/>
      <c r="G46" s="94"/>
      <c r="H46" s="188"/>
      <c r="I46" s="14"/>
      <c r="J46" s="14"/>
      <c r="K46" s="413"/>
      <c r="L46" s="111"/>
      <c r="M46" s="413"/>
      <c r="N46" s="34"/>
      <c r="O46" s="14"/>
      <c r="P46" s="35"/>
      <c r="V46" s="412"/>
      <c r="W46" s="125"/>
    </row>
    <row r="47" spans="1:23" ht="16.5" x14ac:dyDescent="0.25">
      <c r="A47" s="14">
        <v>36</v>
      </c>
      <c r="B47" s="91"/>
      <c r="C47" s="92"/>
      <c r="D47" s="95"/>
      <c r="E47" s="94"/>
      <c r="F47" s="94"/>
      <c r="G47" s="94"/>
      <c r="H47" s="188"/>
      <c r="I47" s="14"/>
      <c r="J47" s="14"/>
      <c r="K47" s="413"/>
      <c r="L47" s="111"/>
      <c r="M47" s="413"/>
      <c r="N47" s="34"/>
      <c r="O47" s="14"/>
      <c r="P47" s="35"/>
      <c r="V47" s="412"/>
      <c r="W47" s="125"/>
    </row>
    <row r="48" spans="1:23" ht="16.5" x14ac:dyDescent="0.25">
      <c r="A48" s="14">
        <v>36</v>
      </c>
      <c r="B48" s="91"/>
      <c r="C48" s="92"/>
      <c r="D48" s="95"/>
      <c r="E48" s="94"/>
      <c r="F48" s="94"/>
      <c r="G48" s="94"/>
      <c r="H48" s="188"/>
      <c r="I48" s="14"/>
      <c r="J48" s="14"/>
      <c r="K48" s="413"/>
      <c r="L48" s="111"/>
      <c r="M48" s="413"/>
      <c r="N48" s="34"/>
      <c r="O48" s="14"/>
      <c r="P48" s="35"/>
      <c r="V48" s="412"/>
      <c r="W48" s="125"/>
    </row>
    <row r="49" spans="1:23" ht="16.5" x14ac:dyDescent="0.25">
      <c r="A49" s="14">
        <v>36</v>
      </c>
      <c r="B49" s="91"/>
      <c r="C49" s="92"/>
      <c r="D49" s="95"/>
      <c r="E49" s="94"/>
      <c r="F49" s="94"/>
      <c r="G49" s="94"/>
      <c r="H49" s="188"/>
      <c r="I49" s="14"/>
      <c r="J49" s="14"/>
      <c r="K49" s="413"/>
      <c r="L49" s="111"/>
      <c r="M49" s="413"/>
      <c r="N49" s="34"/>
      <c r="O49" s="14"/>
      <c r="P49" s="35"/>
      <c r="V49" s="412"/>
      <c r="W49" s="125"/>
    </row>
    <row r="50" spans="1:23" ht="16.5" x14ac:dyDescent="0.25">
      <c r="A50" s="14">
        <v>36</v>
      </c>
      <c r="B50" s="91"/>
      <c r="C50" s="92"/>
      <c r="D50" s="95"/>
      <c r="E50" s="94"/>
      <c r="F50" s="94"/>
      <c r="G50" s="94"/>
      <c r="H50" s="188"/>
      <c r="I50" s="14"/>
      <c r="J50" s="14"/>
      <c r="K50" s="413"/>
      <c r="L50" s="111"/>
      <c r="M50" s="413"/>
      <c r="N50" s="34"/>
      <c r="O50" s="14"/>
      <c r="P50" s="35"/>
      <c r="V50" s="412"/>
      <c r="W50" s="125"/>
    </row>
    <row r="51" spans="1:23" ht="16.5" x14ac:dyDescent="0.25">
      <c r="A51" s="14">
        <v>36</v>
      </c>
      <c r="B51" s="91"/>
      <c r="C51" s="92"/>
      <c r="D51" s="95"/>
      <c r="E51" s="94"/>
      <c r="F51" s="94"/>
      <c r="G51" s="94"/>
      <c r="H51" s="188"/>
      <c r="I51" s="14"/>
      <c r="J51" s="14"/>
      <c r="K51" s="413"/>
      <c r="L51" s="111"/>
      <c r="M51" s="413"/>
      <c r="N51" s="34"/>
      <c r="O51" s="14"/>
      <c r="P51" s="35"/>
      <c r="V51" s="412"/>
      <c r="W51" s="125"/>
    </row>
    <row r="52" spans="1:23" ht="16.5" x14ac:dyDescent="0.25">
      <c r="A52" s="14">
        <v>36</v>
      </c>
      <c r="B52" s="91"/>
      <c r="C52" s="92"/>
      <c r="D52" s="95"/>
      <c r="E52" s="94"/>
      <c r="F52" s="94"/>
      <c r="G52" s="94"/>
      <c r="H52" s="188"/>
      <c r="I52" s="14"/>
      <c r="J52" s="14"/>
      <c r="K52" s="413"/>
      <c r="L52" s="111"/>
      <c r="M52" s="413"/>
      <c r="N52" s="34"/>
      <c r="O52" s="14"/>
      <c r="P52" s="35"/>
      <c r="V52" s="412"/>
      <c r="W52" s="125"/>
    </row>
    <row r="53" spans="1:23" ht="16.5" x14ac:dyDescent="0.25">
      <c r="A53" s="14">
        <v>36</v>
      </c>
      <c r="B53" s="91"/>
      <c r="C53" s="92"/>
      <c r="D53" s="95"/>
      <c r="E53" s="94"/>
      <c r="F53" s="94"/>
      <c r="G53" s="94"/>
      <c r="H53" s="188"/>
      <c r="I53" s="14"/>
      <c r="J53" s="14"/>
      <c r="K53" s="413"/>
      <c r="L53" s="111"/>
      <c r="M53" s="413"/>
      <c r="N53" s="34"/>
      <c r="O53" s="14"/>
      <c r="P53" s="35"/>
      <c r="V53" s="412"/>
      <c r="W53" s="125"/>
    </row>
    <row r="54" spans="1:23" ht="16.5" x14ac:dyDescent="0.25">
      <c r="A54" s="14">
        <v>36</v>
      </c>
      <c r="B54" s="91"/>
      <c r="C54" s="92"/>
      <c r="D54" s="95"/>
      <c r="E54" s="94"/>
      <c r="F54" s="94"/>
      <c r="G54" s="94"/>
      <c r="H54" s="188"/>
      <c r="I54" s="14"/>
      <c r="J54" s="14"/>
      <c r="K54" s="413"/>
      <c r="L54" s="111"/>
      <c r="M54" s="413"/>
      <c r="N54" s="34"/>
      <c r="O54" s="14"/>
      <c r="P54" s="35"/>
      <c r="V54" s="412"/>
      <c r="W54" s="125"/>
    </row>
    <row r="55" spans="1:23" ht="16.5" x14ac:dyDescent="0.25">
      <c r="A55" s="14">
        <v>36</v>
      </c>
      <c r="B55" s="91"/>
      <c r="C55" s="92"/>
      <c r="D55" s="95"/>
      <c r="E55" s="94"/>
      <c r="F55" s="94"/>
      <c r="G55" s="94"/>
      <c r="H55" s="188"/>
      <c r="I55" s="14"/>
      <c r="J55" s="14"/>
      <c r="K55" s="413"/>
      <c r="L55" s="111"/>
      <c r="M55" s="413"/>
      <c r="N55" s="34"/>
      <c r="O55" s="14"/>
      <c r="P55" s="35"/>
      <c r="V55" s="412"/>
      <c r="W55" s="125"/>
    </row>
    <row r="56" spans="1:23" ht="16.5" x14ac:dyDescent="0.25">
      <c r="A56" s="14">
        <v>36</v>
      </c>
      <c r="B56" s="91"/>
      <c r="C56" s="92"/>
      <c r="D56" s="95"/>
      <c r="E56" s="94"/>
      <c r="F56" s="94"/>
      <c r="G56" s="94"/>
      <c r="H56" s="188"/>
      <c r="I56" s="14"/>
      <c r="J56" s="14"/>
      <c r="K56" s="413"/>
      <c r="L56" s="111"/>
      <c r="M56" s="413"/>
      <c r="N56" s="34"/>
      <c r="O56" s="14"/>
      <c r="P56" s="35"/>
      <c r="V56" s="412"/>
      <c r="W56" s="125"/>
    </row>
    <row r="57" spans="1:23" ht="16.5" x14ac:dyDescent="0.25">
      <c r="A57" s="14">
        <v>36</v>
      </c>
      <c r="B57" s="91"/>
      <c r="C57" s="92"/>
      <c r="D57" s="95"/>
      <c r="E57" s="94"/>
      <c r="F57" s="94"/>
      <c r="G57" s="94"/>
      <c r="H57" s="188"/>
      <c r="I57" s="14"/>
      <c r="J57" s="14"/>
      <c r="K57" s="413"/>
      <c r="L57" s="111"/>
      <c r="M57" s="413"/>
      <c r="N57" s="34"/>
      <c r="O57" s="14"/>
      <c r="P57" s="35"/>
      <c r="V57" s="412"/>
      <c r="W57" s="125"/>
    </row>
    <row r="58" spans="1:23" ht="16.5" x14ac:dyDescent="0.25">
      <c r="A58" s="14">
        <v>36</v>
      </c>
      <c r="B58" s="91"/>
      <c r="C58" s="92"/>
      <c r="D58" s="95"/>
      <c r="E58" s="94"/>
      <c r="F58" s="94"/>
      <c r="G58" s="94"/>
      <c r="H58" s="188"/>
      <c r="I58" s="14"/>
      <c r="J58" s="14"/>
      <c r="K58" s="413"/>
      <c r="L58" s="111"/>
      <c r="M58" s="413"/>
      <c r="N58" s="34"/>
      <c r="O58" s="14"/>
      <c r="P58" s="35"/>
      <c r="V58" s="412"/>
      <c r="W58" s="125"/>
    </row>
    <row r="59" spans="1:23" ht="16.5" x14ac:dyDescent="0.25">
      <c r="A59" s="14">
        <v>36</v>
      </c>
      <c r="B59" s="91"/>
      <c r="C59" s="92"/>
      <c r="D59" s="95"/>
      <c r="E59" s="94"/>
      <c r="F59" s="94"/>
      <c r="G59" s="94"/>
      <c r="H59" s="188"/>
      <c r="I59" s="14"/>
      <c r="J59" s="14"/>
      <c r="K59" s="413"/>
      <c r="L59" s="111"/>
      <c r="M59" s="413"/>
      <c r="N59" s="34"/>
      <c r="O59" s="14"/>
      <c r="P59" s="35"/>
      <c r="V59" s="412"/>
      <c r="W59" s="125"/>
    </row>
    <row r="60" spans="1:23" ht="16.5" x14ac:dyDescent="0.25">
      <c r="A60" s="14">
        <v>36</v>
      </c>
      <c r="B60" s="91"/>
      <c r="C60" s="92"/>
      <c r="D60" s="95"/>
      <c r="E60" s="94"/>
      <c r="F60" s="94"/>
      <c r="G60" s="94"/>
      <c r="H60" s="188"/>
      <c r="I60" s="14"/>
      <c r="J60" s="14"/>
      <c r="K60" s="413"/>
      <c r="L60" s="111"/>
      <c r="M60" s="413"/>
      <c r="N60" s="34"/>
      <c r="O60" s="14"/>
      <c r="P60" s="35"/>
      <c r="V60" s="412"/>
      <c r="W60" s="125"/>
    </row>
  </sheetData>
  <autoFilter ref="A8:AT45" xr:uid="{32C18CA9-DEEF-4DCC-B1CD-423B16C2EB9C}">
    <filterColumn colId="1" showButton="0"/>
    <filterColumn colId="12">
      <filters blank="1"/>
    </filterColumn>
    <filterColumn colId="34" showButton="0"/>
    <filterColumn colId="35" showButton="0"/>
    <filterColumn colId="36" showButton="0"/>
    <filterColumn colId="37" showButton="0"/>
    <filterColumn colId="40" showButton="0"/>
  </autoFilter>
  <mergeCells count="20">
    <mergeCell ref="A1:X1"/>
    <mergeCell ref="A2:X2"/>
    <mergeCell ref="N4:O4"/>
    <mergeCell ref="A7:A8"/>
    <mergeCell ref="B7:C8"/>
    <mergeCell ref="D7:D8"/>
    <mergeCell ref="E7:F7"/>
    <mergeCell ref="G7:G8"/>
    <mergeCell ref="H7:H8"/>
    <mergeCell ref="I7:M7"/>
    <mergeCell ref="AM7:AQ7"/>
    <mergeCell ref="AR7:AT7"/>
    <mergeCell ref="AI8:AM8"/>
    <mergeCell ref="AO8:AP8"/>
    <mergeCell ref="N7:N8"/>
    <mergeCell ref="O7:O8"/>
    <mergeCell ref="P7:P8"/>
    <mergeCell ref="V7:V8"/>
    <mergeCell ref="W7:W8"/>
    <mergeCell ref="Z7:AH7"/>
  </mergeCells>
  <pageMargins left="0.86614173228346403" right="0.15748031496063" top="0.78740157480314998" bottom="0.78740157480314998" header="0.31496062992126" footer="0.31496062992126"/>
  <pageSetup paperSize="9" scale="74"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94</vt:i4>
      </vt:variant>
    </vt:vector>
  </HeadingPairs>
  <TitlesOfParts>
    <vt:vector size="144" baseType="lpstr">
      <vt:lpstr>CCTT</vt:lpstr>
      <vt:lpstr>BMI</vt:lpstr>
      <vt:lpstr>mau chuan</vt:lpstr>
      <vt:lpstr>TỔNG DS</vt:lpstr>
      <vt:lpstr>TỔNG</vt:lpstr>
      <vt:lpstr>BTH</vt:lpstr>
      <vt:lpstr>BIỂU ĐỒ</vt:lpstr>
      <vt:lpstr>1,1</vt:lpstr>
      <vt:lpstr>1,2</vt:lpstr>
      <vt:lpstr>1,3</vt:lpstr>
      <vt:lpstr>1,4</vt:lpstr>
      <vt:lpstr>1,5</vt:lpstr>
      <vt:lpstr>1,6</vt:lpstr>
      <vt:lpstr>1,7</vt:lpstr>
      <vt:lpstr>1,8</vt:lpstr>
      <vt:lpstr>1,9</vt:lpstr>
      <vt:lpstr>2,1</vt:lpstr>
      <vt:lpstr>2,2</vt:lpstr>
      <vt:lpstr>2,3</vt:lpstr>
      <vt:lpstr>2,4</vt:lpstr>
      <vt:lpstr>2,5</vt:lpstr>
      <vt:lpstr>2,6</vt:lpstr>
      <vt:lpstr>2,7</vt:lpstr>
      <vt:lpstr>2,8</vt:lpstr>
      <vt:lpstr>2,9</vt:lpstr>
      <vt:lpstr>3,1</vt:lpstr>
      <vt:lpstr>3,2</vt:lpstr>
      <vt:lpstr>3,3</vt:lpstr>
      <vt:lpstr>3,4</vt:lpstr>
      <vt:lpstr>3,5</vt:lpstr>
      <vt:lpstr>3,6</vt:lpstr>
      <vt:lpstr>3,7</vt:lpstr>
      <vt:lpstr>3,8</vt:lpstr>
      <vt:lpstr>4,1</vt:lpstr>
      <vt:lpstr>4,2</vt:lpstr>
      <vt:lpstr>4,3</vt:lpstr>
      <vt:lpstr>4,4</vt:lpstr>
      <vt:lpstr>4,5</vt:lpstr>
      <vt:lpstr>4,6</vt:lpstr>
      <vt:lpstr>4,7</vt:lpstr>
      <vt:lpstr>4,8</vt:lpstr>
      <vt:lpstr>4,9</vt:lpstr>
      <vt:lpstr>5,1</vt:lpstr>
      <vt:lpstr>5,2</vt:lpstr>
      <vt:lpstr>5,3</vt:lpstr>
      <vt:lpstr>5,4</vt:lpstr>
      <vt:lpstr>5,5</vt:lpstr>
      <vt:lpstr>5,6</vt:lpstr>
      <vt:lpstr>5,7</vt:lpstr>
      <vt:lpstr>5,8</vt:lpstr>
      <vt:lpstr>'1,1'!Print_Area</vt:lpstr>
      <vt:lpstr>'1,2'!Print_Area</vt:lpstr>
      <vt:lpstr>'1,3'!Print_Area</vt:lpstr>
      <vt:lpstr>'1,4'!Print_Area</vt:lpstr>
      <vt:lpstr>'1,5'!Print_Area</vt:lpstr>
      <vt:lpstr>'1,6'!Print_Area</vt:lpstr>
      <vt:lpstr>'1,7'!Print_Area</vt:lpstr>
      <vt:lpstr>'1,8'!Print_Area</vt:lpstr>
      <vt:lpstr>'1,9'!Print_Area</vt:lpstr>
      <vt:lpstr>'2,1'!Print_Area</vt:lpstr>
      <vt:lpstr>'2,2'!Print_Area</vt:lpstr>
      <vt:lpstr>'2,3'!Print_Area</vt:lpstr>
      <vt:lpstr>'2,4'!Print_Area</vt:lpstr>
      <vt:lpstr>'2,5'!Print_Area</vt:lpstr>
      <vt:lpstr>'2,6'!Print_Area</vt:lpstr>
      <vt:lpstr>'2,7'!Print_Area</vt:lpstr>
      <vt:lpstr>'2,8'!Print_Area</vt:lpstr>
      <vt:lpstr>'2,9'!Print_Area</vt:lpstr>
      <vt:lpstr>'3,1'!Print_Area</vt:lpstr>
      <vt:lpstr>'3,2'!Print_Area</vt:lpstr>
      <vt:lpstr>'3,3'!Print_Area</vt:lpstr>
      <vt:lpstr>'3,4'!Print_Area</vt:lpstr>
      <vt:lpstr>'3,5'!Print_Area</vt:lpstr>
      <vt:lpstr>'3,6'!Print_Area</vt:lpstr>
      <vt:lpstr>'3,7'!Print_Area</vt:lpstr>
      <vt:lpstr>'3,8'!Print_Area</vt:lpstr>
      <vt:lpstr>'4,1'!Print_Area</vt:lpstr>
      <vt:lpstr>'4,2'!Print_Area</vt:lpstr>
      <vt:lpstr>'4,3'!Print_Area</vt:lpstr>
      <vt:lpstr>'4,4'!Print_Area</vt:lpstr>
      <vt:lpstr>'4,5'!Print_Area</vt:lpstr>
      <vt:lpstr>'4,6'!Print_Area</vt:lpstr>
      <vt:lpstr>'4,7'!Print_Area</vt:lpstr>
      <vt:lpstr>'4,8'!Print_Area</vt:lpstr>
      <vt:lpstr>'4,9'!Print_Area</vt:lpstr>
      <vt:lpstr>'5,1'!Print_Area</vt:lpstr>
      <vt:lpstr>'5,2'!Print_Area</vt:lpstr>
      <vt:lpstr>'5,3'!Print_Area</vt:lpstr>
      <vt:lpstr>'5,4'!Print_Area</vt:lpstr>
      <vt:lpstr>'5,5'!Print_Area</vt:lpstr>
      <vt:lpstr>'5,6'!Print_Area</vt:lpstr>
      <vt:lpstr>'5,7'!Print_Area</vt:lpstr>
      <vt:lpstr>'5,8'!Print_Area</vt:lpstr>
      <vt:lpstr>BTH!Print_Area</vt:lpstr>
      <vt:lpstr>'mau chuan'!Print_Area</vt:lpstr>
      <vt:lpstr>TỔNG!Print_Area</vt:lpstr>
      <vt:lpstr>'TỔNG DS'!Print_Area</vt:lpstr>
      <vt:lpstr>'1,1'!Print_Titles</vt:lpstr>
      <vt:lpstr>'1,2'!Print_Titles</vt:lpstr>
      <vt:lpstr>'1,3'!Print_Titles</vt:lpstr>
      <vt:lpstr>'1,4'!Print_Titles</vt:lpstr>
      <vt:lpstr>'1,5'!Print_Titles</vt:lpstr>
      <vt:lpstr>'1,6'!Print_Titles</vt:lpstr>
      <vt:lpstr>'1,7'!Print_Titles</vt:lpstr>
      <vt:lpstr>'1,8'!Print_Titles</vt:lpstr>
      <vt:lpstr>'1,9'!Print_Titles</vt:lpstr>
      <vt:lpstr>'2,1'!Print_Titles</vt:lpstr>
      <vt:lpstr>'2,2'!Print_Titles</vt:lpstr>
      <vt:lpstr>'2,3'!Print_Titles</vt:lpstr>
      <vt:lpstr>'2,4'!Print_Titles</vt:lpstr>
      <vt:lpstr>'2,5'!Print_Titles</vt:lpstr>
      <vt:lpstr>'2,6'!Print_Titles</vt:lpstr>
      <vt:lpstr>'2,7'!Print_Titles</vt:lpstr>
      <vt:lpstr>'2,8'!Print_Titles</vt:lpstr>
      <vt:lpstr>'2,9'!Print_Titles</vt:lpstr>
      <vt:lpstr>'3,1'!Print_Titles</vt:lpstr>
      <vt:lpstr>'3,2'!Print_Titles</vt:lpstr>
      <vt:lpstr>'3,3'!Print_Titles</vt:lpstr>
      <vt:lpstr>'3,4'!Print_Titles</vt:lpstr>
      <vt:lpstr>'3,5'!Print_Titles</vt:lpstr>
      <vt:lpstr>'3,6'!Print_Titles</vt:lpstr>
      <vt:lpstr>'3,7'!Print_Titles</vt:lpstr>
      <vt:lpstr>'3,8'!Print_Titles</vt:lpstr>
      <vt:lpstr>'4,1'!Print_Titles</vt:lpstr>
      <vt:lpstr>'4,2'!Print_Titles</vt:lpstr>
      <vt:lpstr>'4,3'!Print_Titles</vt:lpstr>
      <vt:lpstr>'4,4'!Print_Titles</vt:lpstr>
      <vt:lpstr>'4,5'!Print_Titles</vt:lpstr>
      <vt:lpstr>'4,6'!Print_Titles</vt:lpstr>
      <vt:lpstr>'4,7'!Print_Titles</vt:lpstr>
      <vt:lpstr>'4,8'!Print_Titles</vt:lpstr>
      <vt:lpstr>'4,9'!Print_Titles</vt:lpstr>
      <vt:lpstr>'5,1'!Print_Titles</vt:lpstr>
      <vt:lpstr>'5,2'!Print_Titles</vt:lpstr>
      <vt:lpstr>'5,3'!Print_Titles</vt:lpstr>
      <vt:lpstr>'5,4'!Print_Titles</vt:lpstr>
      <vt:lpstr>'5,5'!Print_Titles</vt:lpstr>
      <vt:lpstr>'5,6'!Print_Titles</vt:lpstr>
      <vt:lpstr>'5,7'!Print_Titles</vt:lpstr>
      <vt:lpstr>'5,8'!Print_Titles</vt:lpstr>
      <vt:lpstr>BTH!Print_Titles</vt:lpstr>
      <vt:lpstr>'mau chuan'!Print_Titles</vt:lpstr>
      <vt:lpstr>TỔNG!Print_Titles</vt:lpstr>
      <vt:lpstr>'TỔNG DS'!Print_Titles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cp:lastPrinted>2025-02-18T01:34:23Z</cp:lastPrinted>
  <dcterms:created xsi:type="dcterms:W3CDTF">2019-11-27T05:37:00Z</dcterms:created>
  <dcterms:modified xsi:type="dcterms:W3CDTF">2025-03-18T10:03:44Z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5E27687D6E7143F6A8F0F96569BA3408_13</vt:lpwstr>
  </property>
  <property fmtid="{D5CDD505-2E9C-101B-9397-08002B2CF9AE}" pid="3" name="KSOProductBuildVer">
    <vt:lpwstr>1033-12.2.0.18911</vt:lpwstr>
  </property>
</Properties>
</file>