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dhyde\Desktop\Classwork\Crowdfunding Analysis\Resources\"/>
    </mc:Choice>
  </mc:AlternateContent>
  <xr:revisionPtr revIDLastSave="0" documentId="13_ncr:1_{513E86BD-A035-47FE-8B91-172A3FBC9F86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Kickstarter" sheetId="1" r:id="rId1"/>
    <sheet name="Theatre Outcomes by Launch Date" sheetId="16" r:id="rId2"/>
    <sheet name="Outcomes Based on Goals" sheetId="17" r:id="rId3"/>
    <sheet name="GB Musicals" sheetId="15" r:id="rId4"/>
    <sheet name="Descriptive Statistics" sheetId="8" r:id="rId5"/>
    <sheet name="Edinburgh Research" sheetId="5" r:id="rId6"/>
    <sheet name="Category Statistics" sheetId="2" r:id="rId7"/>
    <sheet name="Subcategory Statistics" sheetId="3" r:id="rId8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7" l="1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D12" i="17"/>
  <c r="B13" i="17"/>
  <c r="B12" i="17"/>
  <c r="B11" i="17"/>
  <c r="B10" i="17"/>
  <c r="B9" i="17"/>
  <c r="B8" i="17"/>
  <c r="B7" i="17"/>
  <c r="B6" i="17"/>
  <c r="B5" i="17"/>
  <c r="B4" i="17"/>
  <c r="B3" i="17"/>
  <c r="B2" i="17"/>
  <c r="C13" i="8"/>
  <c r="C12" i="8"/>
  <c r="C14" i="8" s="1"/>
  <c r="B13" i="8"/>
  <c r="B12" i="8"/>
  <c r="B14" i="8" s="1"/>
  <c r="C6" i="8"/>
  <c r="C5" i="8"/>
  <c r="C7" i="8" s="1"/>
  <c r="B6" i="8"/>
  <c r="B5" i="8"/>
  <c r="B7" i="8" s="1"/>
  <c r="C11" i="8"/>
  <c r="C4" i="8"/>
  <c r="B4" i="8"/>
  <c r="B11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2842" i="1"/>
  <c r="P284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7" l="1"/>
  <c r="F2" i="17" s="1"/>
  <c r="E13" i="17"/>
  <c r="G13" i="17" s="1"/>
  <c r="E12" i="17"/>
  <c r="H12" i="17" s="1"/>
  <c r="E11" i="17"/>
  <c r="F11" i="17" s="1"/>
  <c r="E10" i="17"/>
  <c r="G10" i="17" s="1"/>
  <c r="E9" i="17"/>
  <c r="G9" i="17" s="1"/>
  <c r="E8" i="17"/>
  <c r="F8" i="17" s="1"/>
  <c r="E7" i="17"/>
  <c r="G7" i="17" s="1"/>
  <c r="E6" i="17"/>
  <c r="G6" i="17" s="1"/>
  <c r="E5" i="17"/>
  <c r="H5" i="17" s="1"/>
  <c r="E4" i="17"/>
  <c r="G4" i="17" s="1"/>
  <c r="E3" i="17"/>
  <c r="G3" i="17" s="1"/>
  <c r="F13" i="17" l="1"/>
  <c r="H11" i="17"/>
  <c r="G11" i="17"/>
  <c r="F12" i="17"/>
  <c r="G8" i="17"/>
  <c r="F9" i="17"/>
  <c r="G5" i="17"/>
  <c r="F6" i="17"/>
  <c r="H13" i="17"/>
  <c r="H2" i="17"/>
  <c r="F10" i="17"/>
  <c r="H8" i="17"/>
  <c r="G12" i="17"/>
  <c r="G2" i="17"/>
  <c r="F4" i="17"/>
  <c r="H3" i="17"/>
  <c r="H4" i="17"/>
  <c r="H6" i="17"/>
  <c r="F5" i="17"/>
  <c r="H10" i="17"/>
  <c r="F3" i="17"/>
  <c r="H7" i="17"/>
  <c r="F7" i="17"/>
  <c r="H9" i="17"/>
</calcChain>
</file>

<file path=xl/sharedStrings.xml><?xml version="1.0" encoding="utf-8"?>
<sst xmlns="http://schemas.openxmlformats.org/spreadsheetml/2006/main" count="33025" uniqueCount="8418">
  <si>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</si>
  <si>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</si>
  <si>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</si>
  <si>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</si>
  <si>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</si>
  <si>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</si>
  <si>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</si>
  <si>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</si>
  <si>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</si>
  <si>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</si>
  <si>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</si>
  <si>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</si>
  <si>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</si>
  <si>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</si>
  <si>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</si>
  <si>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</si>
  <si>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</si>
  <si>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</si>
  <si>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</si>
  <si>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</si>
  <si>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</si>
  <si>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</si>
  <si>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</si>
  <si>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</si>
  <si>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</si>
  <si>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</si>
  <si>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</si>
  <si>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</si>
  <si>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</si>
  <si>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</si>
  <si>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</si>
  <si>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</si>
  <si>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</si>
  <si>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</si>
  <si>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</si>
  <si>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</si>
  <si>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</si>
  <si>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</si>
  <si>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</si>
  <si>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</si>
  <si>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</si>
  <si>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</si>
  <si>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</si>
  <si>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</si>
  <si>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</si>
  <si>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</si>
  <si>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</si>
  <si>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</si>
  <si>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</si>
  <si>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</si>
  <si>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</si>
  <si>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</si>
  <si>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</si>
  <si>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</si>
  <si>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</si>
  <si>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</si>
  <si>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</si>
  <si>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</si>
  <si>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</si>
  <si>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</si>
  <si>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</si>
  <si>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</si>
  <si>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</si>
  <si>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</si>
  <si>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</si>
  <si>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</si>
  <si>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</si>
  <si>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</si>
  <si>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</si>
  <si>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</si>
  <si>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</si>
  <si>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</si>
  <si>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</si>
  <si>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</si>
  <si>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</si>
  <si>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</si>
  <si>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</si>
  <si>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</si>
  <si>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</si>
  <si>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</si>
  <si>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</si>
  <si>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</si>
  <si>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</si>
  <si>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</si>
  <si>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</si>
  <si>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</si>
  <si>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</si>
  <si>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</si>
  <si>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</si>
  <si>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</si>
  <si>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</si>
  <si>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</si>
  <si>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</si>
  <si>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</si>
  <si>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</si>
  <si>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</si>
  <si>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</si>
  <si>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</si>
  <si>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</si>
  <si>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</si>
  <si>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</si>
  <si>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</si>
  <si>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</si>
  <si>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</si>
  <si>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</si>
  <si>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</si>
  <si>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</si>
  <si>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</si>
  <si>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</si>
  <si>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</si>
  <si>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</si>
  <si>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</si>
  <si>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</si>
  <si>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</si>
  <si>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</si>
  <si>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</si>
  <si>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</si>
  <si>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</si>
  <si>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</si>
  <si>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</si>
  <si>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</si>
  <si>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</si>
  <si>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</si>
  <si>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</si>
  <si>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</si>
  <si>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</si>
  <si>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</si>
  <si>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</si>
  <si>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</si>
  <si>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</si>
  <si>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</si>
  <si>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</si>
  <si>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</si>
  <si>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</si>
  <si>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</si>
  <si>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</si>
  <si>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</si>
  <si>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</si>
  <si>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</si>
  <si>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</si>
  <si>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</si>
  <si>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</si>
  <si>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</si>
  <si>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</si>
  <si>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</si>
  <si>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</si>
  <si>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</si>
  <si>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</si>
  <si>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</si>
  <si>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</si>
  <si>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</si>
  <si>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</si>
  <si>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</si>
  <si>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</si>
  <si>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</si>
  <si>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</si>
  <si>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</si>
  <si>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</si>
  <si>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</si>
  <si>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</si>
  <si>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</si>
  <si>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</si>
  <si>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</si>
  <si>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</si>
  <si>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</si>
  <si>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</si>
  <si>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</si>
  <si>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</si>
  <si>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</si>
  <si>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</si>
  <si>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</si>
  <si>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</si>
  <si>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</si>
  <si>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</si>
  <si>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</si>
  <si>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</si>
  <si>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</si>
  <si>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</si>
  <si>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</si>
  <si>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</si>
  <si>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</si>
  <si>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</si>
  <si>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</si>
  <si>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</si>
  <si>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</si>
  <si>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</si>
  <si>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</si>
  <si>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</si>
  <si>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</si>
  <si>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</si>
  <si>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</si>
  <si>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</si>
  <si>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</si>
  <si>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</si>
  <si>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</si>
  <si>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</si>
  <si>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</si>
  <si>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</si>
  <si>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</si>
  <si>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</si>
  <si>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</si>
  <si>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</si>
  <si>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</si>
  <si>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</si>
  <si>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</si>
  <si>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</si>
  <si>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</si>
  <si>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</si>
  <si>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</si>
  <si>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</si>
  <si>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</si>
  <si>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</si>
  <si>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</si>
  <si>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</si>
  <si>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</si>
  <si>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</si>
  <si>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</si>
  <si>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</si>
  <si>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</si>
  <si>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</si>
  <si>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</si>
  <si>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</si>
  <si>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</si>
  <si>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</si>
  <si>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</si>
  <si>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</si>
  <si>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</si>
  <si>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</si>
  <si>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</si>
  <si>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</si>
  <si>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</si>
  <si>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</si>
  <si>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</si>
  <si>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</si>
  <si>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</si>
  <si>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</si>
  <si>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</si>
  <si>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</si>
  <si>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</si>
  <si>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</si>
  <si>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</si>
  <si>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</si>
  <si>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</si>
  <si>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</si>
  <si>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</si>
  <si>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</si>
  <si>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</si>
  <si>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</si>
  <si>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</si>
  <si>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</si>
  <si>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</si>
  <si>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</si>
  <si>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</si>
  <si>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</si>
  <si>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</si>
  <si>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</si>
  <si>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</si>
  <si>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</si>
  <si>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</si>
  <si>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</si>
  <si>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</si>
  <si>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</si>
  <si>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</si>
  <si>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</si>
  <si>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</si>
  <si>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</si>
  <si>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</si>
  <si>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</si>
  <si>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</si>
  <si>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</si>
  <si>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</si>
  <si>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</si>
  <si>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</si>
  <si>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</si>
  <si>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</si>
  <si>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</si>
  <si>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</si>
  <si>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</si>
  <si>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</si>
  <si>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</si>
  <si>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</si>
  <si>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</si>
  <si>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</si>
  <si>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</si>
  <si>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</si>
  <si>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</si>
  <si>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</si>
  <si>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</si>
  <si>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</si>
  <si>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</si>
  <si>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</si>
  <si>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</si>
  <si>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</si>
  <si>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</si>
  <si>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</si>
  <si>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</si>
  <si>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</si>
  <si>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</si>
  <si>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</si>
  <si>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</si>
  <si>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</si>
  <si>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</si>
  <si>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</si>
  <si>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</si>
  <si>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</si>
  <si>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</si>
  <si>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</si>
  <si>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</si>
  <si>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</si>
  <si>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</si>
  <si>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</si>
  <si>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</si>
  <si>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</si>
  <si>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</si>
  <si>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</si>
  <si>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</si>
  <si>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</si>
  <si>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</si>
  <si>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</si>
  <si>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</si>
  <si>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</si>
  <si>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</si>
  <si>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</si>
  <si>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</si>
  <si>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</si>
  <si>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</si>
  <si>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</si>
  <si>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</si>
  <si>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</si>
  <si>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</si>
  <si>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</si>
  <si>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</si>
  <si>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</si>
  <si>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</si>
  <si>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</si>
  <si>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</si>
  <si>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</si>
  <si>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</si>
  <si>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</si>
  <si>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</si>
  <si>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</si>
  <si>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</si>
  <si>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</si>
  <si>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</si>
  <si>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</si>
  <si>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</si>
  <si>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</si>
  <si>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</si>
  <si>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</si>
  <si>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</si>
  <si>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</si>
  <si>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</si>
  <si>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</si>
  <si>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</si>
  <si>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</si>
  <si>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</si>
  <si>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</si>
  <si>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</si>
  <si>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</si>
  <si>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</si>
  <si>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</si>
  <si>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</si>
  <si>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</si>
  <si>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</si>
  <si>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</si>
  <si>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</si>
  <si>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</si>
  <si>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</si>
  <si>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</si>
  <si>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</si>
  <si>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</si>
  <si>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</si>
  <si>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</si>
  <si>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</si>
  <si>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</si>
  <si>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</si>
  <si>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</si>
  <si>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</si>
  <si>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</si>
  <si>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</si>
  <si>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</si>
  <si>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</si>
  <si>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</si>
  <si>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</si>
  <si>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</si>
  <si>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</si>
  <si>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</si>
  <si>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</si>
  <si>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</si>
  <si>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</si>
  <si>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</si>
  <si>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</si>
  <si>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</si>
  <si>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</si>
  <si>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</si>
  <si>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</si>
  <si>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</si>
  <si>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</si>
  <si>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</si>
  <si>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</si>
  <si>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</si>
  <si>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</si>
  <si>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</si>
  <si>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</si>
  <si>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</si>
  <si>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</si>
  <si>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</si>
  <si>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</si>
  <si>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</si>
  <si>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</si>
  <si>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</si>
  <si>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</si>
  <si>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</si>
  <si>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</si>
  <si>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</si>
  <si>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</si>
  <si>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</si>
  <si>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</si>
  <si>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</si>
  <si>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</si>
  <si>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</si>
  <si>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</si>
  <si>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</si>
  <si>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</si>
  <si>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</si>
  <si>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</si>
  <si>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</si>
  <si>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</si>
  <si>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</si>
  <si>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</si>
  <si>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</si>
  <si>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</si>
  <si>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</si>
  <si>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</si>
  <si>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</si>
  <si>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</si>
  <si>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</si>
  <si>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</si>
  <si>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</si>
  <si>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</si>
  <si>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</si>
  <si>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</si>
  <si>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</si>
  <si>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</si>
  <si>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</si>
  <si>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</si>
  <si>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</si>
  <si>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</si>
  <si>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</si>
  <si>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</si>
  <si>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</si>
  <si>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</si>
  <si>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</si>
  <si>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</si>
  <si>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</si>
  <si>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</si>
  <si>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</si>
  <si>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</si>
  <si>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</si>
  <si>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</si>
  <si>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</si>
  <si>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</si>
  <si>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</si>
  <si>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</si>
  <si>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</si>
  <si>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</si>
  <si>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</si>
  <si>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</si>
  <si>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</si>
  <si>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</si>
  <si>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</si>
  <si>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</si>
  <si>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</si>
  <si>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</si>
  <si>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</si>
  <si>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</si>
  <si>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</si>
  <si>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</si>
  <si>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</si>
  <si>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</si>
  <si>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</si>
  <si>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</si>
  <si>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</si>
  <si>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</si>
  <si>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</si>
  <si>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</si>
  <si>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</si>
  <si>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</si>
  <si>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</si>
  <si>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</si>
  <si>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</si>
  <si>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</si>
  <si>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</si>
  <si>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</si>
  <si>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</si>
  <si>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</si>
  <si>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</si>
  <si>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</si>
  <si>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</si>
  <si>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</si>
  <si>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</si>
  <si>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</si>
  <si>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</si>
  <si>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</si>
  <si>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</si>
  <si>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</si>
  <si>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</si>
  <si>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</si>
  <si>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</si>
  <si>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</si>
  <si>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</si>
  <si>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</si>
  <si>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</si>
  <si>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</si>
  <si>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</si>
  <si>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</si>
  <si>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</si>
  <si>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</si>
  <si>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</si>
  <si>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</si>
  <si>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</si>
  <si>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</si>
  <si>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</si>
  <si>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</si>
  <si>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</si>
  <si>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</si>
  <si>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</si>
  <si>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</si>
  <si>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</si>
  <si>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</si>
  <si>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</si>
  <si>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</si>
  <si>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</si>
  <si>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</si>
  <si>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</si>
  <si>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</si>
  <si>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</si>
  <si>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</si>
  <si>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</si>
  <si>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</si>
  <si>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</si>
  <si>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</si>
  <si>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</si>
  <si>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</si>
  <si>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</si>
  <si>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</si>
  <si>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</si>
  <si>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</si>
  <si>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</si>
  <si>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</si>
  <si>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</si>
  <si>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</si>
  <si>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</si>
  <si>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</si>
  <si>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</si>
  <si>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</si>
  <si>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</si>
  <si>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</si>
  <si>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</si>
  <si>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</si>
  <si>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</si>
  <si>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</si>
  <si>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</si>
  <si>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</si>
  <si>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</si>
  <si>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</si>
  <si>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</si>
  <si>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</si>
  <si>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</si>
  <si>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</si>
  <si>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</si>
  <si>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</si>
  <si>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</si>
  <si>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</si>
  <si>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</si>
  <si>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</si>
  <si>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</si>
  <si>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</si>
  <si>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</si>
  <si>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</si>
  <si>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</si>
  <si>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</si>
  <si>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</si>
  <si>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</si>
  <si>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</si>
  <si>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</si>
  <si>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</si>
  <si>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</si>
  <si>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</si>
  <si>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</si>
  <si>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</si>
  <si>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</si>
  <si>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</si>
  <si>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</si>
  <si>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</si>
  <si>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</si>
  <si>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</si>
  <si>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</si>
  <si>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</si>
  <si>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</si>
  <si>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</si>
  <si>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</si>
  <si>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</si>
  <si>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</si>
  <si>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</si>
  <si>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</si>
  <si>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</si>
  <si>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</si>
  <si>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</si>
  <si>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</si>
  <si>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</si>
  <si>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</si>
  <si>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</si>
  <si>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</si>
  <si>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</si>
  <si>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</si>
  <si>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</si>
  <si>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</si>
  <si>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</si>
  <si>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</si>
  <si>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</si>
  <si>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</si>
  <si>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</si>
  <si>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</si>
  <si>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</si>
  <si>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</si>
  <si>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</si>
  <si>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</si>
  <si>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</si>
  <si>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</si>
  <si>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</si>
  <si>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</si>
  <si>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</si>
  <si>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</si>
  <si>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</si>
  <si>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</si>
  <si>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</si>
  <si>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</si>
  <si>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</si>
  <si>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</si>
  <si>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</si>
  <si>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</si>
  <si>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</si>
  <si>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</si>
  <si>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</si>
  <si>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</si>
  <si>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</si>
  <si>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</si>
  <si>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</si>
  <si>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</si>
  <si>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</si>
  <si>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</si>
  <si>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</si>
  <si>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</si>
  <si>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</si>
  <si>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</si>
  <si>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</si>
  <si>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</si>
  <si>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</si>
  <si>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</si>
  <si>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</si>
  <si>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</si>
  <si>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</si>
  <si>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</si>
  <si>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</si>
  <si>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</si>
  <si>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</si>
  <si>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</si>
  <si>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</si>
  <si>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</si>
  <si>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</si>
  <si>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</si>
  <si>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</si>
  <si>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</si>
  <si>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</si>
  <si>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</si>
  <si>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</si>
  <si>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</si>
  <si>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</si>
  <si>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</si>
  <si>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</si>
  <si>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</si>
  <si>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</si>
  <si>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</si>
  <si>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</si>
  <si>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</si>
  <si>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</si>
  <si>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</si>
  <si>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</si>
  <si>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</si>
  <si>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</si>
  <si>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</si>
  <si>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</si>
  <si>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</si>
  <si>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</si>
  <si>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</si>
  <si>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</si>
  <si>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</si>
  <si>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</si>
  <si>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</si>
  <si>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</si>
  <si>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</si>
  <si>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</si>
  <si>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</si>
  <si>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</si>
  <si>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</si>
  <si>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</si>
  <si>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</si>
  <si>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</si>
  <si>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</si>
  <si>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</si>
  <si>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</si>
  <si>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</si>
  <si>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</si>
  <si>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</si>
  <si>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</si>
  <si>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</si>
  <si>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</si>
  <si>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</si>
  <si>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</si>
  <si>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</si>
  <si>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</si>
  <si>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</si>
  <si>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</si>
  <si>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</si>
  <si>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</si>
  <si>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</si>
  <si>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</si>
  <si>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</si>
  <si>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</si>
  <si>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</si>
  <si>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</si>
  <si>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</si>
  <si>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</si>
  <si>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</si>
  <si>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</si>
  <si>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</si>
  <si>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</si>
  <si>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</si>
  <si>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</si>
  <si>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</si>
  <si>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</si>
  <si>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</si>
  <si>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</si>
  <si>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</si>
  <si>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</si>
  <si>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</si>
  <si>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</si>
  <si>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</si>
  <si>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</si>
  <si>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</si>
  <si>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</si>
  <si>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</si>
  <si>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</si>
  <si>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</si>
  <si>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</si>
  <si>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</si>
  <si>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</si>
  <si>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</si>
  <si>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</si>
  <si>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</si>
  <si>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</si>
  <si>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</si>
  <si>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</si>
  <si>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</si>
  <si>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</si>
  <si>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</si>
  <si>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</si>
  <si>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</si>
  <si>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</si>
  <si>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</si>
  <si>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</si>
  <si>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</si>
  <si>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</si>
  <si>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</si>
  <si>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</si>
  <si>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</si>
  <si>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</si>
  <si>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</si>
  <si>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</si>
  <si>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</si>
  <si>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</si>
  <si>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</si>
  <si>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</si>
  <si>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</si>
  <si>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</si>
  <si>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</si>
  <si>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</si>
  <si>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</si>
  <si>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</si>
  <si>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</si>
  <si>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</si>
  <si>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</si>
  <si>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</si>
  <si>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</si>
  <si>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</si>
  <si>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</si>
  <si>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</si>
  <si>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</si>
  <si>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</si>
  <si>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</si>
  <si>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</si>
  <si>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</si>
  <si>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</si>
  <si>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</si>
  <si>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</si>
  <si>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</si>
  <si>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</si>
  <si>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</si>
  <si>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</si>
  <si>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</si>
  <si>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</si>
  <si>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</si>
  <si>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</si>
  <si>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</si>
  <si>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</si>
  <si>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</si>
  <si>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</si>
  <si>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</si>
  <si>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</si>
  <si>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</si>
  <si>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</si>
  <si>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</si>
  <si>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</si>
  <si>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</si>
  <si>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</si>
  <si>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</si>
  <si>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</si>
  <si>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</si>
  <si>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</si>
  <si>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</si>
  <si>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</si>
  <si>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</si>
  <si>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</si>
  <si>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</si>
  <si>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</si>
  <si>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</si>
  <si>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</si>
  <si>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</si>
  <si>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</si>
  <si>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</si>
  <si>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</si>
  <si>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</si>
  <si>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</si>
  <si>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</si>
  <si>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</si>
  <si>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</si>
  <si>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</si>
  <si>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</si>
  <si>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</si>
  <si>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</si>
  <si>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</si>
  <si>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</si>
  <si>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</si>
  <si>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</si>
  <si>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</si>
  <si>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</si>
  <si>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</si>
  <si>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</si>
  <si>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</si>
  <si>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</si>
  <si>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</si>
  <si>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</si>
  <si>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</si>
  <si>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</si>
  <si>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</si>
  <si>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</si>
  <si>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</si>
  <si>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</si>
  <si>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</si>
  <si>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</si>
  <si>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</si>
  <si>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</si>
  <si>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</si>
  <si>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</si>
  <si>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</si>
  <si>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</si>
  <si>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</si>
  <si>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</si>
  <si>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</si>
  <si>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</si>
  <si>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</si>
  <si>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</si>
  <si>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</si>
  <si>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</si>
  <si>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</si>
  <si>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</si>
  <si>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</si>
  <si>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</si>
  <si>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</si>
  <si>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</si>
  <si>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</si>
  <si>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</si>
  <si>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</si>
  <si>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</si>
  <si>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</si>
  <si>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</si>
  <si>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</si>
  <si>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</si>
  <si>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</si>
  <si>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</si>
  <si>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</si>
  <si>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</si>
  <si>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</si>
  <si>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</si>
  <si>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</si>
  <si>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</si>
  <si>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</si>
  <si>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</si>
  <si>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</si>
  <si>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</si>
  <si>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</si>
  <si>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</si>
  <si>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</si>
  <si>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</si>
  <si>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</si>
  <si>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</si>
  <si>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</si>
  <si>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</si>
  <si>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</si>
  <si>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</si>
  <si>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</si>
  <si>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</si>
  <si>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</si>
  <si>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</si>
  <si>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</si>
  <si>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</si>
  <si>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</si>
  <si>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</si>
  <si>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</si>
  <si>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</si>
  <si>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</si>
  <si>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</si>
  <si>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</si>
  <si>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</si>
  <si>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</si>
  <si>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</si>
  <si>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</si>
  <si>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</si>
  <si>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</si>
  <si>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</si>
  <si>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</si>
  <si>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</si>
  <si>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</si>
  <si>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</si>
  <si>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</si>
  <si>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</si>
  <si>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</si>
  <si>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</si>
  <si>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</si>
  <si>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</si>
  <si>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</si>
  <si>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</si>
  <si>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</si>
  <si>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</si>
  <si>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</si>
  <si>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</si>
  <si>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</si>
  <si>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</si>
  <si>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</si>
  <si>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</si>
  <si>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</si>
  <si>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</si>
  <si>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</si>
  <si>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</si>
  <si>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</si>
  <si>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</si>
  <si>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</si>
  <si>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</si>
  <si>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</si>
  <si>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</si>
  <si>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</si>
  <si>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</si>
  <si>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</si>
  <si>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</si>
  <si>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</si>
  <si>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</si>
  <si>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</si>
  <si>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</si>
  <si>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</si>
  <si>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</si>
  <si>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</si>
  <si>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</si>
  <si>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</si>
  <si>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</si>
  <si>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</si>
  <si>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</si>
  <si>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</si>
  <si>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</si>
  <si>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</si>
  <si>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</si>
  <si>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</si>
  <si>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</si>
  <si>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</si>
  <si>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</si>
  <si>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</si>
  <si>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</si>
  <si>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</si>
  <si>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</si>
  <si>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</si>
  <si>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</si>
  <si>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</si>
  <si>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</si>
  <si>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</si>
  <si>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</si>
  <si>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</si>
  <si>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</si>
  <si>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</si>
  <si>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</si>
  <si>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</si>
  <si>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</si>
  <si>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</si>
  <si>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</si>
  <si>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</si>
  <si>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</si>
  <si>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</si>
  <si>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</si>
  <si>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</si>
  <si>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</si>
  <si>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</si>
  <si>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</si>
  <si>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</si>
  <si>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</si>
  <si>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</si>
  <si>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</si>
  <si>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</si>
  <si>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</si>
  <si>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</si>
  <si>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</si>
  <si>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</si>
  <si>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</si>
  <si>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</si>
  <si>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</si>
  <si>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</si>
  <si>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</si>
  <si>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</si>
  <si>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</si>
  <si>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</si>
  <si>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</si>
  <si>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</si>
  <si>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</si>
  <si>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</si>
  <si>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</si>
  <si>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</si>
  <si>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</si>
  <si>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</si>
  <si>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</si>
  <si>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</si>
  <si>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</si>
  <si>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</si>
  <si>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</si>
  <si>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</si>
  <si>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</si>
  <si>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</si>
  <si>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</si>
  <si>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</si>
  <si>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</si>
  <si>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</si>
  <si>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</si>
  <si>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</si>
  <si>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</si>
  <si>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</si>
  <si>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</si>
  <si>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</si>
  <si>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</si>
  <si>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</si>
  <si>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</si>
  <si>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</si>
  <si>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</si>
  <si>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</si>
  <si>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</si>
  <si>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</si>
  <si>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</si>
  <si>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</si>
  <si>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</si>
  <si>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</si>
  <si>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</si>
  <si>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</si>
  <si>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</si>
  <si>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</si>
  <si>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</si>
  <si>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</si>
  <si>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</si>
  <si>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</si>
  <si>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</si>
  <si>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</si>
  <si>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</si>
  <si>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</si>
  <si>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</si>
  <si>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</si>
  <si>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</si>
  <si>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</si>
  <si>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</si>
  <si>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</si>
  <si>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</si>
  <si>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</si>
  <si>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</si>
  <si>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</si>
  <si>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</si>
  <si>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</si>
  <si>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</si>
  <si>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</si>
  <si>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</si>
  <si>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</si>
  <si>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</si>
  <si>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</si>
  <si>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</si>
  <si>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</si>
  <si>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</si>
  <si>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</si>
  <si>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</si>
  <si>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</si>
  <si>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</si>
  <si>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</si>
  <si>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</si>
  <si>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</si>
  <si>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</si>
  <si>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</si>
  <si>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</si>
  <si>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</si>
  <si>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</si>
  <si>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</si>
  <si>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</si>
  <si>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</si>
  <si>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</si>
  <si>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</si>
  <si>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</si>
  <si>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</si>
  <si>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</si>
  <si>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</si>
  <si>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</si>
  <si>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</si>
  <si>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</si>
  <si>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</si>
  <si>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</si>
  <si>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</si>
  <si>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</si>
  <si>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</si>
  <si>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</si>
  <si>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</si>
  <si>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</si>
  <si>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</si>
  <si>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</si>
  <si>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</si>
  <si>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</si>
  <si>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</si>
  <si>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</si>
  <si>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</si>
  <si>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</si>
  <si>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</si>
  <si>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</si>
  <si>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</si>
  <si>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</si>
  <si>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</si>
  <si>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</si>
  <si>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</si>
  <si>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</si>
  <si>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</si>
  <si>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</si>
  <si>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</si>
  <si>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</si>
  <si>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</si>
  <si>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</si>
  <si>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</si>
  <si>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</si>
  <si>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</si>
  <si>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</si>
  <si>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</si>
  <si>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</si>
  <si>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</si>
  <si>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</si>
  <si>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</si>
  <si>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</si>
  <si>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</si>
  <si>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</si>
  <si>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</si>
  <si>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</si>
  <si>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</si>
  <si>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</si>
  <si>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</si>
  <si>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</si>
  <si>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</si>
  <si>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</si>
  <si>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</si>
  <si>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</si>
  <si>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</si>
  <si>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</si>
  <si>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</si>
  <si>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</si>
  <si>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</si>
  <si>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</si>
  <si>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</si>
  <si>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</si>
  <si>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</si>
  <si>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</si>
  <si>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</si>
  <si>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</si>
  <si>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</si>
  <si>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</si>
  <si>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</si>
  <si>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</si>
  <si>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</si>
  <si>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</si>
  <si>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</si>
  <si>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</si>
  <si>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</si>
  <si>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</si>
  <si>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</si>
  <si>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</si>
  <si>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</si>
  <si>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</si>
  <si>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</si>
  <si>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</si>
  <si>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</si>
  <si>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</si>
  <si>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</si>
  <si>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</si>
  <si>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</si>
  <si>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</si>
  <si>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</si>
  <si>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</si>
  <si>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</si>
  <si>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</si>
  <si>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</si>
  <si>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</si>
  <si>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</si>
  <si>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</si>
  <si>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</si>
  <si>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</si>
  <si>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</si>
  <si>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</si>
  <si>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</si>
  <si>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</si>
  <si>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</si>
  <si>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</si>
  <si>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</si>
  <si>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</si>
  <si>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</si>
  <si>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</si>
  <si>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</si>
  <si>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</si>
  <si>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</si>
  <si>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</si>
  <si>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</si>
  <si>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</si>
  <si>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</si>
  <si>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</si>
  <si>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</si>
  <si>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</si>
  <si>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</si>
  <si>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</si>
  <si>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</si>
  <si>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</si>
  <si>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</si>
  <si>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</si>
  <si>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</si>
  <si>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</si>
  <si>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</si>
  <si>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</si>
  <si>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</si>
  <si>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</si>
  <si>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</si>
  <si>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</si>
  <si>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</si>
  <si>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</si>
  <si>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</si>
  <si>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</si>
  <si>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</si>
  <si>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</si>
  <si>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</si>
  <si>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</si>
  <si>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</si>
  <si>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</si>
  <si>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</si>
  <si>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</si>
  <si>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</si>
  <si>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</si>
  <si>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</si>
  <si>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</si>
  <si>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</si>
  <si>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</si>
  <si>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</si>
  <si>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</si>
  <si>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</si>
  <si>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</si>
  <si>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</si>
  <si>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</si>
  <si>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</si>
  <si>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</si>
  <si>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</si>
  <si>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</si>
  <si>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</si>
  <si>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</si>
  <si>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</si>
  <si>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</si>
  <si>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</si>
  <si>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</si>
  <si>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</si>
  <si>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</si>
  <si>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</si>
  <si>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</si>
  <si>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</si>
  <si>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</si>
  <si>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</si>
  <si>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</si>
  <si>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</si>
  <si>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</si>
  <si>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</si>
  <si>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</si>
  <si>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</si>
  <si>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</si>
  <si>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</si>
  <si>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</si>
  <si>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</si>
  <si>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</si>
  <si>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</si>
  <si>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</si>
  <si>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</si>
  <si>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</si>
  <si>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</si>
  <si>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</si>
  <si>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</si>
  <si>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</si>
  <si>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</si>
  <si>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</si>
  <si>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</si>
  <si>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</si>
  <si>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</si>
  <si>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</si>
  <si>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</si>
  <si>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</si>
  <si>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</si>
  <si>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</si>
  <si>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</si>
  <si>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</si>
  <si>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</si>
  <si>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</si>
  <si>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</si>
  <si>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</si>
  <si>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</si>
  <si>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</si>
  <si>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</si>
  <si>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</si>
  <si>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</si>
  <si>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</si>
  <si>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</si>
  <si>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</si>
  <si>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</si>
  <si>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</si>
  <si>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</si>
  <si>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</si>
  <si>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</si>
  <si>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</si>
  <si>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</si>
  <si>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</si>
  <si>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</si>
  <si>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</si>
  <si>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</si>
  <si>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</si>
  <si>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</si>
  <si>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</si>
  <si>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</si>
  <si>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</si>
  <si>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</si>
  <si>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</si>
  <si>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</si>
  <si>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</si>
  <si>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</si>
  <si>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</si>
  <si>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</si>
  <si>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</si>
  <si>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</si>
  <si>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</si>
  <si>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</si>
  <si>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</si>
  <si>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</si>
  <si>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</si>
  <si>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</si>
  <si>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</si>
  <si>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</si>
  <si>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</si>
  <si>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</si>
  <si>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</si>
  <si>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</si>
  <si>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</si>
  <si>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</si>
  <si>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</si>
  <si>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</si>
  <si>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</si>
  <si>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</si>
  <si>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</si>
  <si>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</si>
  <si>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</si>
  <si>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</si>
  <si>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</si>
  <si>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</si>
  <si>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</si>
  <si>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</si>
  <si>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</si>
  <si>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</si>
  <si>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</si>
  <si>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</si>
  <si>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</si>
  <si>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</si>
  <si>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</si>
  <si>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</si>
  <si>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</si>
  <si>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</si>
  <si>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</si>
  <si>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</si>
  <si>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</si>
  <si>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</si>
  <si>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</si>
  <si>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</si>
  <si>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</si>
  <si>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</si>
  <si>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</si>
  <si>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</si>
  <si>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</si>
  <si>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</si>
  <si>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</si>
  <si>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</si>
  <si>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</si>
  <si>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</si>
  <si>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</si>
  <si>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</si>
  <si>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</si>
  <si>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</si>
  <si>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</si>
  <si>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</si>
  <si>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</si>
  <si>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</si>
  <si>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</si>
  <si>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</si>
  <si>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</si>
  <si>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</si>
  <si>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</si>
  <si>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</si>
  <si>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</si>
  <si>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</si>
  <si>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</si>
  <si>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</si>
  <si>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</si>
  <si>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</si>
  <si>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</si>
  <si>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</si>
  <si>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</si>
  <si>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</si>
  <si>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</si>
  <si>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</si>
  <si>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</si>
  <si>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</si>
  <si>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</si>
  <si>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</si>
  <si>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</si>
  <si>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</si>
  <si>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</si>
  <si>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</si>
  <si>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</si>
  <si>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</si>
  <si>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</si>
  <si>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</si>
  <si>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</si>
  <si>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</si>
  <si>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</si>
  <si>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</si>
  <si>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</si>
  <si>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</si>
  <si>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</si>
  <si>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</si>
  <si>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</si>
  <si>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</si>
  <si>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</si>
  <si>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</si>
  <si>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</si>
  <si>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</si>
  <si>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</si>
  <si>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</si>
  <si>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</si>
  <si>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</si>
  <si>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</si>
  <si>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</si>
  <si>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</si>
  <si>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</si>
  <si>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</si>
  <si>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</si>
  <si>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</si>
  <si>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</si>
  <si>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</si>
  <si>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</si>
  <si>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</si>
  <si>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</si>
  <si>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</si>
  <si>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</si>
  <si>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</si>
  <si>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</si>
  <si>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</si>
  <si>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</si>
  <si>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</si>
  <si>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</si>
  <si>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</si>
  <si>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</si>
  <si>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</si>
  <si>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</si>
  <si>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</si>
  <si>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</si>
  <si>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</si>
  <si>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</si>
  <si>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</si>
  <si>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</si>
  <si>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</si>
  <si>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</si>
  <si>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</si>
  <si>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</si>
  <si>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</si>
  <si>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</si>
  <si>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</si>
  <si>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</si>
  <si>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</si>
  <si>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</si>
  <si>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</si>
  <si>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</si>
  <si>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</si>
  <si>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</si>
  <si>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</si>
  <si>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</si>
  <si>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</si>
  <si>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</si>
  <si>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</si>
  <si>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</si>
  <si>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</si>
  <si>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</si>
  <si>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</si>
  <si>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</si>
  <si>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</si>
  <si>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</si>
  <si>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</si>
  <si>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</si>
  <si>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</si>
  <si>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</si>
  <si>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</si>
  <si>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</si>
  <si>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</si>
  <si>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</si>
  <si>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</si>
  <si>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</si>
  <si>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</si>
  <si>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</si>
  <si>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</si>
  <si>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</si>
  <si>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</si>
  <si>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</si>
  <si>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</si>
  <si>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</si>
  <si>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</si>
  <si>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</si>
  <si>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</si>
  <si>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</si>
  <si>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</si>
  <si>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</si>
  <si>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</si>
  <si>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</si>
  <si>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</si>
  <si>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</si>
  <si>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</si>
  <si>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</si>
  <si>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</si>
  <si>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</si>
  <si>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</si>
  <si>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</si>
  <si>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</si>
  <si>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</si>
  <si>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</si>
  <si>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</si>
  <si>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</si>
  <si>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</si>
  <si>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</si>
  <si>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</si>
  <si>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</si>
  <si>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</si>
  <si>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</si>
  <si>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</si>
  <si>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</si>
  <si>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</si>
  <si>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</si>
  <si>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</si>
  <si>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</si>
  <si>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</si>
  <si>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</si>
  <si>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</si>
  <si>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</si>
  <si>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</si>
  <si>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</si>
  <si>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</si>
  <si>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</si>
  <si>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</si>
  <si>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</si>
  <si>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</si>
  <si>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</si>
  <si>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</si>
  <si>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</si>
  <si>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</si>
  <si>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</si>
  <si>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</si>
  <si>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</si>
  <si>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</si>
  <si>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</si>
  <si>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</si>
  <si>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</si>
  <si>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</si>
  <si>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</si>
  <si>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</si>
  <si>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</si>
  <si>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</si>
  <si>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</si>
  <si>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</si>
  <si>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</si>
  <si>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</si>
  <si>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</si>
  <si>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</si>
  <si>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</si>
  <si>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</si>
  <si>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</si>
  <si>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</si>
  <si>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</si>
  <si>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</si>
  <si>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</si>
  <si>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</si>
  <si>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</si>
  <si>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</si>
  <si>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</si>
  <si>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</si>
  <si>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</si>
  <si>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</si>
  <si>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</si>
  <si>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</si>
  <si>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</si>
  <si>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</si>
  <si>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</si>
  <si>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</si>
  <si>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</si>
  <si>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</si>
  <si>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</si>
  <si>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</si>
  <si>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</si>
  <si>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</si>
  <si>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</si>
  <si>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</si>
  <si>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</si>
  <si>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</si>
  <si>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</si>
  <si>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</si>
  <si>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</si>
  <si>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</si>
  <si>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</si>
  <si>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</si>
  <si>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</si>
  <si>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</si>
  <si>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</si>
  <si>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</si>
  <si>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</si>
  <si>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</si>
  <si>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</si>
  <si>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</si>
  <si>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</si>
  <si>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</si>
  <si>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</si>
  <si>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</si>
  <si>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</si>
  <si>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</si>
  <si>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</si>
  <si>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</si>
  <si>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</si>
  <si>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</si>
  <si>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</si>
  <si>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</si>
  <si>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</si>
  <si>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</si>
  <si>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</si>
  <si>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</si>
  <si>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</si>
  <si>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</si>
  <si>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</si>
  <si>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</si>
  <si>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</si>
  <si>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</si>
  <si>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</si>
  <si>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</si>
  <si>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</si>
  <si>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</si>
  <si>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</si>
  <si>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</si>
  <si>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</si>
  <si>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</si>
  <si>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</si>
  <si>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</si>
  <si>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</si>
  <si>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</si>
  <si>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</si>
  <si>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</si>
  <si>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</si>
  <si>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</si>
  <si>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</si>
  <si>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</si>
  <si>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</si>
  <si>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</si>
  <si>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</si>
  <si>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</si>
  <si>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</si>
  <si>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</si>
  <si>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</si>
  <si>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</si>
  <si>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</si>
  <si>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</si>
  <si>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</si>
  <si>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</si>
  <si>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</si>
  <si>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</si>
  <si>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</si>
  <si>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</si>
  <si>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</si>
  <si>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</si>
  <si>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</si>
  <si>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</si>
  <si>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</si>
  <si>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</si>
  <si>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</si>
  <si>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</si>
  <si>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</si>
  <si>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</si>
  <si>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</si>
  <si>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</si>
  <si>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</si>
  <si>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</si>
  <si>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</si>
  <si>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</si>
  <si>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</si>
  <si>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</si>
  <si>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</si>
  <si>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</si>
  <si>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</si>
  <si>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</si>
  <si>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</si>
  <si>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</si>
  <si>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</si>
  <si>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</si>
  <si>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</si>
  <si>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</si>
  <si>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</si>
  <si>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</si>
  <si>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</si>
  <si>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</si>
  <si>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</si>
  <si>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</si>
  <si>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</si>
  <si>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</si>
  <si>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</si>
  <si>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</si>
  <si>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</si>
  <si>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</si>
  <si>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</si>
  <si>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</si>
  <si>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</si>
  <si>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</si>
  <si>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</si>
  <si>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</si>
  <si>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</si>
  <si>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</si>
  <si>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</si>
  <si>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</si>
  <si>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</si>
  <si>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</si>
  <si>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</si>
  <si>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</si>
  <si>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</si>
  <si>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</si>
  <si>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</si>
  <si>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</si>
  <si>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</si>
  <si>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</si>
  <si>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</si>
  <si>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</si>
  <si>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</si>
  <si>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</si>
  <si>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</si>
  <si>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</si>
  <si>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</si>
  <si>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</si>
  <si>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</si>
  <si>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</si>
  <si>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</si>
  <si>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</si>
  <si>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</si>
  <si>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</si>
  <si>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</si>
  <si>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</si>
  <si>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</si>
  <si>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</si>
  <si>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</si>
  <si>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</si>
  <si>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</si>
  <si>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</si>
  <si>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</si>
  <si>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</si>
  <si>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</si>
  <si>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</si>
  <si>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</si>
  <si>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</si>
  <si>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</si>
  <si>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</si>
  <si>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</si>
  <si>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</si>
  <si>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</si>
  <si>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</si>
  <si>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</si>
  <si>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</si>
  <si>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</si>
  <si>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</si>
  <si>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</si>
  <si>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</si>
  <si>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</si>
  <si>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</si>
  <si>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</si>
  <si>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</si>
  <si>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</si>
  <si>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</si>
  <si>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</si>
  <si>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</si>
  <si>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</si>
  <si>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</si>
  <si>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</si>
  <si>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</si>
  <si>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</si>
  <si>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</si>
  <si>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</si>
  <si>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</si>
  <si>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</si>
  <si>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</si>
  <si>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</si>
  <si>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</si>
  <si>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</si>
  <si>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</si>
  <si>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</si>
  <si>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</si>
  <si>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</si>
  <si>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</si>
  <si>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</si>
  <si>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</si>
  <si>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</si>
  <si>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</si>
  <si>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</si>
  <si>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</si>
  <si>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</si>
  <si>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</si>
  <si>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</si>
  <si>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</si>
  <si>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</si>
  <si>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</si>
  <si>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</si>
  <si>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</si>
  <si>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</si>
  <si>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</si>
  <si>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</si>
  <si>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</si>
  <si>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</si>
  <si>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</si>
  <si>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</si>
  <si>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</si>
  <si>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</si>
  <si>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</si>
  <si>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</si>
  <si>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</si>
  <si>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</si>
  <si>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</si>
  <si>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</si>
  <si>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</si>
  <si>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</si>
  <si>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</si>
  <si>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</si>
  <si>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</si>
  <si>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</si>
  <si>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</si>
  <si>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</si>
  <si>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</si>
  <si>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</si>
  <si>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</si>
  <si>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</si>
  <si>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</si>
  <si>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</si>
  <si>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</si>
  <si>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</si>
  <si>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</si>
  <si>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</si>
  <si>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</si>
  <si>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</si>
  <si>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</si>
  <si>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</si>
  <si>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</si>
  <si>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</si>
  <si>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</si>
  <si>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</si>
  <si>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</si>
  <si>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</si>
  <si>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</si>
  <si>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</si>
  <si>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</si>
  <si>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</si>
  <si>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</si>
  <si>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</si>
  <si>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</si>
  <si>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</si>
  <si>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</si>
  <si>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</si>
  <si>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</si>
  <si>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</si>
  <si>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</si>
  <si>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</si>
  <si>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</si>
  <si>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</si>
  <si>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</si>
  <si>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</si>
  <si>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</si>
  <si>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</si>
  <si>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</si>
  <si>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</si>
  <si>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</si>
  <si>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</si>
  <si>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</si>
  <si>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</si>
  <si>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</si>
  <si>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</si>
  <si>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</si>
  <si>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</si>
  <si>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</si>
  <si>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</si>
  <si>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</si>
  <si>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</si>
  <si>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</si>
  <si>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</si>
  <si>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</si>
  <si>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</si>
  <si>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</si>
  <si>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</si>
  <si>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</si>
  <si>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</si>
  <si>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</si>
  <si>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</si>
  <si>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</si>
  <si>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</si>
  <si>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</si>
  <si>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</si>
  <si>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</si>
  <si>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</si>
  <si>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</si>
  <si>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</si>
  <si>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</si>
  <si>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</si>
  <si>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</si>
  <si>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</si>
  <si>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</si>
  <si>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</si>
  <si>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</si>
  <si>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</si>
  <si>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</si>
  <si>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</si>
  <si>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</si>
  <si>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</si>
  <si>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</si>
  <si>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</si>
  <si>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</si>
  <si>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</si>
  <si>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</si>
  <si>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</si>
  <si>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</si>
  <si>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</si>
  <si>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</si>
  <si>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</si>
  <si>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</si>
  <si>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</si>
  <si>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</si>
  <si>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</si>
  <si>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</si>
  <si>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</si>
  <si>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</si>
  <si>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</si>
  <si>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</si>
  <si>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</si>
  <si>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</si>
  <si>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</si>
  <si>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</si>
  <si>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</si>
  <si>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</si>
  <si>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</si>
  <si>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</si>
  <si>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</si>
  <si>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</si>
  <si>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</si>
  <si>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</si>
  <si>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</si>
  <si>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</si>
  <si>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</si>
  <si>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</si>
  <si>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</si>
  <si>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</si>
  <si>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</si>
  <si>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</si>
  <si>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</si>
  <si>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</si>
  <si>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</si>
  <si>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</si>
  <si>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</si>
  <si>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</si>
  <si>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</si>
  <si>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</si>
  <si>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</si>
  <si>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</si>
  <si>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</si>
  <si>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</si>
  <si>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</si>
  <si>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</si>
  <si>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</si>
  <si>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</si>
  <si>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</si>
  <si>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</si>
  <si>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</si>
  <si>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</si>
  <si>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</si>
  <si>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</si>
  <si>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</si>
  <si>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</si>
  <si>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</si>
  <si>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</si>
  <si>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</si>
  <si>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</si>
  <si>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</si>
  <si>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</si>
  <si>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</si>
  <si>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</si>
  <si>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</si>
  <si>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</si>
  <si>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</si>
  <si>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</si>
  <si>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</si>
  <si>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</si>
  <si>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</si>
  <si>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</si>
  <si>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</si>
  <si>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</si>
  <si>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</si>
  <si>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</si>
  <si>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</si>
  <si>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</si>
  <si>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</si>
  <si>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</si>
  <si>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</si>
  <si>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</si>
  <si>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</si>
  <si>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</si>
  <si>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</si>
  <si>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</si>
  <si>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</si>
  <si>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</si>
  <si>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</si>
  <si>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</si>
  <si>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</si>
  <si>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</si>
  <si>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</si>
  <si>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</si>
  <si>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</si>
  <si>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</si>
  <si>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</si>
  <si>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</si>
  <si>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</si>
  <si>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</si>
  <si>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</si>
  <si>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</si>
  <si>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</si>
  <si>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</si>
  <si>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</si>
  <si>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</si>
  <si>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</si>
  <si>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</si>
  <si>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</si>
  <si>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</si>
  <si>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</si>
  <si>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</si>
  <si>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</si>
  <si>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</si>
  <si>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</si>
  <si>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</si>
  <si>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</si>
  <si>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</si>
  <si>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</si>
  <si>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</si>
  <si>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</si>
  <si>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</si>
  <si>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</si>
  <si>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</si>
  <si>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</si>
  <si>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</si>
  <si>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</si>
  <si>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</si>
  <si>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</si>
  <si>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</si>
  <si>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</si>
  <si>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</si>
  <si>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</si>
  <si>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</si>
  <si>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</si>
  <si>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</si>
  <si>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</si>
  <si>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</si>
  <si>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</si>
  <si>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</si>
  <si>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</si>
  <si>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</si>
  <si>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</si>
  <si>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</si>
  <si>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</si>
  <si>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</si>
  <si>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</si>
  <si>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</si>
  <si>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</si>
  <si>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</si>
  <si>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</si>
  <si>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</si>
  <si>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</si>
  <si>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</si>
  <si>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</si>
  <si>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</si>
  <si>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</si>
  <si>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</si>
  <si>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</si>
  <si>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</si>
  <si>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</si>
  <si>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</si>
  <si>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</si>
  <si>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</si>
  <si>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</si>
  <si>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</si>
  <si>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</si>
  <si>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</si>
  <si>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</si>
  <si>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</si>
  <si>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</si>
  <si>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</si>
  <si>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</si>
  <si>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</si>
  <si>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</si>
  <si>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</si>
  <si>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</si>
  <si>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</si>
  <si>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</si>
  <si>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</si>
  <si>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</si>
  <si>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</si>
  <si>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</si>
  <si>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</si>
  <si>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</si>
  <si>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</si>
  <si>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</si>
  <si>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</si>
  <si>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</si>
  <si>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</si>
  <si>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</si>
  <si>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</si>
  <si>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</si>
  <si>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</si>
  <si>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</si>
  <si>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</si>
  <si>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</si>
  <si>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</si>
  <si>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</si>
  <si>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</si>
  <si>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</si>
  <si>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</si>
  <si>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</si>
  <si>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</si>
  <si>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</si>
  <si>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</si>
  <si>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</si>
  <si>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</si>
  <si>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</si>
  <si>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</si>
  <si>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</si>
  <si>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</si>
  <si>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</si>
  <si>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</si>
  <si>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</si>
  <si>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</si>
  <si>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</si>
  <si>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</si>
  <si>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</si>
  <si>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</si>
  <si>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</si>
  <si>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</si>
  <si>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</si>
  <si>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</si>
  <si>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</si>
  <si>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</si>
  <si>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</si>
  <si>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</si>
  <si>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</si>
  <si>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</si>
  <si>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</si>
  <si>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</si>
  <si>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</si>
  <si>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</si>
  <si>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</si>
  <si>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</si>
  <si>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</si>
  <si>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</si>
  <si>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</si>
  <si>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</si>
  <si>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</si>
  <si>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</si>
  <si>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</si>
  <si>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</si>
  <si>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</si>
  <si>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</si>
  <si>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</si>
  <si>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</si>
  <si>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</si>
  <si>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</si>
  <si>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</si>
  <si>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</si>
  <si>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</si>
  <si>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</si>
  <si>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</si>
  <si>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</si>
  <si>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</si>
  <si>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</si>
  <si>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</si>
  <si>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</si>
  <si>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</si>
  <si>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</si>
  <si>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</si>
  <si>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</si>
  <si>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</si>
  <si>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</si>
  <si>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</si>
  <si>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</si>
  <si>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</si>
  <si>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</si>
  <si>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</si>
  <si>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</si>
  <si>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</si>
  <si>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</si>
  <si>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</si>
  <si>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</si>
  <si>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</si>
  <si>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</si>
  <si>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</si>
  <si>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</si>
  <si>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</si>
  <si>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</si>
  <si>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</si>
  <si>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</si>
  <si>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</si>
  <si>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</si>
  <si>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</si>
  <si>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</si>
  <si>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</si>
  <si>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</si>
  <si>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</si>
  <si>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</si>
  <si>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</si>
  <si>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</si>
  <si>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</si>
  <si>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</si>
  <si>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</si>
  <si>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</si>
  <si>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</si>
  <si>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</si>
  <si>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</si>
  <si>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</si>
  <si>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</si>
  <si>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</si>
  <si>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</si>
  <si>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</si>
  <si>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</si>
  <si>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</si>
  <si>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</si>
  <si>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</si>
  <si>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</si>
  <si>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</si>
  <si>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</si>
  <si>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</si>
  <si>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</si>
  <si>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</si>
  <si>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</si>
  <si>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</si>
  <si>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</si>
  <si>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</si>
  <si>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</si>
  <si>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</si>
  <si>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</si>
  <si>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</si>
  <si>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</si>
  <si>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</si>
  <si>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</si>
  <si>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</si>
  <si>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</si>
  <si>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</si>
  <si>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</si>
  <si>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</si>
  <si>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</si>
  <si>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</si>
  <si>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</si>
  <si>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</si>
  <si>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</si>
  <si>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</si>
  <si>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</si>
  <si>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</si>
  <si>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</si>
  <si>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</si>
  <si>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</si>
  <si>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</si>
  <si>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</si>
  <si>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</si>
  <si>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</si>
  <si>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</si>
  <si>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</si>
  <si>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</si>
  <si>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</si>
  <si>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</si>
  <si>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</si>
  <si>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</si>
  <si>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</si>
  <si>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</si>
  <si>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</si>
  <si>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</si>
  <si>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</si>
  <si>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</si>
  <si>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</si>
  <si>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</si>
  <si>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</si>
  <si>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</si>
  <si>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</si>
  <si>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</si>
  <si>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</si>
  <si>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</si>
  <si>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</si>
  <si>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</si>
  <si>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</si>
  <si>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</si>
  <si>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</si>
  <si>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</si>
  <si>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</si>
  <si>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</si>
  <si>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</si>
  <si>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</si>
  <si>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</si>
  <si>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</si>
  <si>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</si>
  <si>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</si>
  <si>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</si>
  <si>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</si>
  <si>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</si>
  <si>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</si>
  <si>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</si>
  <si>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</si>
  <si>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</si>
  <si>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</si>
  <si>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</si>
  <si>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</si>
  <si>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</si>
  <si>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</si>
  <si>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</si>
  <si>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</si>
  <si>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</si>
  <si>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</si>
  <si>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</si>
  <si>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</si>
  <si>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</si>
  <si>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</si>
  <si>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</si>
  <si>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</si>
  <si>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</si>
  <si>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</si>
  <si>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</si>
  <si>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</si>
  <si>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</si>
  <si>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</si>
  <si>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</si>
  <si>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</si>
  <si>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</si>
  <si>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</si>
  <si>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</si>
  <si>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</si>
  <si>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</si>
  <si>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</si>
  <si>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</si>
  <si>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</si>
  <si>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</si>
  <si>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</si>
  <si>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</si>
  <si>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</si>
  <si>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</si>
  <si>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</si>
  <si>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</si>
  <si>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</si>
  <si>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</si>
  <si>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</si>
  <si>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</si>
  <si>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</si>
  <si>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</si>
  <si>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</si>
  <si>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</si>
  <si>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</si>
  <si>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</si>
  <si>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</si>
  <si>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</si>
  <si>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</si>
  <si>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</si>
  <si>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</si>
  <si>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</si>
  <si>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</si>
  <si>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</si>
  <si>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</si>
  <si>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</si>
  <si>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</si>
  <si>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</si>
  <si>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</si>
  <si>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</si>
  <si>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</si>
  <si>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</si>
  <si>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</si>
  <si>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</si>
  <si>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</si>
  <si>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</si>
  <si>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</si>
  <si>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</si>
  <si>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</si>
  <si>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</si>
  <si>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</si>
  <si>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</si>
  <si>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</si>
  <si>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</si>
  <si>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</si>
  <si>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</si>
  <si>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</si>
  <si>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</si>
  <si>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</si>
  <si>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</si>
  <si>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</si>
  <si>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</si>
  <si>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</si>
  <si>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</si>
  <si>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</si>
  <si>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</si>
  <si>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</si>
  <si>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</si>
  <si>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</si>
  <si>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</si>
  <si>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</si>
  <si>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</si>
  <si>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</si>
  <si>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</si>
  <si>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</si>
  <si>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</si>
  <si>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</si>
  <si>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</si>
  <si>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</si>
  <si>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</si>
  <si>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</si>
  <si>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</si>
  <si>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</si>
  <si>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</si>
  <si>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</si>
  <si>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</si>
  <si>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</si>
  <si>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</si>
  <si>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</si>
  <si>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</si>
  <si>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</si>
  <si>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</si>
  <si>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</si>
  <si>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</si>
  <si>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</si>
  <si>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</si>
  <si>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</si>
  <si>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</si>
  <si>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</si>
  <si>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</si>
  <si>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</si>
  <si>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</si>
  <si>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</si>
  <si>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</si>
  <si>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</si>
  <si>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</si>
  <si>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</si>
  <si>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</si>
  <si>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</si>
  <si>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</si>
  <si>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</si>
  <si>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</si>
  <si>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</si>
  <si>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</si>
  <si>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</si>
  <si>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</si>
  <si>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</si>
  <si>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</si>
  <si>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</si>
  <si>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</si>
  <si>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</si>
  <si>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</si>
  <si>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</si>
  <si>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</si>
  <si>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</si>
  <si>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</si>
  <si>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</si>
  <si>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</si>
  <si>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</si>
  <si>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</si>
  <si>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</si>
  <si>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</si>
  <si>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</si>
  <si>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</si>
  <si>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</si>
  <si>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</si>
  <si>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</si>
  <si>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</si>
  <si>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</si>
  <si>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</si>
  <si>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</si>
  <si>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</si>
  <si>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</si>
  <si>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</si>
  <si>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</si>
  <si>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</si>
  <si>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</si>
  <si>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</si>
  <si>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</si>
  <si>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</si>
  <si>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</si>
  <si>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</si>
  <si>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</si>
  <si>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</si>
  <si>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</si>
  <si>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</si>
  <si>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</si>
  <si>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</si>
  <si>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</si>
  <si>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</si>
  <si>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</si>
  <si>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</si>
  <si>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</si>
  <si>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</si>
  <si>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</si>
  <si>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</si>
  <si>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</si>
  <si>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</si>
  <si>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</si>
  <si>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</si>
  <si>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</si>
  <si>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</si>
  <si>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</si>
  <si>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</si>
  <si>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</si>
  <si>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</si>
  <si>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</si>
  <si>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</si>
  <si>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</si>
  <si>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</si>
  <si>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</si>
  <si>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</si>
  <si>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</si>
  <si>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</si>
  <si>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</si>
  <si>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</si>
  <si>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</si>
  <si>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</si>
  <si>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</si>
  <si>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</si>
  <si>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</si>
  <si>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</si>
  <si>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</si>
  <si>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</si>
  <si>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</si>
  <si>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</si>
  <si>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</si>
  <si>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</si>
  <si>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</si>
  <si>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</si>
  <si>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</si>
  <si>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</si>
  <si>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</si>
  <si>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</si>
  <si>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</si>
  <si>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</si>
  <si>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</si>
  <si>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</si>
  <si>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</si>
  <si>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</si>
  <si>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</si>
  <si>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</si>
  <si>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</si>
  <si>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</si>
  <si>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</si>
  <si>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</si>
  <si>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</si>
  <si>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</si>
  <si>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</si>
  <si>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</si>
  <si>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</si>
  <si>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</si>
  <si>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</si>
  <si>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</si>
  <si>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</si>
  <si>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</si>
  <si>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</si>
  <si>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</si>
  <si>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</si>
  <si>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</si>
  <si>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</si>
  <si>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</si>
  <si>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</si>
  <si>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</si>
  <si>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</si>
  <si>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</si>
  <si>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</si>
  <si>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</si>
  <si>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</si>
  <si>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</si>
  <si>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</si>
  <si>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</si>
  <si>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</si>
  <si>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</si>
  <si>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</si>
  <si>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</si>
  <si>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</si>
  <si>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</si>
  <si>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</si>
  <si>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</si>
  <si>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</si>
  <si>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</si>
  <si>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</si>
  <si>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</si>
  <si>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</si>
  <si>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</si>
  <si>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</si>
  <si>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</si>
  <si>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</si>
  <si>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</si>
  <si>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</si>
  <si>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</si>
  <si>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</si>
  <si>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</si>
  <si>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</si>
  <si>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</si>
  <si>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</si>
  <si>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</si>
  <si>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</si>
  <si>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</si>
  <si>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</si>
  <si>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</si>
  <si>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</si>
  <si>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</si>
  <si>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</si>
  <si>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</si>
  <si>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</si>
  <si>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</si>
  <si>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</si>
  <si>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</si>
  <si>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</si>
  <si>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</si>
  <si>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</si>
  <si>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</si>
  <si>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</si>
  <si>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</si>
  <si>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</si>
  <si>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</si>
  <si>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</si>
  <si>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</si>
  <si>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</si>
  <si>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</si>
  <si>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</si>
  <si>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</si>
  <si>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</si>
  <si>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</si>
  <si>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</si>
  <si>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</si>
  <si>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</si>
  <si>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</si>
  <si>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</si>
  <si>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</si>
  <si>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</si>
  <si>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</si>
  <si>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</si>
  <si>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</si>
  <si>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</si>
  <si>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</si>
  <si>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</si>
  <si>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</si>
  <si>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</si>
  <si>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</si>
  <si>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</si>
  <si>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</si>
  <si>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</si>
  <si>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</si>
  <si>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</si>
  <si>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</si>
  <si>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</si>
  <si>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</si>
  <si>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</si>
  <si>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</si>
  <si>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</si>
  <si>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</si>
  <si>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</si>
  <si>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</si>
  <si>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</si>
  <si>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</si>
  <si>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</si>
  <si>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</si>
  <si>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</si>
  <si>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</si>
  <si>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</si>
  <si>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</si>
  <si>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</si>
  <si>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</si>
  <si>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</si>
  <si>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</si>
  <si>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</si>
  <si>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</si>
  <si>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</si>
  <si>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</si>
  <si>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</si>
  <si>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</si>
  <si>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</si>
  <si>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</si>
  <si>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</si>
  <si>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</si>
  <si>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</si>
  <si>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</si>
  <si>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</si>
  <si>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</si>
  <si>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</si>
  <si>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</si>
  <si>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</si>
  <si>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</si>
  <si>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</si>
  <si>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</si>
  <si>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</si>
  <si>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</si>
  <si>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</si>
  <si>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</si>
  <si>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</si>
  <si>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</si>
  <si>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</si>
  <si>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</si>
  <si>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</si>
  <si>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</si>
  <si>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</si>
  <si>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</si>
  <si>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</si>
  <si>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</si>
  <si>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</si>
  <si>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</si>
  <si>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</si>
  <si>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</si>
  <si>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</si>
  <si>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</si>
  <si>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</si>
  <si>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</si>
  <si>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</si>
  <si>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</si>
  <si>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</si>
  <si>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</si>
  <si>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</si>
  <si>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</si>
  <si>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</si>
  <si>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</si>
  <si>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</si>
  <si>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</si>
  <si>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</si>
  <si>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</si>
  <si>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</si>
  <si>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</si>
  <si>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</si>
  <si>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</si>
  <si>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</si>
  <si>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</si>
  <si>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</si>
  <si>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</si>
  <si>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</si>
  <si>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</si>
  <si>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</si>
  <si>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</si>
  <si>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</si>
  <si>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</si>
  <si>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</si>
  <si>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</si>
  <si>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</si>
  <si>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</si>
  <si>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</si>
  <si>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</si>
  <si>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</si>
  <si>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</si>
  <si>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</si>
  <si>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</si>
  <si>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</si>
  <si>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</si>
  <si>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</si>
  <si>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</si>
  <si>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</si>
  <si>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</si>
  <si>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</si>
  <si>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</si>
  <si>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</si>
  <si>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</si>
  <si>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</si>
  <si>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</si>
  <si>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</si>
  <si>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</si>
  <si>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</si>
  <si>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</si>
  <si>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</si>
  <si>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</si>
  <si>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</si>
  <si>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</si>
  <si>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</si>
  <si>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</si>
  <si>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</si>
  <si>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</si>
  <si>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</si>
  <si>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</si>
  <si>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</si>
  <si>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</si>
  <si>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</si>
  <si>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</si>
  <si>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</si>
  <si>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</si>
  <si>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</si>
  <si>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</si>
  <si>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</si>
  <si>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</si>
  <si>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</si>
  <si>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</si>
  <si>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</si>
  <si>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</si>
  <si>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</si>
  <si>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</si>
  <si>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</si>
  <si>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</si>
  <si>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</si>
  <si>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</si>
  <si>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</si>
  <si>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</si>
  <si>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</si>
  <si>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</si>
  <si>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</si>
  <si>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</si>
  <si>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</si>
  <si>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</si>
  <si>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</si>
  <si>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</si>
  <si>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</si>
  <si>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</si>
  <si>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</si>
  <si>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</si>
  <si>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</si>
  <si>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</si>
  <si>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</si>
  <si>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</si>
  <si>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</si>
  <si>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</si>
  <si>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</si>
  <si>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</si>
  <si>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</si>
  <si>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</si>
  <si>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</si>
  <si>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</si>
  <si>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</si>
  <si>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</si>
  <si>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</si>
  <si>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</si>
  <si>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</si>
  <si>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</si>
  <si>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</si>
  <si>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</si>
  <si>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</si>
  <si>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</si>
  <si>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</si>
  <si>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</si>
  <si>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</si>
  <si>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</si>
  <si>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</si>
  <si>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</si>
  <si>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</si>
  <si>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</si>
  <si>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</si>
  <si>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</si>
  <si>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</si>
  <si>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</si>
  <si>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</si>
  <si>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</si>
  <si>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</si>
  <si>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</si>
  <si>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</si>
  <si>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</si>
  <si>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</si>
  <si>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</si>
  <si>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</si>
  <si>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</si>
  <si>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</si>
  <si>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</si>
  <si>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</si>
  <si>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</si>
  <si>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</si>
  <si>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</si>
  <si>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</si>
  <si>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</si>
  <si>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</si>
  <si>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</si>
  <si>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</si>
  <si>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</si>
  <si>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</si>
  <si>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</si>
  <si>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</si>
  <si>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</si>
  <si>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</si>
  <si>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</si>
  <si>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</si>
  <si>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</si>
  <si>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</si>
  <si>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</si>
  <si>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</si>
  <si>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</si>
  <si>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</si>
  <si>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</si>
  <si>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</si>
  <si>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</si>
  <si>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</si>
  <si>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</si>
  <si>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</si>
  <si>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</si>
  <si>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</si>
  <si>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</si>
  <si>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</si>
  <si>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</si>
  <si>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</si>
  <si>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</si>
  <si>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</si>
  <si>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</si>
  <si>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</si>
  <si>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</si>
  <si>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</si>
  <si>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</si>
  <si>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</si>
  <si>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</si>
  <si>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</si>
  <si>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</si>
  <si>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</si>
  <si>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</si>
  <si>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</si>
  <si>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</si>
  <si>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</si>
  <si>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</si>
  <si>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</si>
  <si>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</si>
  <si>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</si>
  <si>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</si>
  <si>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</si>
  <si>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</si>
  <si>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</si>
  <si>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</si>
  <si>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</si>
  <si>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</si>
  <si>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</si>
  <si>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</si>
  <si>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</si>
  <si>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</si>
  <si>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</si>
  <si>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</si>
  <si>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</si>
  <si>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</si>
  <si>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</si>
  <si>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</si>
  <si>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</si>
  <si>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</si>
  <si>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</si>
  <si>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</si>
  <si>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</si>
  <si>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</si>
  <si>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</si>
  <si>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</si>
  <si>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</si>
  <si>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</si>
  <si>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</si>
  <si>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</si>
  <si>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</si>
  <si>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</si>
  <si>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</si>
  <si>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</si>
  <si>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</si>
  <si>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</si>
  <si>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</si>
  <si>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</si>
  <si>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</si>
  <si>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</si>
  <si>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</si>
  <si>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</si>
  <si>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</si>
  <si>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</si>
  <si>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</si>
  <si>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</si>
  <si>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</si>
  <si>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</si>
  <si>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</si>
  <si>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</si>
  <si>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</si>
  <si>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</si>
  <si>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</si>
  <si>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</si>
  <si>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</si>
  <si>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</si>
  <si>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</si>
  <si>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</si>
  <si>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</si>
  <si>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</si>
  <si>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</si>
  <si>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</si>
  <si>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</si>
  <si>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</si>
  <si>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</si>
  <si>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</si>
  <si>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</si>
  <si>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</si>
  <si>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</si>
  <si>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</si>
  <si>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</si>
  <si>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</si>
  <si>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</si>
  <si>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</si>
  <si>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</si>
  <si>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</si>
  <si>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</si>
  <si>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</si>
  <si>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</si>
  <si>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</si>
  <si>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</si>
  <si>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</si>
  <si>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</si>
  <si>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</si>
  <si>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</si>
  <si>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</si>
  <si>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</si>
  <si>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</si>
  <si>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</si>
  <si>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</si>
  <si>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</si>
  <si>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</si>
  <si>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</si>
  <si>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</si>
  <si>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</si>
  <si>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</si>
  <si>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</si>
  <si>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</si>
  <si>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</si>
  <si>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</si>
  <si>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</si>
  <si>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</si>
  <si>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</si>
  <si>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</si>
  <si>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</si>
  <si>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</si>
  <si>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</si>
  <si>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</si>
  <si>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</si>
  <si>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</si>
  <si>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</si>
  <si>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</si>
  <si>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</si>
  <si>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</si>
  <si>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</si>
  <si>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</si>
  <si>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</si>
  <si>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</si>
  <si>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</si>
  <si>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</si>
  <si>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</si>
  <si>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</si>
  <si>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</si>
  <si>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</si>
  <si>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</si>
  <si>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</si>
  <si>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</si>
  <si>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</si>
  <si>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</si>
  <si>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</si>
  <si>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</si>
  <si>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</si>
  <si>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</si>
  <si>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</si>
  <si>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</si>
  <si>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</si>
  <si>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</si>
  <si>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</si>
  <si>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</si>
  <si>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</si>
  <si>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</si>
  <si>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</si>
  <si>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</si>
  <si>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</si>
  <si>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</si>
  <si>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</si>
  <si>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</si>
  <si>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</si>
  <si>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</si>
  <si>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</si>
  <si>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</si>
  <si>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</si>
  <si>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</si>
  <si>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</si>
  <si>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</si>
  <si>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</si>
  <si>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</si>
  <si>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</si>
  <si>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</si>
  <si>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</si>
  <si>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</si>
  <si>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</si>
  <si>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</si>
  <si>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</si>
  <si>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</si>
  <si>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</si>
  <si>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</si>
  <si>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</si>
  <si>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</si>
  <si>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</si>
  <si>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</si>
  <si>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</si>
  <si>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</si>
  <si>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</si>
  <si>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</si>
  <si>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</si>
  <si>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</si>
  <si>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</si>
  <si>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</si>
  <si>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</si>
  <si>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</si>
  <si>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</si>
  <si>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</si>
  <si>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</si>
  <si>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</si>
  <si>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</si>
  <si>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</si>
  <si>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</si>
  <si>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</si>
  <si>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</si>
  <si>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</si>
  <si>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</si>
  <si>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</si>
  <si>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</si>
  <si>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</si>
  <si>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</si>
  <si>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</si>
  <si>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</si>
  <si>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</si>
  <si>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</si>
  <si>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</si>
  <si>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</si>
  <si>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</si>
  <si>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</si>
  <si>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</si>
  <si>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</si>
  <si>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</si>
  <si>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</si>
  <si>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</si>
  <si>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</si>
  <si>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</si>
  <si>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</si>
  <si>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</si>
  <si>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</si>
  <si>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</si>
  <si>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</si>
  <si>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</si>
  <si>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</si>
  <si>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</si>
  <si>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</si>
  <si>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</si>
  <si>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</si>
  <si>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</si>
  <si>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</si>
  <si>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</si>
  <si>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</si>
  <si>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</si>
  <si>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</si>
  <si>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</si>
  <si>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</si>
  <si>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</si>
  <si>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</si>
  <si>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</si>
  <si>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</si>
  <si>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</si>
  <si>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</si>
  <si>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</si>
  <si>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</si>
  <si>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</si>
  <si>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</si>
  <si>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</si>
  <si>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</si>
  <si>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</si>
  <si>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</si>
  <si>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</si>
  <si>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</si>
  <si>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</si>
  <si>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</si>
  <si>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</si>
  <si>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</si>
  <si>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</si>
  <si>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</si>
  <si>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</si>
  <si>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</si>
  <si>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</si>
  <si>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</si>
  <si>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</si>
  <si>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</si>
  <si>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</si>
  <si>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</si>
  <si>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</si>
  <si>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</si>
  <si>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</si>
  <si>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</si>
  <si>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</si>
  <si>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</si>
  <si>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</si>
  <si>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</si>
  <si>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</si>
  <si>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</si>
  <si>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</si>
  <si>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</si>
  <si>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</si>
  <si>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</si>
  <si>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</si>
  <si>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</si>
  <si>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</si>
  <si>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</si>
  <si>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</si>
  <si>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</si>
  <si>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</si>
  <si>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</si>
  <si>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</si>
  <si>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</si>
  <si>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</si>
  <si>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</si>
  <si>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</si>
  <si>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</si>
  <si>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</si>
  <si>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</si>
  <si>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</si>
  <si>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</si>
  <si>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</si>
  <si>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</si>
  <si>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</si>
  <si>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</si>
  <si>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</si>
  <si>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</si>
  <si>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</si>
  <si>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</si>
  <si>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</si>
  <si>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</si>
  <si>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</si>
  <si>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</si>
  <si>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</si>
  <si>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</si>
  <si>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</si>
  <si>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</si>
  <si>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</si>
  <si>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</si>
  <si>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</si>
  <si>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</si>
  <si>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</si>
  <si>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</si>
  <si>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</si>
  <si>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</si>
  <si>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</si>
  <si>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</si>
  <si>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</si>
  <si>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</si>
  <si>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</si>
  <si>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</si>
  <si>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</si>
  <si>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</si>
  <si>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</si>
  <si>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</si>
  <si>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</si>
  <si>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</si>
  <si>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</si>
  <si>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</si>
  <si>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</si>
  <si>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</si>
  <si>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</si>
  <si>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</si>
  <si>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</si>
  <si>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</si>
  <si>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</si>
  <si>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</si>
  <si>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</si>
  <si>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</si>
  <si>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</si>
  <si>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</si>
  <si>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</si>
  <si>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</si>
  <si>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</si>
  <si>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</si>
  <si>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</si>
  <si>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</si>
  <si>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</si>
  <si>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</si>
  <si>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</si>
  <si>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</si>
  <si>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</si>
  <si>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</si>
  <si>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</si>
  <si>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</si>
  <si>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</si>
  <si>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</si>
  <si>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</si>
  <si>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</si>
  <si>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</si>
  <si>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</si>
  <si>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</si>
  <si>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</si>
  <si>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</si>
  <si>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</si>
  <si>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</si>
  <si>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</si>
  <si>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</si>
  <si>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</si>
  <si>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</si>
  <si>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</si>
  <si>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</si>
  <si>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</si>
  <si>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</si>
  <si>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</si>
  <si>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</si>
  <si>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</si>
  <si>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</si>
  <si>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</si>
  <si>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</si>
  <si>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</si>
  <si>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</si>
  <si>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</si>
  <si>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</si>
  <si>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</si>
  <si>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</si>
  <si>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</si>
  <si>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</si>
  <si>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</si>
  <si>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</si>
  <si>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</si>
  <si>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</si>
  <si>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</si>
  <si>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</si>
  <si>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</si>
  <si>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</si>
  <si>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</si>
  <si>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</si>
  <si>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</si>
  <si>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</si>
  <si>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</si>
  <si>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</si>
  <si>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</si>
  <si>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</si>
  <si>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</si>
  <si>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</si>
  <si>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</si>
  <si>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</si>
  <si>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</si>
  <si>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</si>
  <si>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</si>
  <si>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</si>
  <si>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</si>
  <si>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</si>
  <si>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</si>
  <si>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</si>
  <si>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</si>
  <si>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</si>
  <si>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</si>
  <si>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</si>
  <si>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</si>
  <si>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</si>
  <si>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</si>
  <si>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</si>
  <si>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</si>
  <si>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</si>
  <si>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</si>
  <si>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</si>
  <si>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</si>
  <si>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</si>
  <si>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</si>
  <si>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</si>
  <si>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</si>
  <si>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</si>
  <si>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</si>
  <si>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</si>
  <si>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</si>
  <si>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</si>
  <si>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</si>
  <si>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</si>
  <si>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</si>
  <si>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</si>
  <si>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</si>
  <si>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</si>
  <si>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</si>
  <si>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</si>
  <si>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</si>
  <si>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</si>
  <si>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</si>
  <si>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</si>
  <si>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</si>
  <si>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</si>
  <si>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</si>
  <si>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</si>
  <si>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</si>
  <si>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</si>
  <si>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</si>
  <si>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</si>
  <si>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</si>
  <si>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</si>
  <si>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</si>
  <si>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</si>
  <si>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</si>
  <si>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</si>
  <si>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</si>
  <si>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</si>
  <si>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</si>
  <si>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</si>
  <si>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</si>
  <si>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</si>
  <si>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</si>
  <si>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</si>
  <si>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</si>
  <si>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</si>
  <si>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</si>
  <si>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</si>
  <si>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</si>
  <si>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</si>
  <si>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</si>
  <si>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</si>
  <si>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</si>
  <si>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</si>
  <si>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</si>
  <si>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</si>
  <si>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</si>
  <si>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</si>
  <si>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</si>
  <si>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</si>
  <si>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</si>
  <si>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</si>
  <si>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</si>
  <si>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</si>
  <si>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</si>
  <si>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</si>
  <si>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</si>
  <si>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</si>
  <si>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</si>
  <si>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</si>
  <si>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</si>
  <si>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</si>
  <si>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</si>
  <si>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</si>
  <si>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</si>
  <si>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</si>
  <si>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</si>
  <si>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</si>
  <si>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</si>
  <si>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</si>
  <si>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</si>
  <si>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</si>
  <si>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</si>
  <si>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</si>
  <si>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</si>
  <si>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</si>
  <si>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</si>
  <si>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</si>
  <si>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</si>
  <si>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</si>
  <si>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</si>
  <si>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</si>
  <si>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</si>
  <si>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</si>
  <si>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</si>
  <si>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</si>
  <si>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</si>
  <si>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</si>
  <si>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</si>
  <si>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</si>
  <si>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</si>
  <si>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</si>
  <si>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</si>
  <si>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</si>
  <si>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</si>
  <si>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</si>
  <si>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</si>
  <si>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</si>
  <si>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</si>
  <si>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</si>
  <si>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</si>
  <si>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</si>
  <si>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</si>
  <si>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</si>
  <si>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</si>
  <si>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</si>
  <si>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</si>
  <si>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</si>
  <si>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</si>
  <si>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</si>
  <si>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</si>
  <si>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</si>
  <si>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</si>
  <si>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</si>
  <si>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</si>
  <si>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</si>
  <si>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</si>
  <si>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</si>
  <si>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</si>
  <si>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</si>
  <si>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</si>
  <si>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</si>
  <si>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</si>
  <si>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</si>
  <si>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</si>
  <si>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</si>
  <si>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</si>
  <si>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</si>
  <si>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</si>
  <si>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</si>
  <si>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</si>
  <si>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</si>
  <si>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</si>
  <si>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</si>
  <si>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</si>
  <si>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</si>
  <si>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</si>
  <si>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</si>
  <si>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</si>
  <si>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</si>
  <si>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</si>
  <si>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</si>
  <si>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</si>
  <si>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</si>
  <si>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</si>
  <si>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</si>
  <si>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</si>
  <si>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</si>
  <si>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</si>
  <si>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</si>
  <si>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</si>
  <si>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</si>
  <si>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</si>
  <si>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</si>
  <si>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</si>
  <si>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</si>
  <si>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</si>
  <si>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</si>
  <si>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</si>
  <si>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</si>
  <si>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</si>
  <si>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</si>
  <si>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</si>
  <si>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</si>
  <si>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</si>
  <si>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</si>
  <si>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</si>
  <si>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</si>
  <si>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</si>
  <si>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</si>
  <si>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</si>
  <si>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</si>
  <si>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</si>
  <si>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</si>
  <si>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</si>
  <si>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</si>
  <si>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</si>
  <si>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</si>
  <si>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</si>
  <si>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</si>
  <si>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</si>
  <si>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</si>
  <si>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</si>
  <si>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</si>
  <si>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</si>
  <si>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</si>
  <si>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</si>
  <si>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</si>
  <si>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</si>
  <si>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</si>
  <si>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</si>
  <si>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</si>
  <si>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</si>
  <si>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</si>
  <si>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</si>
  <si>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</si>
  <si>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</si>
  <si>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</si>
  <si>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</si>
  <si>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</si>
  <si>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</si>
  <si>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</si>
  <si>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</si>
  <si>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</si>
  <si>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</si>
  <si>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</si>
  <si>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</si>
  <si>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</si>
  <si>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</si>
  <si>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</si>
  <si>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</si>
  <si>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</si>
  <si>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</si>
  <si>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</si>
  <si>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</si>
  <si>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</si>
  <si>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</si>
  <si>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</si>
  <si>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</si>
  <si>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</si>
  <si>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</si>
  <si>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</si>
  <si>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</si>
  <si>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</si>
  <si>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</si>
  <si>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</si>
  <si>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</si>
  <si>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</si>
  <si>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</si>
  <si>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</si>
  <si>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</si>
  <si>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</si>
  <si>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</si>
  <si>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</si>
  <si>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</si>
  <si>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</si>
  <si>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</si>
  <si>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</si>
  <si>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</si>
  <si>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</si>
  <si>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</si>
  <si>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</si>
  <si>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</si>
  <si>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</si>
  <si>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</si>
  <si>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</si>
  <si>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</si>
  <si>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</si>
  <si>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</si>
  <si>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</si>
  <si>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</si>
  <si>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</si>
  <si>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</si>
  <si>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</si>
  <si>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</si>
  <si>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</si>
  <si>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</si>
  <si>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</si>
  <si>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</si>
  <si>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</si>
  <si>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</si>
  <si>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</si>
  <si>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</si>
  <si>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</si>
  <si>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</si>
  <si>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</si>
  <si>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</si>
  <si>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</si>
  <si>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</si>
  <si>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</si>
  <si>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</si>
  <si>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</si>
  <si>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</si>
  <si>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</si>
  <si>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</si>
  <si>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</si>
  <si>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</si>
  <si>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</si>
  <si>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</si>
  <si>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</si>
  <si>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</si>
  <si>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</si>
  <si>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</si>
  <si>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</si>
  <si>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</si>
  <si>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</si>
  <si>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</si>
  <si>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</si>
  <si>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</si>
  <si>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</si>
  <si>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</si>
  <si>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</si>
  <si>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</si>
  <si>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</si>
  <si>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</si>
  <si>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</si>
  <si>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</si>
  <si>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</si>
  <si>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</si>
  <si>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</si>
  <si>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</si>
  <si>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</si>
  <si>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</si>
  <si>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</si>
  <si>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</si>
  <si>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</si>
  <si>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</si>
  <si>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</si>
  <si>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</si>
  <si>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</si>
  <si>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</si>
  <si>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</si>
  <si>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</si>
  <si>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</si>
  <si>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</si>
  <si>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</si>
  <si>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</si>
  <si>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</si>
  <si>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</si>
  <si>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</si>
  <si>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</si>
  <si>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</si>
  <si>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</si>
  <si>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</si>
  <si>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</si>
  <si>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</si>
  <si>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</si>
  <si>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</si>
  <si>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</si>
  <si>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</si>
  <si>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</si>
  <si>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</si>
  <si>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</si>
  <si>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</si>
  <si>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</si>
  <si>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</si>
  <si>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</si>
  <si>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</si>
  <si>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</si>
  <si>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</si>
  <si>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</si>
  <si>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</si>
  <si>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</si>
  <si>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</si>
  <si>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</si>
  <si>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</si>
  <si>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</si>
  <si>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</si>
  <si>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</si>
  <si>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</si>
  <si>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</si>
  <si>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</si>
  <si>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</si>
  <si>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</si>
  <si>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</si>
  <si>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</si>
  <si>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</si>
  <si>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</si>
  <si>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</si>
  <si>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</si>
  <si>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</si>
  <si>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</si>
  <si>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</si>
  <si>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</si>
  <si>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</si>
  <si>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</si>
  <si>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</si>
  <si>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</si>
  <si>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</si>
  <si>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</si>
  <si>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</si>
  <si>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</si>
  <si>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</si>
  <si>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</si>
  <si>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</si>
  <si>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</si>
  <si>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</si>
  <si>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</si>
  <si>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</si>
  <si>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</si>
  <si>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</si>
  <si>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</si>
  <si>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</si>
  <si>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</si>
  <si>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</si>
  <si>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</si>
  <si>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</si>
  <si>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</si>
  <si>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</si>
  <si>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</si>
  <si>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</si>
  <si>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</si>
  <si>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</si>
  <si>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</si>
  <si>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</si>
  <si>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</si>
  <si>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</si>
  <si>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</si>
  <si>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</si>
  <si>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</si>
  <si>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</si>
  <si>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</si>
  <si>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</si>
  <si>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</si>
  <si>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</si>
  <si>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</si>
  <si>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</si>
  <si>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</si>
  <si>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</si>
  <si>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</si>
  <si>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</si>
  <si>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</si>
  <si>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</si>
  <si>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</si>
  <si>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</si>
  <si>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</si>
  <si>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</si>
  <si>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</si>
  <si>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</si>
  <si>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</si>
  <si>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</si>
  <si>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</si>
  <si>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</si>
  <si>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</si>
  <si>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</si>
  <si>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</si>
  <si>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</si>
  <si>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</si>
  <si>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</si>
  <si>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</si>
  <si>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</si>
  <si>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</si>
  <si>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</si>
  <si>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</si>
  <si>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</si>
  <si>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</si>
  <si>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</si>
  <si>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</si>
  <si>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</si>
  <si>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</si>
  <si>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</si>
  <si>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</si>
  <si>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</si>
  <si>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</si>
  <si>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</si>
  <si>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</si>
  <si>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</si>
  <si>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</si>
  <si>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</si>
  <si>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</si>
  <si>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</si>
  <si>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</si>
  <si>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</si>
  <si>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</si>
  <si>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</si>
  <si>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</si>
  <si>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</si>
  <si>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</si>
  <si>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</si>
  <si>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</si>
  <si>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</si>
  <si>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</si>
  <si>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</si>
  <si>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</si>
  <si>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</si>
  <si>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</si>
  <si>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</si>
  <si>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</si>
  <si>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</si>
  <si>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</si>
  <si>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</si>
  <si>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</si>
  <si>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</si>
  <si>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</si>
  <si>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</si>
  <si>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</si>
  <si>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</si>
  <si>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</si>
  <si>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</si>
  <si>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</si>
  <si>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</si>
  <si>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</si>
  <si>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</si>
  <si>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</si>
  <si>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</si>
  <si>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</si>
  <si>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</si>
  <si>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</si>
  <si>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</si>
  <si>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</si>
  <si>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</si>
  <si>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</si>
  <si>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</si>
  <si>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</si>
  <si>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</si>
  <si>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</si>
  <si>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</si>
  <si>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</si>
  <si>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</si>
  <si>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</si>
  <si>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</si>
  <si>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</si>
  <si>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</si>
  <si>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</si>
  <si>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</si>
  <si>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</si>
  <si>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</si>
  <si>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</si>
  <si>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</si>
  <si>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</si>
  <si>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</si>
  <si>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</si>
  <si>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</si>
  <si>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</si>
  <si>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</si>
  <si>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</si>
  <si>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</si>
  <si>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</si>
  <si>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</si>
  <si>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</si>
  <si>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</si>
  <si>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</si>
  <si>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</si>
  <si>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</si>
  <si>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</si>
  <si>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</si>
  <si>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</si>
  <si>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</si>
  <si>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</si>
  <si>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</si>
  <si>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</si>
  <si>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</si>
  <si>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</si>
  <si>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</si>
  <si>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</si>
  <si>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</si>
  <si>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</si>
  <si>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</si>
  <si>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</si>
  <si>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</si>
  <si>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</si>
  <si>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</si>
  <si>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</si>
  <si>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</si>
  <si>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</si>
  <si>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</si>
  <si>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</si>
  <si>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</si>
  <si>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</si>
  <si>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</si>
  <si>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</si>
  <si>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</si>
  <si>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</si>
  <si>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</si>
  <si>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</si>
  <si>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</si>
  <si>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</si>
  <si>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</si>
  <si>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</si>
  <si>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</si>
  <si>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</si>
  <si>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</si>
  <si>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</si>
  <si>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</si>
  <si>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</si>
  <si>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</si>
  <si>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</si>
  <si>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</si>
  <si>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</si>
  <si>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</si>
  <si>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</si>
  <si>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</si>
  <si>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</si>
  <si>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</si>
  <si>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</si>
  <si>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</si>
  <si>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</si>
  <si>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</si>
  <si>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</si>
  <si>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</si>
  <si>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</si>
  <si>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</si>
  <si>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</si>
  <si>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</si>
  <si>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</si>
  <si>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</si>
  <si>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</si>
  <si>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</si>
  <si>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</si>
  <si>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</si>
  <si>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</si>
  <si>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</si>
  <si>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</si>
  <si>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</si>
  <si>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</si>
  <si>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</si>
  <si>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</si>
  <si>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</si>
  <si>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</si>
  <si>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</si>
  <si>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</si>
  <si>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</si>
  <si>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</si>
  <si>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</si>
  <si>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</si>
  <si>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</si>
  <si>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</si>
  <si>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</si>
  <si>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</si>
  <si>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</si>
  <si>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</si>
  <si>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</si>
  <si>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</si>
  <si>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</si>
  <si>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</si>
  <si>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</si>
  <si>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</si>
  <si>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</si>
  <si>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</si>
  <si>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</si>
  <si>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</si>
  <si>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</si>
  <si>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</si>
  <si>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</si>
  <si>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</si>
  <si>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</si>
  <si>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</si>
  <si>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</si>
  <si>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</si>
  <si>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</si>
  <si>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</si>
  <si>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</si>
  <si>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</si>
  <si>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</si>
  <si>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</si>
  <si>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</si>
  <si>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</si>
  <si>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</si>
  <si>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</si>
  <si>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</si>
  <si>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</si>
  <si>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</si>
  <si>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</si>
  <si>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</si>
  <si>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</si>
  <si>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</si>
  <si>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</si>
  <si>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</si>
  <si>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</si>
  <si>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</si>
  <si>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</si>
  <si>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</si>
  <si>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</si>
  <si>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</si>
  <si>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</si>
  <si>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</si>
  <si>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</si>
  <si>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</si>
  <si>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</si>
  <si>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</si>
  <si>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</si>
  <si>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</si>
  <si>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</si>
  <si>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</si>
  <si>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</si>
  <si>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</si>
  <si>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</si>
  <si>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</si>
  <si>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</si>
  <si>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</si>
  <si>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</si>
  <si>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</si>
  <si>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</si>
  <si>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</si>
  <si>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</si>
  <si>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</si>
  <si>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</si>
  <si>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</si>
  <si>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</si>
  <si>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</si>
  <si>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</si>
  <si>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</si>
  <si>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</si>
  <si>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</si>
  <si>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</si>
  <si>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</si>
  <si>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</si>
  <si>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</si>
  <si>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</si>
  <si>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</si>
  <si>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</si>
  <si>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</si>
  <si>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</si>
  <si>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</si>
  <si>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</si>
  <si>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</si>
  <si>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</si>
  <si>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</si>
  <si>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</si>
  <si>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</si>
  <si>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</si>
  <si>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</si>
  <si>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</si>
  <si>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</si>
  <si>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</si>
  <si>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</si>
  <si>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</si>
  <si>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</si>
  <si>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</si>
  <si>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</si>
  <si>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</si>
  <si>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</si>
  <si>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</si>
  <si>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</si>
  <si>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</si>
  <si>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</si>
  <si>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</si>
  <si>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</si>
  <si>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</si>
  <si>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</si>
  <si>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</si>
  <si>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</si>
  <si>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</si>
  <si>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</si>
  <si>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</si>
  <si>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</si>
  <si>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</si>
  <si>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</si>
  <si>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</si>
  <si>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</si>
  <si>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</si>
  <si>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</si>
  <si>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</si>
  <si>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</si>
  <si>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</si>
  <si>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</si>
  <si>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</si>
  <si>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</si>
  <si>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</si>
  <si>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</si>
  <si>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</si>
  <si>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</si>
  <si>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</si>
  <si>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</si>
  <si>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</si>
  <si>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</si>
  <si>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</si>
  <si>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</si>
  <si>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</si>
  <si>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</si>
  <si>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</si>
  <si>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</si>
  <si>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</si>
  <si>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</si>
  <si>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</si>
  <si>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</si>
  <si>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</si>
  <si>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</si>
  <si>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</si>
  <si>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</si>
  <si>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</si>
  <si>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</si>
  <si>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</si>
  <si>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</si>
  <si>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</si>
  <si>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</si>
  <si>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</si>
  <si>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</si>
  <si>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</si>
  <si>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</si>
  <si>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</si>
  <si>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</si>
  <si>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</si>
  <si>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</si>
  <si>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</si>
  <si>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</si>
  <si>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</si>
  <si>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</si>
  <si>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</si>
  <si>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</si>
  <si>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</si>
  <si>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</si>
  <si>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</si>
  <si>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</si>
  <si>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</si>
  <si>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</si>
  <si>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</si>
  <si>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</si>
  <si>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</si>
  <si>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</si>
  <si>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</si>
  <si>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</si>
  <si>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</si>
  <si>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</si>
  <si>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</si>
  <si>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</si>
  <si>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</si>
  <si>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</si>
  <si>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</si>
  <si>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</si>
  <si>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</si>
  <si>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</si>
  <si>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</si>
  <si>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</si>
  <si>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</si>
  <si>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</si>
  <si>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</si>
  <si>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</si>
  <si>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</si>
  <si>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</si>
  <si>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</si>
  <si>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</si>
  <si>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</si>
  <si>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</si>
  <si>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</si>
  <si>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</si>
  <si>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</si>
  <si>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</si>
  <si>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</si>
  <si>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</si>
  <si>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</si>
  <si>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</si>
  <si>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</si>
  <si>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</si>
  <si>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</si>
  <si>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</si>
  <si>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</si>
  <si>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</si>
  <si>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</si>
  <si>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</si>
  <si>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</si>
  <si>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</si>
  <si>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</si>
  <si>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</si>
  <si>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</si>
  <si>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</si>
  <si>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</si>
  <si>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</si>
  <si>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</si>
  <si>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</si>
  <si>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</si>
  <si>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</si>
  <si>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</si>
  <si>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</si>
  <si>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</si>
  <si>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</si>
  <si>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</si>
  <si>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</si>
  <si>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</si>
  <si>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</si>
  <si>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</si>
  <si>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</si>
  <si>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</si>
  <si>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</si>
  <si>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</si>
  <si>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</si>
  <si>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</si>
  <si>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</si>
  <si>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</si>
  <si>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</si>
  <si>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</si>
  <si>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</si>
  <si>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</si>
  <si>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</si>
  <si>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</si>
  <si>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</si>
  <si>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</si>
  <si>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</si>
  <si>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</si>
  <si>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</si>
  <si>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</si>
  <si>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</si>
  <si>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</si>
  <si>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</si>
  <si>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</si>
  <si>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</si>
  <si>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</si>
  <si>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</si>
  <si>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</si>
  <si>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</si>
  <si>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</si>
  <si>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</si>
  <si>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</si>
  <si>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</si>
  <si>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</si>
  <si>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</si>
  <si>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</si>
  <si>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</si>
  <si>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</si>
  <si>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</si>
  <si>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</si>
  <si>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</si>
  <si>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</si>
  <si>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</si>
  <si>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</si>
  <si>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</si>
  <si>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</si>
  <si>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</si>
  <si>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</si>
  <si>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</si>
  <si>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</si>
  <si>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</si>
  <si>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</si>
  <si>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</si>
  <si>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</si>
  <si>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</si>
  <si>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</si>
  <si>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</si>
  <si>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</si>
  <si>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</si>
  <si>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</si>
  <si>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</si>
  <si>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</si>
  <si>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</si>
  <si>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</si>
  <si>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</si>
  <si>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</si>
  <si>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</si>
  <si>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</si>
  <si>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</si>
  <si>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</si>
  <si>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</si>
  <si>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</si>
  <si>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</si>
  <si>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</si>
  <si>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</si>
  <si>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</si>
  <si>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</si>
  <si>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</si>
  <si>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</si>
  <si>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</si>
  <si>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</si>
  <si>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</si>
  <si>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</si>
  <si>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</si>
  <si>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</si>
  <si>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</si>
  <si>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</si>
  <si>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</si>
  <si>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</si>
  <si>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</si>
  <si>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</si>
  <si>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</si>
  <si>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</si>
  <si>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</si>
  <si>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</si>
  <si>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</si>
  <si>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</si>
  <si>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</si>
  <si>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</si>
  <si>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</si>
  <si>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</si>
  <si>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</si>
  <si>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</si>
  <si>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</si>
  <si>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</si>
  <si>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</si>
  <si>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</si>
  <si>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</si>
  <si>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</si>
  <si>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</si>
  <si>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</si>
  <si>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</si>
  <si>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</si>
  <si>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</si>
  <si>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</si>
  <si>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</si>
  <si>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</si>
  <si>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</si>
  <si>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</si>
  <si>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</si>
  <si>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</si>
  <si>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</si>
  <si>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</si>
  <si>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</si>
  <si>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</si>
  <si>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</si>
  <si>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</si>
  <si>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</si>
  <si>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</si>
  <si>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</si>
  <si>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</si>
  <si>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</si>
  <si>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</si>
  <si>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</si>
  <si>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</si>
  <si>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</si>
  <si>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</si>
  <si>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</si>
  <si>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</si>
  <si>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</si>
  <si>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</si>
  <si>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</si>
  <si>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</si>
  <si>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</si>
  <si>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</si>
  <si>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</si>
  <si>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</si>
  <si>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</si>
  <si>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</si>
  <si>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</si>
  <si>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</si>
  <si>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</si>
  <si>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</si>
  <si>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</si>
  <si>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</si>
  <si>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</si>
  <si>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</si>
  <si>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</si>
  <si>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</si>
  <si>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</si>
  <si>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</si>
  <si>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</si>
  <si>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</si>
  <si>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</si>
  <si>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</si>
  <si>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</si>
  <si>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</si>
  <si>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</si>
  <si>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</si>
  <si>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</si>
  <si>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</si>
  <si>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</si>
  <si>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</si>
  <si>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</si>
  <si>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</si>
  <si>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</si>
  <si>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</si>
  <si>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</si>
  <si>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</si>
  <si>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</si>
  <si>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</si>
  <si>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</si>
  <si>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</si>
  <si>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</si>
  <si>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</si>
  <si>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</si>
  <si>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</si>
  <si>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</si>
  <si>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</si>
  <si>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</si>
  <si>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</si>
  <si>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</si>
  <si>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</si>
  <si>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</si>
  <si>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</si>
  <si>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</si>
  <si>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</si>
  <si>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</si>
  <si>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</si>
  <si>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</si>
  <si>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</si>
  <si>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</si>
  <si>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</si>
  <si>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</si>
  <si>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</si>
  <si>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</si>
  <si>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</si>
  <si>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</si>
  <si>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</si>
  <si>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</si>
  <si>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</si>
  <si>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</si>
  <si>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</si>
  <si>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</si>
  <si>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</si>
  <si>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</si>
  <si>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</si>
  <si>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</si>
  <si>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</si>
  <si>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</si>
  <si>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</si>
  <si>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</si>
  <si>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</si>
  <si>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</si>
  <si>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</si>
  <si>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</si>
  <si>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</si>
  <si>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</si>
  <si>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</si>
  <si>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</si>
  <si>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</si>
  <si>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</si>
  <si>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</si>
  <si>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</si>
  <si>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</si>
  <si>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</si>
  <si>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</si>
  <si>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</si>
  <si>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</si>
  <si>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</si>
  <si>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</si>
  <si>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</si>
  <si>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</si>
  <si>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</si>
  <si>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</si>
  <si>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</si>
  <si>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</si>
  <si>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</si>
  <si>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</si>
  <si>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</si>
  <si>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</si>
  <si>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</si>
  <si>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</si>
  <si>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</si>
  <si>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</si>
  <si>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</si>
  <si>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</si>
  <si>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</si>
  <si>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</si>
  <si>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</si>
  <si>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</si>
  <si>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</si>
  <si>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</si>
  <si>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</si>
  <si>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</si>
  <si>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</si>
  <si>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</si>
  <si>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</si>
  <si>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</si>
  <si>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</si>
  <si>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</si>
  <si>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</si>
  <si>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</si>
  <si>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</si>
  <si>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</si>
  <si>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</si>
  <si>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</si>
  <si>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</si>
  <si>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</si>
  <si>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</si>
  <si>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</si>
  <si>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</si>
  <si>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</si>
  <si>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</si>
  <si>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</si>
  <si>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</si>
  <si>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</si>
  <si>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</si>
  <si>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</si>
  <si>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</si>
  <si>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</si>
  <si>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</si>
  <si>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</si>
  <si>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</si>
  <si>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</si>
  <si>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</si>
  <si>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</si>
  <si>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</si>
  <si>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</si>
  <si>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</si>
  <si>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</si>
  <si>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</si>
  <si>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</si>
  <si>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</si>
  <si>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</si>
  <si>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</si>
  <si>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</si>
  <si>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</si>
  <si>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</si>
  <si>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</si>
  <si>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</si>
  <si>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</si>
  <si>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</si>
  <si>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</si>
  <si>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</si>
  <si>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</si>
  <si>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</si>
  <si>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</si>
  <si>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</si>
  <si>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</si>
  <si>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</si>
  <si>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</si>
  <si>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</si>
  <si>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</si>
  <si>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</si>
  <si>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</si>
  <si>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</si>
  <si>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</si>
  <si>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</si>
  <si>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</si>
  <si>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</si>
  <si>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</si>
  <si>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</si>
  <si>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</si>
  <si>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</si>
  <si>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</si>
  <si>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</si>
  <si>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</si>
  <si>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</si>
  <si>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</si>
  <si>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</si>
  <si>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</si>
  <si>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</si>
  <si>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</si>
  <si>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</si>
  <si>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</si>
  <si>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</si>
  <si>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</si>
  <si>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</si>
  <si>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</si>
  <si>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</si>
  <si>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</si>
  <si>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</si>
  <si>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</si>
  <si>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</si>
  <si>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</si>
  <si>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</si>
  <si>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</si>
  <si>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</si>
  <si>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</si>
  <si>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</si>
  <si>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</si>
  <si>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</si>
  <si>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</si>
  <si>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</si>
  <si>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</si>
  <si>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</si>
  <si>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</si>
  <si>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</si>
  <si>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</si>
  <si>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</si>
  <si>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</si>
  <si>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</si>
  <si>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</si>
  <si>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</si>
  <si>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</si>
  <si>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</si>
  <si>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</si>
  <si>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</si>
  <si>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</si>
  <si>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</si>
  <si>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</si>
  <si>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</si>
  <si>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</si>
  <si>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</si>
  <si>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</si>
  <si>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</si>
  <si>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</si>
  <si>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</si>
  <si>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</si>
  <si>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</si>
  <si>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</si>
  <si>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</si>
  <si>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</si>
  <si>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</si>
  <si>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</si>
  <si>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</si>
  <si>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</si>
  <si>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</si>
  <si>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</si>
  <si>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</si>
  <si>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</si>
  <si>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</si>
  <si>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</si>
  <si>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</si>
  <si>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</si>
  <si>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</si>
  <si>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</si>
  <si>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</si>
  <si>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</si>
  <si>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</si>
  <si>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</si>
  <si>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</si>
  <si>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</si>
  <si>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</si>
  <si>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</si>
  <si>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</si>
  <si>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</si>
  <si>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</si>
  <si>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</si>
  <si>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</si>
  <si>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</si>
  <si>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</si>
  <si>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</si>
  <si>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</si>
  <si>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</si>
  <si>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</si>
  <si>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</si>
  <si>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</si>
  <si>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</si>
  <si>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</si>
  <si>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</si>
  <si>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</si>
  <si>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</si>
  <si>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</si>
  <si>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</si>
  <si>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</si>
  <si>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</si>
  <si>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</si>
  <si>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</si>
  <si>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</si>
  <si>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</si>
  <si>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</si>
  <si>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</si>
  <si>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</si>
  <si>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</si>
  <si>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</si>
  <si>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</si>
  <si>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</si>
  <si>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</si>
  <si>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</si>
  <si>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</si>
  <si>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</si>
  <si>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</si>
  <si>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</si>
  <si>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</si>
  <si>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</si>
  <si>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</si>
  <si>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</si>
  <si>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</si>
  <si>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</si>
  <si>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</si>
  <si>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</si>
  <si>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</si>
  <si>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</si>
  <si>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</si>
  <si>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</si>
  <si>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</si>
  <si>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</si>
  <si>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</si>
  <si>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</si>
  <si>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</si>
  <si>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</si>
  <si>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</si>
  <si>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</si>
  <si>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</si>
  <si>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</si>
  <si>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</si>
  <si>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</si>
  <si>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</si>
  <si>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</si>
  <si>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</si>
  <si>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</si>
  <si>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</si>
  <si>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</si>
  <si>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</si>
  <si>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</si>
  <si>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</si>
  <si>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</si>
  <si>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</si>
  <si>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</si>
  <si>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</si>
  <si>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</si>
  <si>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</si>
  <si>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</si>
  <si>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</si>
  <si>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</si>
  <si>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</si>
  <si>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</si>
  <si>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</si>
  <si>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</si>
  <si>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</si>
  <si>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</si>
  <si>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</si>
  <si>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</si>
  <si>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</si>
  <si>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</si>
  <si>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</si>
  <si>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</si>
  <si>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</si>
  <si>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</si>
  <si>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</si>
  <si>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</si>
  <si>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</si>
  <si>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</si>
  <si>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</si>
  <si>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</si>
  <si>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</si>
  <si>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</si>
  <si>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</si>
  <si>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</si>
  <si>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</si>
  <si>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</si>
  <si>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</si>
  <si>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</si>
  <si>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</si>
  <si>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</si>
  <si>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</si>
  <si>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</si>
  <si>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</si>
  <si>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</si>
  <si>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</si>
  <si>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</si>
  <si>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</si>
  <si>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</si>
  <si>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</si>
  <si>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</si>
  <si>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</si>
  <si>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</si>
  <si>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</si>
  <si>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</si>
  <si>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</si>
  <si>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</si>
  <si>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</si>
  <si>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</si>
  <si>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</si>
  <si>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</si>
  <si>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</si>
  <si>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</si>
  <si>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</si>
  <si>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</si>
  <si>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</si>
  <si>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</si>
  <si>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</si>
  <si>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</si>
  <si>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</si>
  <si>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</si>
  <si>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</si>
  <si>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</si>
  <si>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</si>
  <si>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</si>
  <si>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</si>
  <si>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</si>
  <si>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</si>
  <si>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</si>
  <si>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</si>
  <si>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</si>
  <si>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</si>
  <si>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</si>
  <si>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</si>
  <si>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</si>
  <si>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</si>
  <si>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</si>
  <si>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</si>
  <si>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</si>
  <si>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</si>
  <si>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</si>
  <si>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</si>
  <si>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</si>
  <si>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</si>
  <si>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</si>
  <si>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</si>
  <si>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</si>
  <si>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</si>
  <si>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</si>
  <si>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</si>
  <si>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</si>
  <si>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</si>
  <si>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</si>
  <si>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</si>
  <si>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</si>
  <si>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</si>
  <si>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</si>
  <si>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</si>
  <si>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</si>
  <si>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</si>
  <si>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</si>
  <si>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</si>
  <si>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</si>
  <si>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</si>
  <si>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</si>
  <si>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</si>
  <si>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</si>
  <si>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</si>
  <si>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</si>
  <si>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</si>
  <si>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</si>
  <si>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</si>
  <si>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</si>
  <si>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</si>
  <si>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</si>
  <si>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</si>
  <si>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</si>
  <si>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</si>
  <si>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</si>
  <si>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</si>
  <si>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</si>
  <si>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</si>
  <si>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</si>
  <si>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</si>
  <si>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</si>
  <si>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</si>
  <si>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</si>
  <si>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</si>
  <si>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</si>
  <si>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</si>
  <si>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</si>
  <si>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</si>
  <si>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</si>
  <si>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</si>
  <si>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</si>
  <si>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</si>
  <si>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</si>
  <si>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</si>
  <si>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</si>
  <si>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</si>
  <si>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</si>
  <si>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</si>
  <si>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</si>
  <si>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</si>
  <si>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</si>
  <si>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</si>
  <si>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</si>
  <si>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</si>
  <si>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</si>
  <si>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</si>
  <si>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</si>
  <si>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</si>
  <si>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</si>
  <si>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</si>
  <si>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</si>
  <si>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</si>
  <si>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</si>
  <si>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</si>
  <si>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</si>
  <si>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</si>
  <si>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</si>
  <si>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</si>
  <si>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</si>
  <si>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</si>
  <si>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</si>
  <si>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</si>
  <si>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</si>
  <si>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</si>
  <si>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</si>
  <si>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</si>
  <si>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</si>
  <si>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</si>
  <si>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</si>
  <si>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</si>
  <si>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</si>
  <si>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</si>
  <si>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</si>
  <si>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</si>
  <si>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</si>
  <si>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</si>
  <si>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</si>
  <si>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</si>
  <si>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</si>
  <si>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</si>
  <si>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</si>
  <si>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</si>
  <si>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</si>
  <si>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</si>
  <si>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</si>
  <si>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</si>
  <si>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</si>
  <si>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</si>
  <si>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</si>
  <si>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</si>
  <si>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</si>
  <si>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</si>
  <si>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</si>
  <si>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</si>
  <si>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</si>
  <si>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</si>
  <si>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</si>
  <si>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</si>
  <si>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</si>
  <si>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</si>
  <si>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</si>
  <si>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</si>
  <si>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</si>
  <si>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</si>
  <si>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</si>
  <si>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</si>
  <si>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</si>
  <si>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</si>
  <si>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</si>
  <si>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</si>
  <si>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</si>
  <si>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</si>
  <si>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</si>
  <si>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</si>
  <si>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</si>
  <si>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</si>
  <si>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</si>
  <si>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</si>
  <si>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</si>
  <si>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</si>
  <si>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</si>
  <si>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</si>
  <si>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</si>
  <si>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</si>
  <si>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</si>
  <si>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</si>
  <si>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</si>
  <si>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</si>
  <si>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</si>
  <si>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</si>
  <si>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</si>
  <si>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</si>
  <si>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</si>
  <si>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</si>
  <si>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</si>
  <si>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</si>
  <si>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</si>
  <si>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</si>
  <si>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</si>
  <si>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</si>
  <si>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</si>
  <si>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</si>
  <si>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</si>
  <si>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</si>
  <si>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</si>
  <si>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</si>
  <si>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</si>
  <si>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</si>
  <si>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</si>
  <si>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</si>
  <si>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</si>
  <si>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</si>
  <si>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</si>
  <si>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</si>
  <si>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</si>
  <si>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</si>
  <si>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</si>
  <si>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</si>
  <si>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</si>
  <si>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</si>
  <si>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</si>
  <si>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</si>
  <si>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</si>
  <si>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</si>
  <si>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</si>
  <si>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</si>
  <si>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</si>
  <si>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</si>
  <si>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</si>
  <si>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</si>
  <si>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</si>
  <si>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</si>
  <si>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</si>
  <si>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</si>
  <si>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</si>
  <si>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</si>
  <si>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</si>
  <si>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</si>
  <si>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</si>
  <si>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</si>
  <si>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</si>
  <si>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</si>
  <si>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</si>
  <si>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</si>
  <si>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</si>
  <si>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</si>
  <si>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</si>
  <si>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</si>
  <si>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</si>
  <si>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</si>
  <si>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</si>
  <si>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</si>
  <si>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</si>
  <si>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</si>
  <si>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</si>
  <si>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</si>
  <si>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</si>
  <si>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</si>
  <si>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</si>
  <si>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</si>
  <si>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</si>
  <si>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</si>
  <si>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</si>
  <si>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</si>
  <si>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</si>
  <si>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</si>
  <si>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</si>
  <si>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</si>
  <si>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</si>
  <si>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</si>
  <si>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</si>
  <si>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</si>
  <si>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</si>
  <si>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</si>
  <si>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</si>
  <si>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</si>
  <si>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</si>
  <si>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</si>
  <si>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</si>
  <si>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</si>
  <si>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</si>
  <si>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</si>
  <si>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</si>
  <si>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</si>
  <si>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</si>
  <si>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</si>
  <si>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</si>
  <si>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</si>
  <si>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</si>
  <si>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</si>
  <si>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</si>
  <si>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</si>
  <si>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</si>
  <si>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</si>
  <si>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</si>
  <si>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</si>
  <si>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</si>
  <si>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</si>
  <si>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</si>
  <si>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</si>
  <si>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</si>
  <si>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</si>
  <si>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</si>
  <si>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</si>
  <si>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</si>
  <si>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</si>
  <si>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</si>
  <si>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</si>
  <si>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</si>
  <si>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</si>
  <si>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</si>
  <si>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</si>
  <si>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</si>
  <si>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</si>
  <si>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</si>
  <si>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</si>
  <si>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</si>
  <si>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</si>
  <si>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</si>
  <si>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</si>
  <si>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</si>
  <si>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</si>
  <si>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</si>
  <si>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</si>
  <si>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</si>
  <si>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</si>
  <si>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</si>
  <si>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</si>
  <si>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</si>
  <si>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</si>
  <si>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</si>
  <si>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</si>
  <si>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</si>
  <si>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</si>
  <si>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</si>
  <si>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</si>
  <si>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</si>
  <si>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</si>
  <si>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</si>
  <si>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</si>
  <si>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</si>
  <si>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</si>
  <si>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</si>
  <si>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</si>
  <si>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</si>
  <si>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</si>
  <si>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</si>
  <si>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</si>
  <si>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</si>
  <si>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</si>
  <si>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</si>
  <si>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</si>
  <si>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</si>
  <si>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</si>
  <si>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</si>
  <si>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</si>
  <si>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</si>
  <si>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</si>
  <si>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</si>
  <si>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</si>
  <si>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</si>
  <si>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</si>
  <si>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</si>
  <si>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</si>
  <si>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</si>
  <si>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</si>
  <si>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</si>
  <si>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</si>
  <si>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</si>
  <si>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</si>
  <si>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</si>
  <si>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</si>
  <si>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</si>
  <si>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</si>
  <si>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</si>
  <si>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</si>
  <si>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</si>
  <si>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</si>
  <si>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</si>
  <si>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</si>
  <si>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</si>
  <si>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</si>
  <si>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</si>
  <si>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</si>
  <si>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</si>
  <si>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</si>
  <si>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</si>
  <si>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</si>
  <si>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</si>
  <si>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</si>
  <si>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</si>
  <si>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</si>
  <si>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</si>
  <si>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</si>
  <si>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</si>
  <si>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</si>
  <si>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</si>
  <si>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</si>
  <si>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</si>
  <si>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</si>
  <si>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</si>
  <si>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</si>
  <si>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</si>
  <si>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</si>
  <si>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</si>
  <si>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</si>
  <si>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</si>
  <si>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</si>
  <si>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</si>
  <si>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</si>
  <si>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</si>
  <si>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</si>
  <si>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</si>
  <si>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</si>
  <si>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</si>
  <si>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</si>
  <si>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</si>
  <si>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</si>
  <si>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</si>
  <si>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</si>
  <si>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</si>
  <si>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</si>
  <si>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</si>
  <si>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</si>
  <si>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</si>
  <si>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</si>
  <si>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</si>
  <si>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</si>
  <si>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</si>
  <si>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</si>
  <si>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</si>
  <si>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</si>
  <si>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</si>
  <si>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</si>
  <si>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</si>
  <si>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</si>
  <si>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</si>
  <si>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</si>
  <si>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</si>
  <si>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</si>
  <si>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</si>
  <si>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</si>
  <si>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</si>
  <si>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</si>
  <si>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</si>
  <si>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</si>
  <si>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</si>
  <si>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</si>
  <si>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</si>
  <si>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</si>
  <si>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</si>
  <si>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</si>
  <si>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</si>
  <si>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</si>
  <si>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</si>
  <si>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</si>
  <si>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</si>
  <si>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</si>
  <si>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</si>
  <si>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</si>
  <si>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</si>
  <si>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</si>
  <si>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</si>
  <si>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</si>
  <si>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</si>
  <si>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</si>
  <si>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</si>
  <si>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</si>
  <si>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</si>
  <si>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</si>
  <si>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</si>
  <si>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</si>
  <si>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</si>
  <si>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</si>
  <si>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</si>
  <si>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</si>
  <si>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</si>
  <si>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</si>
  <si>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</si>
  <si>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</si>
  <si>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</si>
  <si>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</si>
  <si>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</si>
  <si>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</si>
  <si>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</si>
  <si>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</si>
  <si>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</si>
  <si>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</si>
  <si>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</si>
  <si>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</si>
  <si>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</si>
  <si>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</si>
  <si>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</si>
  <si>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</si>
  <si>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</si>
  <si>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</si>
  <si>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</si>
  <si>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</si>
  <si>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</si>
  <si>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</si>
  <si>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</si>
  <si>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</si>
  <si>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</si>
  <si>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</si>
  <si>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</si>
  <si>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</si>
  <si>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</si>
  <si>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</si>
  <si>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</si>
  <si>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</si>
  <si>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</si>
  <si>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</si>
  <si>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</si>
  <si>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</si>
  <si>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</si>
  <si>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</si>
  <si>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</si>
  <si>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</si>
  <si>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</si>
  <si>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</si>
  <si>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</si>
  <si>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</si>
  <si>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</si>
  <si>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</si>
  <si>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</si>
  <si>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</si>
  <si>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</si>
  <si>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</si>
  <si>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</si>
  <si>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</si>
  <si>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</si>
  <si>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</si>
  <si>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</si>
  <si>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</si>
  <si>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</si>
  <si>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</si>
  <si>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</si>
  <si>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</si>
  <si>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</si>
  <si>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</si>
  <si>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</si>
  <si>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</si>
  <si>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</si>
  <si>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</si>
  <si>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</si>
  <si>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</si>
  <si>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</si>
  <si>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</si>
  <si>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</si>
  <si>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</si>
  <si>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</si>
  <si>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</si>
  <si>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</si>
  <si>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</si>
  <si>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</si>
  <si>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</si>
  <si>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</si>
  <si>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</si>
  <si>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</si>
  <si>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</si>
  <si>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</si>
  <si>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</si>
  <si>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</si>
  <si>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</si>
  <si>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</si>
  <si>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</si>
  <si>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</si>
  <si>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</si>
  <si>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</si>
  <si>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</si>
  <si>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</si>
  <si>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</si>
  <si>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</si>
  <si>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</si>
  <si>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</si>
  <si>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</si>
  <si>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</si>
  <si>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</si>
  <si>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</si>
  <si>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</si>
  <si>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</si>
  <si>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</si>
  <si>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</si>
  <si>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</si>
  <si>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</si>
  <si>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</si>
  <si>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</si>
  <si>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</si>
  <si>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</si>
  <si>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</si>
  <si>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</si>
  <si>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</si>
  <si>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</si>
  <si>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</si>
  <si>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</si>
  <si>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</si>
  <si>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</si>
  <si>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</si>
  <si>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</si>
  <si>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</si>
  <si>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</si>
  <si>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</si>
  <si>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</si>
  <si>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</si>
  <si>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</si>
  <si>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</si>
  <si>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</si>
  <si>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</si>
  <si>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</si>
  <si>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</si>
  <si>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</si>
  <si>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</si>
  <si>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</si>
  <si>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</si>
  <si>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</si>
  <si>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</si>
  <si>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</si>
  <si>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</si>
  <si>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</si>
  <si>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</si>
  <si>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</si>
  <si>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</si>
  <si>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</si>
  <si>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</si>
  <si>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</si>
  <si>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</si>
  <si>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</si>
  <si>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</si>
  <si>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</si>
  <si>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</si>
  <si>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</si>
  <si>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</si>
  <si>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</si>
  <si>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</si>
  <si>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</si>
  <si>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</si>
  <si>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</si>
  <si>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</si>
  <si>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</si>
  <si>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</si>
  <si>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</si>
  <si>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</si>
  <si>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</si>
  <si>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</si>
  <si>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</si>
  <si>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</si>
  <si>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</si>
  <si>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</si>
  <si>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</si>
  <si>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</si>
  <si>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</si>
  <si>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</si>
  <si>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</si>
  <si>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</si>
  <si>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</si>
  <si>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</si>
  <si>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</si>
  <si>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</si>
  <si>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</si>
  <si>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</si>
  <si>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</si>
  <si>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</si>
  <si>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</si>
  <si>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</si>
  <si>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</si>
  <si>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</si>
  <si>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</si>
  <si>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</si>
  <si>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</si>
  <si>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</si>
  <si>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</si>
  <si>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</si>
  <si>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</si>
  <si>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</si>
  <si>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</si>
  <si>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</si>
  <si>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</si>
  <si>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</si>
  <si>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</si>
  <si>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</si>
  <si>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</si>
  <si>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</si>
  <si>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</si>
  <si>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</si>
  <si>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</si>
  <si>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</si>
  <si>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</si>
  <si>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</si>
  <si>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</si>
  <si>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</si>
  <si>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</si>
  <si>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</si>
  <si>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</si>
  <si>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</si>
  <si>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</si>
  <si>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</si>
  <si>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</si>
  <si>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</si>
  <si>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</si>
  <si>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</si>
  <si>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</si>
  <si>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</si>
  <si>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</si>
  <si>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</si>
  <si>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</si>
  <si>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</si>
  <si>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</si>
  <si>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</si>
  <si>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</si>
  <si>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</si>
  <si>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</si>
  <si>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</si>
  <si>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</si>
  <si>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</si>
  <si>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</si>
  <si>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</si>
  <si>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</si>
  <si>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</si>
  <si>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</si>
  <si>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</si>
  <si>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</si>
  <si>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</si>
  <si>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</si>
  <si>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</si>
  <si>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</si>
  <si>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</si>
  <si>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</si>
  <si>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</si>
  <si>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</si>
  <si>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</si>
  <si>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</si>
  <si>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</si>
  <si>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</si>
  <si>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</si>
  <si>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</si>
  <si>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</si>
  <si>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</si>
  <si>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</si>
  <si>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</si>
  <si>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</si>
  <si>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</si>
  <si>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</si>
  <si>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</si>
  <si>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</si>
  <si>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</si>
  <si>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</si>
  <si>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</si>
  <si>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</si>
  <si>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</si>
  <si>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</si>
  <si>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</si>
  <si>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</si>
  <si>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</si>
  <si>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</si>
  <si>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</si>
  <si>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</si>
  <si>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</si>
  <si>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</si>
  <si>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</si>
  <si>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</si>
  <si>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</si>
  <si>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</si>
  <si>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</si>
  <si>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</si>
  <si>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</si>
  <si>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</si>
  <si>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</si>
  <si>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</si>
  <si>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</si>
  <si>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</si>
  <si>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</si>
  <si>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</si>
  <si>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</si>
  <si>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</si>
  <si>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</si>
  <si>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</si>
  <si>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</si>
  <si>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</si>
  <si>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</si>
  <si>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</si>
  <si>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</si>
  <si>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</si>
  <si>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</si>
  <si>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</si>
  <si>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</si>
  <si>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</si>
  <si>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</si>
  <si>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</si>
  <si>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</si>
  <si>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</si>
  <si>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</si>
  <si>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</si>
  <si>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</si>
  <si>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</si>
  <si>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</si>
  <si>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</si>
  <si>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</si>
  <si>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</si>
  <si>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</si>
  <si>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</si>
  <si>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</si>
  <si>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</si>
  <si>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</si>
  <si>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</si>
  <si>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</si>
  <si>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</si>
  <si>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</si>
  <si>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</si>
  <si>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</si>
  <si>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</si>
  <si>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</si>
  <si>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</si>
  <si>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</si>
  <si>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</si>
  <si>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</si>
  <si>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</si>
  <si>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</si>
  <si>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</si>
  <si>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</si>
  <si>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</si>
  <si>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</si>
  <si>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</si>
  <si>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</si>
  <si>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</si>
  <si>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</si>
  <si>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</si>
  <si>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</si>
  <si>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</si>
  <si>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</si>
  <si>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</si>
  <si>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</si>
  <si>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</si>
  <si>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</si>
  <si>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</si>
  <si>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</si>
  <si>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</si>
  <si>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</si>
  <si>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</si>
  <si>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</si>
  <si>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</si>
  <si>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</si>
  <si>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</si>
  <si>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</si>
  <si>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</si>
  <si>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</si>
  <si>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</si>
  <si>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</si>
  <si>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</si>
  <si>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</si>
  <si>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</si>
  <si>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</si>
  <si>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</si>
  <si>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</si>
  <si>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</si>
  <si>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</si>
  <si>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</si>
  <si>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</si>
  <si>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</si>
  <si>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</si>
  <si>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</si>
  <si>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</si>
  <si>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</si>
  <si>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</si>
  <si>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</si>
  <si>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</si>
  <si>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</si>
  <si>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</si>
  <si>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</si>
  <si>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</si>
  <si>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</si>
  <si>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</si>
  <si>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</si>
  <si>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</si>
  <si>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</si>
  <si>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</si>
  <si>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</si>
  <si>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</si>
  <si>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</si>
  <si>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</si>
  <si>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</si>
  <si>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</si>
  <si>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</si>
  <si>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</si>
  <si>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</si>
  <si>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</si>
  <si>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</si>
  <si>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</si>
  <si>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</si>
  <si>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</si>
  <si>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</si>
  <si>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</si>
  <si>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</si>
  <si>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</si>
  <si>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</si>
  <si>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</si>
  <si>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</si>
  <si>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</si>
  <si>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</si>
  <si>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</si>
  <si>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</si>
  <si>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</si>
  <si>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</si>
  <si>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</si>
  <si>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</si>
  <si>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</si>
  <si>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</si>
  <si>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</si>
  <si>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</si>
  <si>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</si>
  <si>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</si>
  <si>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</si>
  <si>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</si>
  <si>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</si>
  <si>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</si>
  <si>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</si>
  <si>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</si>
  <si>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</si>
  <si>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</si>
  <si>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</si>
  <si>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</si>
  <si>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</si>
  <si>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</si>
  <si>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</si>
  <si>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</si>
  <si>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</si>
  <si>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</si>
  <si>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</si>
  <si>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</si>
  <si>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</si>
  <si>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</si>
  <si>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</si>
  <si>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</si>
  <si>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</si>
  <si>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</si>
  <si>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</si>
  <si>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</si>
  <si>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</si>
  <si>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</si>
  <si>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</si>
  <si>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</si>
  <si>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</si>
  <si>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</si>
  <si>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</si>
  <si>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</si>
  <si>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</si>
  <si>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</si>
  <si>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</si>
  <si>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</si>
  <si>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</si>
  <si>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</si>
  <si>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</si>
  <si>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</si>
  <si>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</si>
  <si>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</si>
  <si>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</si>
  <si>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</si>
  <si>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</si>
  <si>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</si>
  <si>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</si>
  <si>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</si>
  <si>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</si>
  <si>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</si>
  <si>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</si>
  <si>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</si>
  <si>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</si>
  <si>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</si>
  <si>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</si>
  <si>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</si>
  <si>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</si>
  <si>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</si>
  <si>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</si>
  <si>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</si>
  <si>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</si>
  <si>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</si>
  <si>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</si>
  <si>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</si>
  <si>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</si>
  <si>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</si>
  <si>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</si>
  <si>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</si>
  <si>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</si>
  <si>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</si>
  <si>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</si>
  <si>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</si>
  <si>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</si>
  <si>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</si>
  <si>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</si>
  <si>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</si>
  <si>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</si>
  <si>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</si>
  <si>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</si>
  <si>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</si>
  <si>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</si>
  <si>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</si>
  <si>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</si>
  <si>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</si>
  <si>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</si>
  <si>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</si>
  <si>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</si>
  <si>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</si>
  <si>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</si>
  <si>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</si>
  <si>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</si>
  <si>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</si>
  <si>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</si>
  <si>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</si>
  <si>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</si>
  <si>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</si>
  <si>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</si>
  <si>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</si>
  <si>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</si>
  <si>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</si>
  <si>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</si>
  <si>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</si>
  <si>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</si>
  <si>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</si>
  <si>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</si>
  <si>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</si>
  <si>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</si>
  <si>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</si>
  <si>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</si>
  <si>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</si>
  <si>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</si>
  <si>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</si>
  <si>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</si>
  <si>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</si>
  <si>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</si>
  <si>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</si>
  <si>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</si>
  <si>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</si>
  <si>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</si>
  <si>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</si>
  <si>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</si>
  <si>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</si>
  <si>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</si>
  <si>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</si>
  <si>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</si>
  <si>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</si>
  <si>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</si>
  <si>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</si>
  <si>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</si>
  <si>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</si>
  <si>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</si>
  <si>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</si>
  <si>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</si>
  <si>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</si>
  <si>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</si>
  <si>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</si>
  <si>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</si>
  <si>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</si>
  <si>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</si>
  <si>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</si>
  <si>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</si>
  <si>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</si>
  <si>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</si>
  <si>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</si>
  <si>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</si>
  <si>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</si>
  <si>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</si>
  <si>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</si>
  <si>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</si>
  <si>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</si>
  <si>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</si>
  <si>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</si>
  <si>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</si>
  <si>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</si>
  <si>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</si>
  <si>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</si>
  <si>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</si>
  <si>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</si>
  <si>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</si>
  <si>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</si>
  <si>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</si>
  <si>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</si>
  <si>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</si>
  <si>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</si>
  <si>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</si>
  <si>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</si>
  <si>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</si>
  <si>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</si>
  <si>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</si>
  <si>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</si>
  <si>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</si>
  <si>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</si>
  <si>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</si>
  <si>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</si>
  <si>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</si>
  <si>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</si>
  <si>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</si>
  <si>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</si>
  <si>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</si>
  <si>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</si>
  <si>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</si>
  <si>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</si>
  <si>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</si>
  <si>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</si>
  <si>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</si>
  <si>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</si>
  <si>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</si>
  <si>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</si>
  <si>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</si>
  <si>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</si>
  <si>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</si>
  <si>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</si>
  <si>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</si>
  <si>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</si>
  <si>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</si>
  <si>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</si>
  <si>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</si>
  <si>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</si>
  <si>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</si>
  <si>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</si>
  <si>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</si>
  <si>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</si>
  <si>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</si>
  <si>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</si>
  <si>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</si>
  <si>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</si>
  <si>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</si>
  <si>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</si>
  <si>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</si>
  <si>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</si>
  <si>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</si>
  <si>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</si>
  <si>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</si>
  <si>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</si>
  <si>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</si>
  <si>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</si>
  <si>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</si>
  <si>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</si>
  <si>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</si>
  <si>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</si>
  <si>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</si>
  <si>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</si>
  <si>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</si>
  <si>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</si>
  <si>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</si>
  <si>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</si>
  <si>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</si>
  <si>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</si>
  <si>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</si>
  <si>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</si>
  <si>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</si>
  <si>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</si>
  <si>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</si>
  <si>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</si>
  <si>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</si>
  <si>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</si>
  <si>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</si>
  <si>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</si>
  <si>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</si>
  <si>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</si>
  <si>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</si>
  <si>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</si>
  <si>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</si>
  <si>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</si>
  <si>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</si>
  <si>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</si>
  <si>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</si>
  <si>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</si>
  <si>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</si>
  <si>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</si>
  <si>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</si>
  <si>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</si>
  <si>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</si>
  <si>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</si>
  <si>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</si>
  <si>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</si>
  <si>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</si>
  <si>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</si>
  <si>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</si>
  <si>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</si>
  <si>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</si>
  <si>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</si>
  <si>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</si>
  <si>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</si>
  <si>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</si>
  <si>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</si>
  <si>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</si>
  <si>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</si>
  <si>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</si>
  <si>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</si>
  <si>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</si>
  <si>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</si>
  <si>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</si>
  <si>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</si>
  <si>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</si>
  <si>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</si>
  <si>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</si>
  <si>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</si>
  <si>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</si>
  <si>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</si>
  <si>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</si>
  <si>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</si>
  <si>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</si>
  <si>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</si>
  <si>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</si>
  <si>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</si>
  <si>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</si>
  <si>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</si>
  <si>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</si>
  <si>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</si>
  <si>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</si>
  <si>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</si>
  <si>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</si>
  <si>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</si>
  <si>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</si>
  <si>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</si>
  <si>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</si>
  <si>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</si>
  <si>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</si>
  <si>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</si>
  <si>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</si>
  <si>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</si>
  <si>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</si>
  <si>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</si>
  <si>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</si>
  <si>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</si>
  <si>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</si>
  <si>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</si>
  <si>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</si>
  <si>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</si>
  <si>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</si>
  <si>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</si>
  <si>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</si>
  <si>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</si>
  <si>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</si>
  <si>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</si>
  <si>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</si>
  <si>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</si>
  <si>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</si>
  <si>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</si>
  <si>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</si>
  <si>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</si>
  <si>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</si>
  <si>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</si>
  <si>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</si>
  <si>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</si>
  <si>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</si>
  <si>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</si>
  <si>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</si>
  <si>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</si>
  <si>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</si>
  <si>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</si>
  <si>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</si>
  <si>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</si>
  <si>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</si>
  <si>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</si>
  <si>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</si>
  <si>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</si>
  <si>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</si>
  <si>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</si>
  <si>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</si>
  <si>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</si>
  <si>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</si>
  <si>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</si>
  <si>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</si>
  <si>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</si>
  <si>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</si>
  <si>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</si>
  <si>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</si>
  <si>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</si>
  <si>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</si>
  <si>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</si>
  <si>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</si>
  <si>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</si>
  <si>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</si>
  <si>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</si>
  <si>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</si>
  <si>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</si>
  <si>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</si>
  <si>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</si>
  <si>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</si>
  <si>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</si>
  <si>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</si>
  <si>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</si>
  <si>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</si>
  <si>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</si>
  <si>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</si>
  <si>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</si>
  <si>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</si>
  <si>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</si>
  <si>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</si>
  <si>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</si>
  <si>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</si>
  <si>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</si>
  <si>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</si>
  <si>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</si>
  <si>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</si>
  <si>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</si>
  <si>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</si>
  <si>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</si>
  <si>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</si>
  <si>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</si>
  <si>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</si>
  <si>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</si>
  <si>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</si>
  <si>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</si>
  <si>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</si>
  <si>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</si>
  <si>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</si>
  <si>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</si>
  <si>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</si>
  <si>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</si>
  <si>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</si>
  <si>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</si>
  <si>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</si>
  <si>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</si>
  <si>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</si>
  <si>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</si>
  <si>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</si>
  <si>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</si>
  <si>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</si>
  <si>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</si>
  <si>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</si>
  <si>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</si>
  <si>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</si>
  <si>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</si>
  <si>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</si>
  <si>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</si>
  <si>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</si>
  <si>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</si>
  <si>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</si>
  <si>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</si>
  <si>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</si>
  <si>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</si>
  <si>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</si>
  <si>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</si>
  <si>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</si>
  <si>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</si>
  <si>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</si>
  <si>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</si>
  <si>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</si>
  <si>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</si>
  <si>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</si>
  <si>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</si>
  <si>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</si>
  <si>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</si>
  <si>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</si>
  <si>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</si>
  <si>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</si>
  <si>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</si>
  <si>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</si>
  <si>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</si>
  <si>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</si>
  <si>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</si>
  <si>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</si>
  <si>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</si>
  <si>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</si>
  <si>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</si>
  <si>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</si>
  <si>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</si>
  <si>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</si>
  <si>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</si>
  <si>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</si>
  <si>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</si>
  <si>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</si>
  <si>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</si>
  <si>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</si>
  <si>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</si>
  <si>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</si>
  <si>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</si>
  <si>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</si>
  <si>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</si>
  <si>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</si>
  <si>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</si>
  <si>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</si>
  <si>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</si>
  <si>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</si>
  <si>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</si>
  <si>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</si>
  <si>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</si>
  <si>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</si>
  <si>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</si>
  <si>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</si>
  <si>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</si>
  <si>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</si>
  <si>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</si>
  <si>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</si>
  <si>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</si>
  <si>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</si>
  <si>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</si>
  <si>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</si>
  <si>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</si>
  <si>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</si>
  <si>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</si>
  <si>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</si>
  <si>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</si>
  <si>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</si>
  <si>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</si>
  <si>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</si>
  <si>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</si>
  <si>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</si>
  <si>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</si>
  <si>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</si>
  <si>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</si>
  <si>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</si>
  <si>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</si>
  <si>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</si>
  <si>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</si>
  <si>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</si>
  <si>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</si>
  <si>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</si>
  <si>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</si>
  <si>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</si>
  <si>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</si>
  <si>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</si>
  <si>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</si>
  <si>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</si>
  <si>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</si>
  <si>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</si>
  <si>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</si>
  <si>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</si>
  <si>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</si>
  <si>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</si>
  <si>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</si>
  <si>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</si>
  <si>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</si>
  <si>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</si>
  <si>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</si>
  <si>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</si>
  <si>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</si>
  <si>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</si>
  <si>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</si>
  <si>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</si>
  <si>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</si>
  <si>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</si>
  <si>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</si>
  <si>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</si>
  <si>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</si>
  <si>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</si>
  <si>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</si>
  <si>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</si>
  <si>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</si>
  <si>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</si>
  <si>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</si>
  <si>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</si>
  <si>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</si>
  <si>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</si>
  <si>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</si>
  <si>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</si>
  <si>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</si>
  <si>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</si>
  <si>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</si>
  <si>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</si>
  <si>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</si>
  <si>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</si>
  <si>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</si>
  <si>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</si>
  <si>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</si>
  <si>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</si>
  <si>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</si>
  <si>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</si>
  <si>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</si>
  <si>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</si>
  <si>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</si>
  <si>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</si>
  <si>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</si>
  <si>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</si>
  <si>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</si>
  <si>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</si>
  <si>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</si>
  <si>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</si>
  <si>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</si>
  <si>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</si>
  <si>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</si>
  <si>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</si>
  <si>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</si>
  <si>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</si>
  <si>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</si>
  <si>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</si>
  <si>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</si>
  <si>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</si>
  <si>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</si>
  <si>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</si>
  <si>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</si>
  <si>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</si>
  <si>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</si>
  <si>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</si>
  <si>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</si>
  <si>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</si>
  <si>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</si>
  <si>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</si>
  <si>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</si>
  <si>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</si>
  <si>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</si>
  <si>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</si>
  <si>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</si>
  <si>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</si>
  <si>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</si>
  <si>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</si>
  <si>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</si>
  <si>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</si>
  <si>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</si>
  <si>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</si>
  <si>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</si>
  <si>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</si>
  <si>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</si>
  <si>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</si>
  <si>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</si>
  <si>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</si>
  <si>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</si>
  <si>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</si>
  <si>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</si>
  <si>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</si>
  <si>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</si>
  <si>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</si>
  <si>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</si>
  <si>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</si>
  <si>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</si>
  <si>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</si>
  <si>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</si>
  <si>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</si>
  <si>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</si>
  <si>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</si>
  <si>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</si>
  <si>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</si>
  <si>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</si>
  <si>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</si>
  <si>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</si>
  <si>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</si>
  <si>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</si>
  <si>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</si>
  <si>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</si>
  <si>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</si>
  <si>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</si>
  <si>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</si>
  <si>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</si>
  <si>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</si>
  <si>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</si>
  <si>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</si>
  <si>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</si>
  <si>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</si>
  <si>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</si>
  <si>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</si>
  <si>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</si>
  <si>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</si>
  <si>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</si>
  <si>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</si>
  <si>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</si>
  <si>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</si>
  <si>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</si>
  <si>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</si>
  <si>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</si>
  <si>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</si>
  <si>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</si>
  <si>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</si>
  <si>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</si>
  <si>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</si>
  <si>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</si>
  <si>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</si>
  <si>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</si>
  <si>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</si>
  <si>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</si>
  <si>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</si>
  <si>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</si>
  <si>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</si>
  <si>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</si>
  <si>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</si>
  <si>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</si>
  <si>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</si>
  <si>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</si>
  <si>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</si>
  <si>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</si>
  <si>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</si>
  <si>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</si>
  <si>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</si>
  <si>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</si>
  <si>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</si>
  <si>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</si>
  <si>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</si>
  <si>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</si>
  <si>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</si>
  <si>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</si>
  <si>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</si>
  <si>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</si>
  <si>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</si>
  <si>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</si>
  <si>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</si>
  <si>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</si>
  <si>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</si>
  <si>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</si>
  <si>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</si>
  <si>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</si>
  <si>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</si>
  <si>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</si>
  <si>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</si>
  <si>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</si>
  <si>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</si>
  <si>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</si>
  <si>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</si>
  <si>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</si>
  <si>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</si>
  <si>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</si>
  <si>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</si>
  <si>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</si>
  <si>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</si>
  <si>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</si>
  <si>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</si>
  <si>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</si>
  <si>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</si>
  <si>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</si>
  <si>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</si>
  <si>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</si>
  <si>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</si>
  <si>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</si>
  <si>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</si>
  <si>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</si>
  <si>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</si>
  <si>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</si>
  <si>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</si>
  <si>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</si>
  <si>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</si>
  <si>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</si>
  <si>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</si>
  <si>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</si>
  <si>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</si>
  <si>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</si>
  <si>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</si>
  <si>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</si>
  <si>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</si>
  <si>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</si>
  <si>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</si>
  <si>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</si>
  <si>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</si>
  <si>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</si>
  <si>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</si>
  <si>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</si>
  <si>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</si>
  <si>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</si>
  <si>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</si>
  <si>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</si>
  <si>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</si>
  <si>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</si>
  <si>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</si>
  <si>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</si>
  <si>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</si>
  <si>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</si>
  <si>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</si>
  <si>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</si>
  <si>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</si>
  <si>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</si>
  <si>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</si>
  <si>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</si>
  <si>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</si>
  <si>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</si>
  <si>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</si>
  <si>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</si>
  <si>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</si>
  <si>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</si>
  <si>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</si>
  <si>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</si>
  <si>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</si>
  <si>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</si>
  <si>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</si>
  <si>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</si>
  <si>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</si>
  <si>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</si>
  <si>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</si>
  <si>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</si>
  <si>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</si>
  <si>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</si>
  <si>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</si>
  <si>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</si>
  <si>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</si>
  <si>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</si>
  <si>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</si>
  <si>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</si>
  <si>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</si>
  <si>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</si>
  <si>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</si>
  <si>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</si>
  <si>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</si>
  <si>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</si>
  <si>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</si>
  <si>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</si>
  <si>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</si>
  <si>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</si>
  <si>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</si>
  <si>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</si>
  <si>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</si>
  <si>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</si>
  <si>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</si>
  <si>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</si>
  <si>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</si>
  <si>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</si>
  <si>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</si>
  <si>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</si>
  <si>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</si>
  <si>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</si>
  <si>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</si>
  <si>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</si>
  <si>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</si>
  <si>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</si>
  <si>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</si>
  <si>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</si>
  <si>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</si>
  <si>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</si>
  <si>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</si>
  <si>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</si>
  <si>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</si>
  <si>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</si>
  <si>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</si>
  <si>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</si>
  <si>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</si>
  <si>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</si>
  <si>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</si>
  <si>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</si>
  <si>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</si>
  <si>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</si>
  <si>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</si>
  <si>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</si>
  <si>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</si>
  <si>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</si>
  <si>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</si>
  <si>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</si>
  <si>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</si>
  <si>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</si>
  <si>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</si>
  <si>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</si>
  <si>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</si>
  <si>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</si>
  <si>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</si>
  <si>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</si>
  <si>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</si>
  <si>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</si>
  <si>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</si>
  <si>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</si>
  <si>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</si>
  <si>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</si>
  <si>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</si>
  <si>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</si>
  <si>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</si>
  <si>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</si>
  <si>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</si>
  <si>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</si>
  <si>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</si>
  <si>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</si>
  <si>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</si>
  <si>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</si>
  <si>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</si>
  <si>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</si>
  <si>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</si>
  <si>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</si>
  <si>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</si>
  <si>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</si>
  <si>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</si>
  <si>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</si>
  <si>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</si>
  <si>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</si>
  <si>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</si>
  <si>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</si>
  <si>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</si>
  <si>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</si>
  <si>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</si>
  <si>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</si>
  <si>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</si>
  <si>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</si>
  <si>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</si>
  <si>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</si>
  <si>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</si>
  <si>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</si>
  <si>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</si>
  <si>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</si>
  <si>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</si>
  <si>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</si>
  <si>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</si>
  <si>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</si>
  <si>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</si>
  <si>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</si>
  <si>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</si>
  <si>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</si>
  <si>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</si>
  <si>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</si>
  <si>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</si>
  <si>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</si>
  <si>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</si>
  <si>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</si>
  <si>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</si>
  <si>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</si>
  <si>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</si>
  <si>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</si>
  <si>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</si>
  <si>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</si>
  <si>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</si>
  <si>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</si>
  <si>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</si>
  <si>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</si>
  <si>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</si>
  <si>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</si>
  <si>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</si>
  <si>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</si>
  <si>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</si>
  <si>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</si>
  <si>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</si>
  <si>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</si>
  <si>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</si>
  <si>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</si>
  <si>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</si>
  <si>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</si>
  <si>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</si>
  <si>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</si>
  <si>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</si>
  <si>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</si>
  <si>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</si>
  <si>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</si>
  <si>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</si>
  <si>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</si>
  <si>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</si>
  <si>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</si>
  <si>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</si>
  <si>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</si>
  <si>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</si>
  <si>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</si>
  <si>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</si>
  <si>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</si>
  <si>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</si>
  <si>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</si>
  <si>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</si>
  <si>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</si>
  <si>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</si>
  <si>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</si>
  <si>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</si>
  <si>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</si>
  <si>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</si>
  <si>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</si>
  <si>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</si>
  <si>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</si>
  <si>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</si>
  <si>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</si>
  <si>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</si>
  <si>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</si>
  <si>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</si>
  <si>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</si>
  <si>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</si>
  <si>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</si>
  <si>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</si>
  <si>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</si>
  <si>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</si>
  <si>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</si>
  <si>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</si>
  <si>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</si>
  <si>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</si>
  <si>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</si>
  <si>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</si>
  <si>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</si>
  <si>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</si>
  <si>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</si>
  <si>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</si>
  <si>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</si>
  <si>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</si>
  <si>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</si>
  <si>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</si>
  <si>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</si>
  <si>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</si>
  <si>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</si>
  <si>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</si>
  <si>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</si>
  <si>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</si>
  <si>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</si>
  <si>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</si>
  <si>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</si>
  <si>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</si>
  <si>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</si>
  <si>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</si>
  <si>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</si>
  <si>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</si>
  <si>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</si>
  <si>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</si>
  <si>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</si>
  <si>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</si>
  <si>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</si>
  <si>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</si>
  <si>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</si>
  <si>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</si>
  <si>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</si>
  <si>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</si>
  <si>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</si>
  <si>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</si>
  <si>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</si>
  <si>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</si>
  <si>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</si>
  <si>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</si>
  <si>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</si>
  <si>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</si>
  <si>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</si>
  <si>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</si>
  <si>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</si>
  <si>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</si>
  <si>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</si>
  <si>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</si>
  <si>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</si>
  <si>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</si>
  <si>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</si>
  <si>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</si>
  <si>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</si>
  <si>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</si>
  <si>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</si>
  <si>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</si>
  <si>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</si>
  <si>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</si>
  <si>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</si>
  <si>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</si>
  <si>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</si>
  <si>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</si>
  <si>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</si>
  <si>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</si>
  <si>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</si>
  <si>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</si>
  <si>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</si>
  <si>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</si>
  <si>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</si>
  <si>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</si>
  <si>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</si>
  <si>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</si>
  <si>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</si>
  <si>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</si>
  <si>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</si>
  <si>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</si>
  <si>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</si>
  <si>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</si>
  <si>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</si>
  <si>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</si>
  <si>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</si>
  <si>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</si>
  <si>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</si>
  <si>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</si>
  <si>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</si>
  <si>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</si>
  <si>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</si>
  <si>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</si>
  <si>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</si>
  <si>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</si>
  <si>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</si>
  <si>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</si>
  <si>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</si>
  <si>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</si>
  <si>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</si>
  <si>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</si>
  <si>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</si>
  <si>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</si>
  <si>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</si>
  <si>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</si>
  <si>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</si>
  <si>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</si>
  <si>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</si>
  <si>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</si>
  <si>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</si>
  <si>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</si>
  <si>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</si>
  <si>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</si>
  <si>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</si>
  <si>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</si>
  <si>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</si>
  <si>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</si>
  <si>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</si>
  <si>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</si>
  <si>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</si>
  <si>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</si>
  <si>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</si>
  <si>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</si>
  <si>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</si>
  <si>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</si>
  <si>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</si>
  <si>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</si>
  <si>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</si>
  <si>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</si>
  <si>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</si>
  <si>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</si>
  <si>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</si>
  <si>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</si>
  <si>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</si>
  <si>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</si>
  <si>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</si>
  <si>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</si>
  <si>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</si>
  <si>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</si>
  <si>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</si>
  <si>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</si>
  <si>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</si>
  <si>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</si>
  <si>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</si>
  <si>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</si>
  <si>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</si>
  <si>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</si>
  <si>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</si>
  <si>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</si>
  <si>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</si>
  <si>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</si>
  <si>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</si>
  <si>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</si>
  <si>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</si>
  <si>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</si>
  <si>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</si>
  <si>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</si>
  <si>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</si>
  <si>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</si>
  <si>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</si>
  <si>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</si>
  <si>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</si>
  <si>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</si>
  <si>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</si>
  <si>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</si>
  <si>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</si>
  <si>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</si>
  <si>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</si>
  <si>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</si>
  <si>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</si>
  <si>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</si>
  <si>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</si>
  <si>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</si>
  <si>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</si>
  <si>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</si>
  <si>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</si>
  <si>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</si>
  <si>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</si>
  <si>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</si>
  <si>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</si>
  <si>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</si>
  <si>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</si>
  <si>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</si>
  <si>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</si>
  <si>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</si>
  <si>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</si>
  <si>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</si>
  <si>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</si>
  <si>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</si>
  <si>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</si>
  <si>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</si>
  <si>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</si>
  <si>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</si>
  <si>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</si>
  <si>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</si>
  <si>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</si>
  <si>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</si>
  <si>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</si>
  <si>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</si>
  <si>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</si>
  <si>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</si>
  <si>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</si>
  <si>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</si>
  <si>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</si>
  <si>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</si>
  <si>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</si>
  <si>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</si>
  <si>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</si>
  <si>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</si>
  <si>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</si>
  <si>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</si>
  <si>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</si>
  <si>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</si>
  <si>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</si>
  <si>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</si>
  <si>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</si>
  <si>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</si>
  <si>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</si>
  <si>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</si>
  <si>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</si>
  <si>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</si>
  <si>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</si>
  <si>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</si>
  <si>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</si>
  <si>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</si>
  <si>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</si>
  <si>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</si>
  <si>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</si>
  <si>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</si>
  <si>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</si>
  <si>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</si>
  <si>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</si>
  <si>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</si>
  <si>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</si>
  <si>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</si>
  <si>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</si>
  <si>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</si>
  <si>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</si>
  <si>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</si>
  <si>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</si>
  <si>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</si>
  <si>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</si>
  <si>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</si>
  <si>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</si>
  <si>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</si>
  <si>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</si>
  <si>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</si>
  <si>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</si>
  <si>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</si>
  <si>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</si>
  <si>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</si>
  <si>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</si>
  <si>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</si>
  <si>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</si>
  <si>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</si>
  <si>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</si>
  <si>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</si>
  <si>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</si>
  <si>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</si>
  <si>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</si>
  <si>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</si>
  <si>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</si>
  <si>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</si>
  <si>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</si>
  <si>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</si>
  <si>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</si>
  <si>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</si>
  <si>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</si>
  <si>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</si>
  <si>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</si>
  <si>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</si>
  <si>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</si>
  <si>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</si>
  <si>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</si>
  <si>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</si>
  <si>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</si>
  <si>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</si>
  <si>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</si>
  <si>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</si>
  <si>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</si>
  <si>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</si>
  <si>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</si>
  <si>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</si>
  <si>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</si>
  <si>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</si>
  <si>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</si>
  <si>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</si>
  <si>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</si>
  <si>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</si>
  <si>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</si>
  <si>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</si>
  <si>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</si>
  <si>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</si>
  <si>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</si>
  <si>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</si>
  <si>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</si>
  <si>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</si>
  <si>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</si>
  <si>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</si>
  <si>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</si>
  <si>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</si>
  <si>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</si>
  <si>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</si>
  <si>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</si>
  <si>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</si>
  <si>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</si>
  <si>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</si>
  <si>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</si>
  <si>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</si>
  <si>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</si>
  <si>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</si>
  <si>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</si>
  <si>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</si>
  <si>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</si>
  <si>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</si>
  <si>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</si>
  <si>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</si>
  <si>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</si>
  <si>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</si>
  <si>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</si>
  <si>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</si>
  <si>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</si>
  <si>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</si>
  <si>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</si>
  <si>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</si>
  <si>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</si>
  <si>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</si>
  <si>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</si>
  <si>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</si>
  <si>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</si>
  <si>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</si>
  <si>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</si>
  <si>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</si>
  <si>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</si>
  <si>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</si>
  <si>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</si>
  <si>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</si>
  <si>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</si>
  <si>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</si>
  <si>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</si>
  <si>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</si>
  <si>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</si>
  <si>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</si>
  <si>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</si>
  <si>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</si>
  <si>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</si>
  <si>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</si>
  <si>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</si>
  <si>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</si>
  <si>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</si>
  <si>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</si>
  <si>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</si>
  <si>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</si>
  <si>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</si>
  <si>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</si>
  <si>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</si>
  <si>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</si>
  <si>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</si>
  <si>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</si>
  <si>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</si>
  <si>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</si>
  <si>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</si>
  <si>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</si>
  <si>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</si>
  <si>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</si>
  <si>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</si>
  <si>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</si>
  <si>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</si>
  <si>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</si>
  <si>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</si>
  <si>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</si>
  <si>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</si>
  <si>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</si>
  <si>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</si>
  <si>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</si>
  <si>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</si>
  <si>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</si>
  <si>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</si>
  <si>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</si>
  <si>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</si>
  <si>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</si>
  <si>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</si>
  <si>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</si>
  <si>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</si>
  <si>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</si>
  <si>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</si>
  <si>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</si>
  <si>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</si>
  <si>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</si>
  <si>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</si>
  <si>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</si>
  <si>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</si>
  <si>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</si>
  <si>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</si>
  <si>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</si>
  <si>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</si>
  <si>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</si>
  <si>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</si>
  <si>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</si>
  <si>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</si>
  <si>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</si>
  <si>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</si>
  <si>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</si>
  <si>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</si>
  <si>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</si>
  <si>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</si>
  <si>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</si>
  <si>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</si>
  <si>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</si>
  <si>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</si>
  <si>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</si>
  <si>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</si>
  <si>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</si>
  <si>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</si>
  <si>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</si>
  <si>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</si>
  <si>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</si>
  <si>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</si>
  <si>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</si>
  <si>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</si>
  <si>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</si>
  <si>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</si>
  <si>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</si>
  <si>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</si>
  <si>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</si>
  <si>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</si>
  <si>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</si>
  <si>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</si>
  <si>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</si>
  <si>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</si>
  <si>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</si>
  <si>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</si>
  <si>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</si>
  <si>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</si>
  <si>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</si>
  <si>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</si>
  <si>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</si>
  <si>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</si>
  <si>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</si>
  <si>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</si>
  <si>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</si>
  <si>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</si>
  <si>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</si>
  <si>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</si>
  <si>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</si>
  <si>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</si>
  <si>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</si>
  <si>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</si>
  <si>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</si>
  <si>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</si>
  <si>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</si>
  <si>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</si>
  <si>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</si>
  <si>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</si>
  <si>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</si>
  <si>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</si>
  <si>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</si>
  <si>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</si>
  <si>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</si>
  <si>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</si>
  <si>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</si>
  <si>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</si>
  <si>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</si>
  <si>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</si>
  <si>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</si>
  <si>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</si>
  <si>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</si>
  <si>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</si>
  <si>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</si>
  <si>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</si>
  <si>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</si>
  <si>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</si>
  <si>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</si>
  <si>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</si>
  <si>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</si>
  <si>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</si>
  <si>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</si>
  <si>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</si>
  <si>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</si>
  <si>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</si>
  <si>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</si>
  <si>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</si>
  <si>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</si>
  <si>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</si>
  <si>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</si>
  <si>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</si>
  <si>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</si>
  <si>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</si>
  <si>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</si>
  <si>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</si>
  <si>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</si>
  <si>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</si>
  <si>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</si>
  <si>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</si>
  <si>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</si>
  <si>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</si>
  <si>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</si>
  <si>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</si>
  <si>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</si>
  <si>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</si>
  <si>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</si>
  <si>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</si>
  <si>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</si>
  <si>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</si>
  <si>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</si>
  <si>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</si>
  <si>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</si>
  <si>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</si>
  <si>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</si>
  <si>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</si>
  <si>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</si>
  <si>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</si>
  <si>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</si>
  <si>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</si>
  <si>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</si>
  <si>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</si>
  <si>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</si>
  <si>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</si>
  <si>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</si>
  <si>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</si>
  <si>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</si>
  <si>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</si>
  <si>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</si>
  <si>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</si>
  <si>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</si>
  <si>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</si>
  <si>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</si>
  <si>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</si>
  <si>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</si>
  <si>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</si>
  <si>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</si>
  <si>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</si>
  <si>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</si>
  <si>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</si>
  <si>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</si>
  <si>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</si>
  <si>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</si>
  <si>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</si>
  <si>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</si>
  <si>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</si>
  <si>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</si>
  <si>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</si>
  <si>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</si>
  <si>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</si>
  <si>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</si>
  <si>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</si>
  <si>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</si>
  <si>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</si>
  <si>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</si>
  <si>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</si>
  <si>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</si>
  <si>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</si>
  <si>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</si>
  <si>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</si>
  <si>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</si>
  <si>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</si>
  <si>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</si>
  <si>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</si>
  <si>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</si>
  <si>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</si>
  <si>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</si>
  <si>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</si>
  <si>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</si>
  <si>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</si>
  <si>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</si>
  <si>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</si>
  <si>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</si>
  <si>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</si>
  <si>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</si>
  <si>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</si>
  <si>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</si>
  <si>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</si>
  <si>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</si>
  <si>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</si>
  <si>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</si>
  <si>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</si>
  <si>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</si>
  <si>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</si>
  <si>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</si>
  <si>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</si>
  <si>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</si>
  <si>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</si>
  <si>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</si>
  <si>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</si>
  <si>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</si>
  <si>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</si>
  <si>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</si>
  <si>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</si>
  <si>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</si>
  <si>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</si>
  <si>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</si>
  <si>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</si>
  <si>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</si>
  <si>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</si>
  <si>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</si>
  <si>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</si>
  <si>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</si>
  <si>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</si>
  <si>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</si>
  <si>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</si>
  <si>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</si>
  <si>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</si>
  <si>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</si>
  <si>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</si>
  <si>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</si>
  <si>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</si>
  <si>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</si>
  <si>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</si>
  <si>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</si>
  <si>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</si>
  <si>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</si>
  <si>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</si>
  <si>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</si>
  <si>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</si>
  <si>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</si>
  <si>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</si>
  <si>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</si>
  <si>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</si>
  <si>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</si>
  <si>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</si>
  <si>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</si>
  <si>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</si>
  <si>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</si>
  <si>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</si>
  <si>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</si>
  <si>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</si>
  <si>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</si>
  <si>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</si>
  <si>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</si>
  <si>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</si>
  <si>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</si>
  <si>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</si>
  <si>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</si>
  <si>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</si>
  <si>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</si>
  <si>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</si>
  <si>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</si>
  <si>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</si>
  <si>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</si>
  <si>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</si>
  <si>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</si>
  <si>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</si>
  <si>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</si>
  <si>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</si>
  <si>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</si>
  <si>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</si>
  <si>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</si>
  <si>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</si>
  <si>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</si>
  <si>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</si>
  <si>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</si>
  <si>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</si>
  <si>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</si>
  <si>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</si>
  <si>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</si>
  <si>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</si>
  <si>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</si>
  <si>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</si>
  <si>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</si>
  <si>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</si>
  <si>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</si>
  <si>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</si>
  <si>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</si>
  <si>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</si>
  <si>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</si>
  <si>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</si>
  <si>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</si>
  <si>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</si>
  <si>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</si>
  <si>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</si>
  <si>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</si>
  <si>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</si>
  <si>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</si>
  <si>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</si>
  <si>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</si>
  <si>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</si>
  <si>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</si>
  <si>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</si>
  <si>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</si>
  <si>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</si>
  <si>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</si>
  <si>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</si>
  <si>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</si>
  <si>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</si>
  <si>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</si>
  <si>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</si>
  <si>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</si>
  <si>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</si>
  <si>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</si>
  <si>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</si>
  <si>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</si>
  <si>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</si>
  <si>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</si>
  <si>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</si>
  <si>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</si>
  <si>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</si>
  <si>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</si>
  <si>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</si>
  <si>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</si>
  <si>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</si>
  <si>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</si>
  <si>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</si>
  <si>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</si>
  <si>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</si>
  <si>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</si>
  <si>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</si>
  <si>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</si>
  <si>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</si>
  <si>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</si>
  <si>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</si>
  <si>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</si>
  <si>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</si>
  <si>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</si>
  <si>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</si>
  <si>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</si>
  <si>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</si>
  <si>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</si>
  <si>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</si>
  <si>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</si>
  <si>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</si>
  <si>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</si>
  <si>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</si>
  <si>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</si>
  <si>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</si>
  <si>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</si>
  <si>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</si>
  <si>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</si>
  <si>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</si>
  <si>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</si>
  <si>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</si>
  <si>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</si>
  <si>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</si>
  <si>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</si>
  <si>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</si>
  <si>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</si>
  <si>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</si>
  <si>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</si>
  <si>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</si>
  <si>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</si>
  <si>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</si>
  <si>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</si>
  <si>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</si>
  <si>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</si>
  <si>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</si>
  <si>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</si>
  <si>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</si>
  <si>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</si>
  <si>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</si>
  <si>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</si>
  <si>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</si>
  <si>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</si>
  <si>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</si>
  <si>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</si>
  <si>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</si>
  <si>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</si>
  <si>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</si>
  <si>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</si>
  <si>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</si>
  <si>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</si>
  <si>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</si>
  <si>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</si>
  <si>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</si>
  <si>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</si>
  <si>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</si>
  <si>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</si>
  <si>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</si>
  <si>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</si>
  <si>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</si>
  <si>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</si>
  <si>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</si>
  <si>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</si>
  <si>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</si>
  <si>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</si>
  <si>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</si>
  <si>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</si>
  <si>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</si>
  <si>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</si>
  <si>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</si>
  <si>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</si>
  <si>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</si>
  <si>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</si>
  <si>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</si>
  <si>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</si>
  <si>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</si>
  <si>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</si>
  <si>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</si>
  <si>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</si>
  <si>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</si>
  <si>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</si>
  <si>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</si>
  <si>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</si>
  <si>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</si>
  <si>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</si>
  <si>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</si>
  <si>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</si>
  <si>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</si>
  <si>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</si>
  <si>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</si>
  <si>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</si>
  <si>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</si>
  <si>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</si>
  <si>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</si>
  <si>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</si>
  <si>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</si>
  <si>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</si>
  <si>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</si>
  <si>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</si>
  <si>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</si>
  <si>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</si>
  <si>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</si>
  <si>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</si>
  <si>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</si>
  <si>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</si>
  <si>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</si>
  <si>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</si>
  <si>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</si>
  <si>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</si>
  <si>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</si>
  <si>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</si>
  <si>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</si>
  <si>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</si>
  <si>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</si>
  <si>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</si>
  <si>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</si>
  <si>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</si>
  <si>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</si>
  <si>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</si>
  <si>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</si>
  <si>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</si>
  <si>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</si>
  <si>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</si>
  <si>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</si>
  <si>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</si>
  <si>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</si>
  <si>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</si>
  <si>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</si>
  <si>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</si>
  <si>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</si>
  <si>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</si>
  <si>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</si>
  <si>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</si>
  <si>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</si>
  <si>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</si>
  <si>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</si>
  <si>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</si>
  <si>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</si>
  <si>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</si>
  <si>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</si>
  <si>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</si>
  <si>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</si>
  <si>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</si>
  <si>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</si>
  <si>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</si>
  <si>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</si>
  <si>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</si>
  <si>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</si>
  <si>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</si>
  <si>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</si>
  <si>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</si>
  <si>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</si>
  <si>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</si>
  <si>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</si>
  <si>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</si>
  <si>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</si>
  <si>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</si>
  <si>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</si>
  <si>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</si>
  <si>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</si>
  <si>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</si>
  <si>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</si>
  <si>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</si>
  <si>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</si>
  <si>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</si>
  <si>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</si>
  <si>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</si>
  <si>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</si>
  <si>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</si>
  <si>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</si>
  <si>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</si>
  <si>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</si>
  <si>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</si>
  <si>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</si>
  <si>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</si>
  <si>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</si>
  <si>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</si>
  <si>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</si>
  <si>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</si>
  <si>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</si>
  <si>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</si>
  <si>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</si>
  <si>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</si>
  <si>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</si>
  <si>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</si>
  <si>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</si>
  <si>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</si>
  <si>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</si>
  <si>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</si>
  <si>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</si>
  <si>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</si>
  <si>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</si>
  <si>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</si>
  <si>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</si>
  <si>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</si>
  <si>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</si>
  <si>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</si>
  <si>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</si>
  <si>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</si>
  <si>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</si>
  <si>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</si>
  <si>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</si>
  <si>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</si>
  <si>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</si>
  <si>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</si>
  <si>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</si>
  <si>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</si>
  <si>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</si>
  <si>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</si>
  <si>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</si>
  <si>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</si>
  <si>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</si>
  <si>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</si>
  <si>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</si>
  <si>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</si>
  <si>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</si>
  <si>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</si>
  <si>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</si>
  <si>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</si>
  <si>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</si>
  <si>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</si>
  <si>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</si>
  <si>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</si>
  <si>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</si>
  <si>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</si>
  <si>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</si>
  <si>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</si>
  <si>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</si>
  <si>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</si>
  <si>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</si>
  <si>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</si>
  <si>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</si>
  <si>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</si>
  <si>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</si>
  <si>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</si>
  <si>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</si>
  <si>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</si>
  <si>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</si>
  <si>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</si>
  <si>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</si>
  <si>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</si>
  <si>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</si>
  <si>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</si>
  <si>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</si>
  <si>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</si>
  <si>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</si>
  <si>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</si>
  <si>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</si>
  <si>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</si>
  <si>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</si>
  <si>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</si>
  <si>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</si>
  <si>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</si>
  <si>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</si>
  <si>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</si>
  <si>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</si>
  <si>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</si>
  <si>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</si>
  <si>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</si>
  <si>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</si>
  <si>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</si>
  <si>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</si>
  <si>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</si>
  <si>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</si>
  <si>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</si>
  <si>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</si>
  <si>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</si>
  <si>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</si>
  <si>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</si>
  <si>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</si>
  <si>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</si>
  <si>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</si>
  <si>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</si>
  <si>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</si>
  <si>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</si>
  <si>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</si>
  <si>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</si>
  <si>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</si>
  <si>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</si>
  <si>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</si>
  <si>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</si>
  <si>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</si>
  <si>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</si>
  <si>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</si>
  <si>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</si>
  <si>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</si>
  <si>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</si>
  <si>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</si>
  <si>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</si>
  <si>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</si>
  <si>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</si>
  <si>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</si>
  <si>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</si>
  <si>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</si>
  <si>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</si>
  <si>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</si>
  <si>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</si>
  <si>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</si>
  <si>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</si>
  <si>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</si>
  <si>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</si>
  <si>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</si>
  <si>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</si>
  <si>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</si>
  <si>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</si>
  <si>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</si>
  <si>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</si>
  <si>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</si>
  <si>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</si>
  <si>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</si>
  <si>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</si>
  <si>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</si>
  <si>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</si>
  <si>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</si>
  <si>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</si>
  <si>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</si>
  <si>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</si>
  <si>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</si>
  <si>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</si>
  <si>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</si>
  <si>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</si>
  <si>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</si>
  <si>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</si>
  <si>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</si>
  <si>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</si>
  <si>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</si>
  <si>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</si>
  <si>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</si>
  <si>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</si>
  <si>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</si>
  <si>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</si>
  <si>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</si>
  <si>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</si>
  <si>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</si>
  <si>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</si>
  <si>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</si>
  <si>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</si>
  <si>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</si>
  <si>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</si>
  <si>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</si>
  <si>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</si>
  <si>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</si>
  <si>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</si>
  <si>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</si>
  <si>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</si>
  <si>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</si>
  <si>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</si>
  <si>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</si>
  <si>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</si>
  <si>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</si>
  <si>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</si>
  <si>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</si>
  <si>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</si>
  <si>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</si>
  <si>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</si>
  <si>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</si>
  <si>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</si>
  <si>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</si>
  <si>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</si>
  <si>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</si>
  <si>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</si>
  <si>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</si>
  <si>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</si>
  <si>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</si>
  <si>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</si>
  <si>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</si>
  <si>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</si>
  <si>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</si>
  <si>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</si>
  <si>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</si>
  <si>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</si>
  <si>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</si>
  <si>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</si>
  <si>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</si>
  <si>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</si>
  <si>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</si>
  <si>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</si>
  <si>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</si>
  <si>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</si>
  <si>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</si>
  <si>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</si>
  <si>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</si>
  <si>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</si>
  <si>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</si>
  <si>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</si>
  <si>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</si>
  <si>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</si>
  <si>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</si>
  <si>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</si>
  <si>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</si>
  <si>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</si>
  <si>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</si>
  <si>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</si>
  <si>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</si>
  <si>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</si>
  <si>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</si>
  <si>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</si>
  <si>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</si>
  <si>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</si>
  <si>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</si>
  <si>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</si>
  <si>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</si>
  <si>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</si>
  <si>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</si>
  <si>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</si>
  <si>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</si>
  <si>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</si>
  <si>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</si>
  <si>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</si>
  <si>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</si>
  <si>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</si>
  <si>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</si>
  <si>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</si>
  <si>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</si>
  <si>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</si>
  <si>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</si>
  <si>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</si>
  <si>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</si>
  <si>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</si>
  <si>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</si>
  <si>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</si>
  <si>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</si>
  <si>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</si>
  <si>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</si>
  <si>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</si>
  <si>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</si>
  <si>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</si>
  <si>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</si>
  <si>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</si>
  <si>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</si>
  <si>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</si>
  <si>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</si>
  <si>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</si>
  <si>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</si>
  <si>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</si>
  <si>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</si>
  <si>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</si>
  <si>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</si>
  <si>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</si>
  <si>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</si>
  <si>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</si>
  <si>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</si>
  <si>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</si>
  <si>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</si>
  <si>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</si>
  <si>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</si>
  <si>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</si>
  <si>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</si>
  <si>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</si>
  <si>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</si>
  <si>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</si>
  <si>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</si>
  <si>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</si>
  <si>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</si>
  <si>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</si>
  <si>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</si>
  <si>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</si>
  <si>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</si>
  <si>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</si>
  <si>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</si>
  <si>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</si>
  <si>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</si>
  <si>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</si>
  <si>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</si>
  <si>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</si>
  <si>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</si>
  <si>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</si>
  <si>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</si>
  <si>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</si>
  <si>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</si>
  <si>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</si>
  <si>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</si>
  <si>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</si>
  <si>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</si>
  <si>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</si>
  <si>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</si>
  <si>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</si>
  <si>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</si>
  <si>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</si>
  <si>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</si>
  <si>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</si>
  <si>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</si>
  <si>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</si>
  <si>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</si>
  <si>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</si>
  <si>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</si>
  <si>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</si>
  <si>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</si>
  <si>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</si>
  <si>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</si>
  <si>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</si>
  <si>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</si>
  <si>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</si>
  <si>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</si>
  <si>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</si>
  <si>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</si>
  <si>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</si>
  <si>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</si>
  <si>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</si>
  <si>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</si>
  <si>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</si>
  <si>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</si>
  <si>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</si>
  <si>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</si>
  <si>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</si>
  <si>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</si>
  <si>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</si>
  <si>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</si>
  <si>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</si>
  <si>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</si>
  <si>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</si>
  <si>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</si>
  <si>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</si>
  <si>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</si>
  <si>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</si>
  <si>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</si>
  <si>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</si>
  <si>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</si>
  <si>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</si>
  <si>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</si>
  <si>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</si>
  <si>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</si>
  <si>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</si>
  <si>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</si>
  <si>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</si>
  <si>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</si>
  <si>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</si>
  <si>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</si>
  <si>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</si>
  <si>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</si>
  <si>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</si>
  <si>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</si>
  <si>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</si>
  <si>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</si>
  <si>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</si>
  <si>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</si>
  <si>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</si>
  <si>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</si>
  <si>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</si>
  <si>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</si>
  <si>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</si>
  <si>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</si>
  <si>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</si>
  <si>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</si>
  <si>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</si>
  <si>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</si>
  <si>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</si>
  <si>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</si>
  <si>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</si>
  <si>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</si>
  <si>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</si>
  <si>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</si>
  <si>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</si>
  <si>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</si>
  <si>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</si>
  <si>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</si>
  <si>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</si>
  <si>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</si>
  <si>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</si>
  <si>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</si>
  <si>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</si>
  <si>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</si>
  <si>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</si>
  <si>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</si>
  <si>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</si>
  <si>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</si>
  <si>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</si>
  <si>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</si>
  <si>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</si>
  <si>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</si>
  <si>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</si>
  <si>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</si>
  <si>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</si>
  <si>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</si>
  <si>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</si>
  <si>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</si>
  <si>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</si>
  <si>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</si>
  <si>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</si>
  <si>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</si>
  <si>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</si>
  <si>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</si>
  <si>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</si>
  <si>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</si>
  <si>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</si>
  <si>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</si>
  <si>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</si>
  <si>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</si>
  <si>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</si>
  <si>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</si>
  <si>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</si>
  <si>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</si>
  <si>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</si>
  <si>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</si>
  <si>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</si>
  <si>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</si>
  <si>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</si>
  <si>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</si>
  <si>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</si>
  <si>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</si>
  <si>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</si>
  <si>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</si>
  <si>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</si>
  <si>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</si>
  <si>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</si>
  <si>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</si>
  <si>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</si>
  <si>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</si>
  <si>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</si>
  <si>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</si>
  <si>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</si>
  <si>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</si>
  <si>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</si>
  <si>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</si>
  <si>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</si>
  <si>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</si>
  <si>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</si>
  <si>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</si>
  <si>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</si>
  <si>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</si>
  <si>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</si>
  <si>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</si>
  <si>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</si>
  <si>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</si>
  <si>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</si>
  <si>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</si>
  <si>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</si>
  <si>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</si>
  <si>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</si>
  <si>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</si>
  <si>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</si>
  <si>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</si>
  <si>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</si>
  <si>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</si>
  <si>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</si>
  <si>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</si>
  <si>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</si>
  <si>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</si>
  <si>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</si>
  <si>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</si>
  <si>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</si>
  <si>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</si>
  <si>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</si>
  <si>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</si>
  <si>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</si>
  <si>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</si>
  <si>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</si>
  <si>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</si>
  <si>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</si>
  <si>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</si>
  <si>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</si>
  <si>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</si>
  <si>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</si>
  <si>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</si>
  <si>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</si>
  <si>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</si>
  <si>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</si>
  <si>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</si>
  <si>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</si>
  <si>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</si>
  <si>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</si>
  <si>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</si>
  <si>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</si>
  <si>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</si>
  <si>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</si>
  <si>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</si>
  <si>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</si>
  <si>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</si>
  <si>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</si>
  <si>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</si>
  <si>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</si>
  <si>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</si>
  <si>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</si>
  <si>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</si>
  <si>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</si>
  <si>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</si>
  <si>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</si>
  <si>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</si>
  <si>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</si>
  <si>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</si>
  <si>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</si>
  <si>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</si>
  <si>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</si>
  <si>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</si>
  <si>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</si>
  <si>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</si>
  <si>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</si>
  <si>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</si>
  <si>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</si>
  <si>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</si>
  <si>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</si>
  <si>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</si>
  <si>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</si>
  <si>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</si>
  <si>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</si>
  <si>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</si>
  <si>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</si>
  <si>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</si>
  <si>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</si>
  <si>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</si>
  <si>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</si>
  <si>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</si>
  <si>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</si>
  <si>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</si>
  <si>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</si>
  <si>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</si>
  <si>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</si>
  <si>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</si>
  <si>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</si>
  <si>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</si>
  <si>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</si>
  <si>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</si>
  <si>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</si>
  <si>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</si>
  <si>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</si>
  <si>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</si>
  <si>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</si>
  <si>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</si>
  <si>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</si>
  <si>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</si>
  <si>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</si>
  <si>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</si>
  <si>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</si>
  <si>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</si>
  <si>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</si>
  <si>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</si>
  <si>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</si>
  <si>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</si>
  <si>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</si>
  <si>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</si>
  <si>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</si>
  <si>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</si>
  <si>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</si>
  <si>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</si>
  <si>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</si>
  <si>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</si>
  <si>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</si>
  <si>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</si>
  <si>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</si>
  <si>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</si>
  <si>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</si>
  <si>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</si>
  <si>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</si>
  <si>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</si>
  <si>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</si>
  <si>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</si>
  <si>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</si>
  <si>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</si>
  <si>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</si>
  <si>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</si>
  <si>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</si>
  <si>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</si>
  <si>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</si>
  <si>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</si>
  <si>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</si>
  <si>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</si>
  <si>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</si>
  <si>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</si>
  <si>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</si>
  <si>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</si>
  <si>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</si>
  <si>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</si>
  <si>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</si>
  <si>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</si>
  <si>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</si>
  <si>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</si>
  <si>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</si>
  <si>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</si>
  <si>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</si>
  <si>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</si>
  <si>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</si>
  <si>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</si>
  <si>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</si>
  <si>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</si>
  <si>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</si>
  <si>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</si>
  <si>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</si>
  <si>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</si>
  <si>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</si>
  <si>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</si>
  <si>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</si>
  <si>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</si>
  <si>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</si>
  <si>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</si>
  <si>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</si>
  <si>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</si>
  <si>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</si>
  <si>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</si>
  <si>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</si>
  <si>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</si>
  <si>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</si>
  <si>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</si>
  <si>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</si>
  <si>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</si>
  <si>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</si>
  <si>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</si>
  <si>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</si>
  <si>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</si>
  <si>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</si>
  <si>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</si>
  <si>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</si>
  <si>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</si>
  <si>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</si>
  <si>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</si>
  <si>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</si>
  <si>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</si>
  <si>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</si>
  <si>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</si>
  <si>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</si>
  <si>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</si>
  <si>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</si>
  <si>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</si>
  <si>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</si>
  <si>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</si>
  <si>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</si>
  <si>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</si>
  <si>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</si>
  <si>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</si>
  <si>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</si>
  <si>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</si>
  <si>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</si>
  <si>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</si>
  <si>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</si>
  <si>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</si>
  <si>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</si>
  <si>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</si>
  <si>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</si>
  <si>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</si>
  <si>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</si>
  <si>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</si>
  <si>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</si>
  <si>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</si>
  <si>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</si>
  <si>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</si>
  <si>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</si>
  <si>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</si>
  <si>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</si>
  <si>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</si>
  <si>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</si>
  <si>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</si>
  <si>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</si>
  <si>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</si>
  <si>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</si>
  <si>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</si>
  <si>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</si>
  <si>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</si>
  <si>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</si>
  <si>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</si>
  <si>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</si>
  <si>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</si>
  <si>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</si>
  <si>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</si>
  <si>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</si>
  <si>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</si>
  <si>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</si>
  <si>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</si>
  <si>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</si>
  <si>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</si>
  <si>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</si>
  <si>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</si>
  <si>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</si>
  <si>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</si>
  <si>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</si>
  <si>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</si>
  <si>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</si>
  <si>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</si>
  <si>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</si>
  <si>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</si>
  <si>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</si>
  <si>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</si>
  <si>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</si>
  <si>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</si>
  <si>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</si>
  <si>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</si>
  <si>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</si>
  <si>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</si>
  <si>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</si>
  <si>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</si>
  <si>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</si>
  <si>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</si>
  <si>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</si>
  <si>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</si>
  <si>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</si>
  <si>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</si>
  <si>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</si>
  <si>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</si>
  <si>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</si>
  <si>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</si>
  <si>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</si>
  <si>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</si>
  <si>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</si>
  <si>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</si>
  <si>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</si>
  <si>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</si>
  <si>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</si>
  <si>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</si>
  <si>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</si>
  <si>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</si>
  <si>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</si>
  <si>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</si>
  <si>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</si>
  <si>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</si>
  <si>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</si>
  <si>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</si>
  <si>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</si>
  <si>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</si>
  <si>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</si>
  <si>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</si>
  <si>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</si>
  <si>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</si>
  <si>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</si>
  <si>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</si>
  <si>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</si>
  <si>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</si>
  <si>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</si>
  <si>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</si>
  <si>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</si>
  <si>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</si>
  <si>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</si>
  <si>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</si>
  <si>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</si>
  <si>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</si>
  <si>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</si>
  <si>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</si>
  <si>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</si>
  <si>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</si>
  <si>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</si>
  <si>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</si>
  <si>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</si>
  <si>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</si>
  <si>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</si>
  <si>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</si>
  <si>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</si>
  <si>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</si>
  <si>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</si>
  <si>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</si>
  <si>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</si>
  <si>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</si>
  <si>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</si>
  <si>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</si>
  <si>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</si>
  <si>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</si>
  <si>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</si>
  <si>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</si>
  <si>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</si>
  <si>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</si>
  <si>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</si>
  <si>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</si>
  <si>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</si>
  <si>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</si>
  <si>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</si>
  <si>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</si>
  <si>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</si>
  <si>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</si>
  <si>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</si>
  <si>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</si>
  <si>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</si>
  <si>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</si>
  <si>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</si>
  <si>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</si>
  <si>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</si>
  <si>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</si>
  <si>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</si>
  <si>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</si>
  <si>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</si>
  <si>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</si>
  <si>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</si>
  <si>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</si>
  <si>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</si>
  <si>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</si>
  <si>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</si>
  <si>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</si>
  <si>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</si>
  <si>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</si>
  <si>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</si>
  <si>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</si>
  <si>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</si>
  <si>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</si>
  <si>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</si>
  <si>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</si>
  <si>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</si>
  <si>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</si>
  <si>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</si>
  <si>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</si>
  <si>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</si>
  <si>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</si>
  <si>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</si>
  <si>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</si>
  <si>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</si>
  <si>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</si>
  <si>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</si>
  <si>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</si>
  <si>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</si>
  <si>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</si>
  <si>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</si>
  <si>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</si>
  <si>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</si>
  <si>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</si>
  <si>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</si>
  <si>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</si>
  <si>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</si>
  <si>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</si>
  <si>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</si>
  <si>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</si>
  <si>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</si>
  <si>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</si>
  <si>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</si>
  <si>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</si>
  <si>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</si>
  <si>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</si>
  <si>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</si>
  <si>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</si>
  <si>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</si>
  <si>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</si>
  <si>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</si>
  <si>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</si>
  <si>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</si>
  <si>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</si>
  <si>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</si>
  <si>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</si>
  <si>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</si>
  <si>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</si>
  <si>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</si>
  <si>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</si>
  <si>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</si>
  <si>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</si>
  <si>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</si>
  <si>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</si>
  <si>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</si>
  <si>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</si>
  <si>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</si>
  <si>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</si>
  <si>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</si>
  <si>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</si>
  <si>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</si>
  <si>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</si>
  <si>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</si>
  <si>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</si>
  <si>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</si>
  <si>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</si>
  <si>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</si>
  <si>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</si>
  <si>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</si>
  <si>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</si>
  <si>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</si>
  <si>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Goal</t>
  </si>
  <si>
    <t>Pledge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</si>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</sst>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65" fontId="0" fillId="0" borderId="0" xfId="0" applyNumberFormat="1"/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63-4853-B817-E613EF66D743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63-4853-B817-E613EF66D743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63-4853-B817-E613EF66D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8227840"/>
        <c:axId val="1708228672"/>
      </c:lineChart>
      <c:catAx>
        <c:axId val="170822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228672"/>
        <c:crosses val="autoZero"/>
        <c:auto val="1"/>
        <c:lblAlgn val="ctr"/>
        <c:lblOffset val="100"/>
        <c:noMultiLvlLbl val="0"/>
      </c:catAx>
      <c:valAx>
        <c:axId val="170822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22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97-4C42-AF1C-FDF578314C6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97-4C42-AF1C-FDF578314C6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97-4C42-AF1C-FDF578314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099680"/>
        <c:axId val="373100928"/>
      </c:lineChart>
      <c:catAx>
        <c:axId val="37309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00928"/>
        <c:crosses val="autoZero"/>
        <c:auto val="1"/>
        <c:lblAlgn val="ctr"/>
        <c:lblOffset val="100"/>
        <c:noMultiLvlLbl val="0"/>
      </c:catAx>
      <c:valAx>
        <c:axId val="37310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09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AE-4E59-9827-983DFCB03AB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AE-4E59-9827-983DFCB03AB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AE-4E59-9827-983DFCB03AB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AE-4E59-9827-983DFCB03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1616911"/>
        <c:axId val="310947919"/>
      </c:barChart>
      <c:catAx>
        <c:axId val="64161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947919"/>
        <c:crosses val="autoZero"/>
        <c:auto val="1"/>
        <c:lblAlgn val="ctr"/>
        <c:lblOffset val="100"/>
        <c:noMultiLvlLbl val="0"/>
      </c:catAx>
      <c:valAx>
        <c:axId val="31094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61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A1-4FFF-B12F-8BA74738659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A1-4FFF-B12F-8BA74738659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A1-4FFF-B12F-8BA747386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1614831"/>
        <c:axId val="641617327"/>
      </c:barChart>
      <c:catAx>
        <c:axId val="64161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617327"/>
        <c:crosses val="autoZero"/>
        <c:auto val="1"/>
        <c:lblAlgn val="ctr"/>
        <c:lblOffset val="100"/>
        <c:noMultiLvlLbl val="0"/>
      </c:catAx>
      <c:valAx>
        <c:axId val="64161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61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59BA077-44F6-405B-BD25-ECD5BF1BD84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644B587-F432-420C-A983-36B102FD7CF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59A46AA-8B90-49F3-A7A5-8CE7C1A98EDE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1</xdr:row>
      <xdr:rowOff>85725</xdr:rowOff>
    </xdr:from>
    <xdr:to>
      <xdr:col>25</xdr:col>
      <xdr:colOff>295275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BAC471-34E6-4607-B934-71177FB3B1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15</xdr:row>
      <xdr:rowOff>85724</xdr:rowOff>
    </xdr:from>
    <xdr:to>
      <xdr:col>7</xdr:col>
      <xdr:colOff>676275</xdr:colOff>
      <xdr:row>34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E3EF4A-3A80-4A63-A3C8-BD3F4E61A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1466099-6FA7-45A2-AD77-679EF824D94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C44C168-C237-4B5B-9403-81974AA92E9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1</xdr:row>
      <xdr:rowOff>152400</xdr:rowOff>
    </xdr:from>
    <xdr:to>
      <xdr:col>17</xdr:col>
      <xdr:colOff>14287</xdr:colOff>
      <xdr:row>22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77C9B8-E5C6-4E86-9245-B9F386769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11</xdr:row>
      <xdr:rowOff>166687</xdr:rowOff>
    </xdr:from>
    <xdr:to>
      <xdr:col>15</xdr:col>
      <xdr:colOff>71437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3050EF-A424-4A3B-8D75-43C8F693F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Hyde" refreshedDate="44543.442873148146" createdVersion="7" refreshedVersion="7" minRefreshableVersion="3" recordCount="4114" xr:uid="{870A4C14-5071-4AC9-88F3-F69C3EEE205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Hyde" refreshedDate="44547.471866319444" createdVersion="7" refreshedVersion="7" minRefreshableVersion="3" recordCount="4115" xr:uid="{4BD0456D-7923-4DB6-9F00-1A273C3C0DEE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x v="1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x v="2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x v="3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x v="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x v="5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x v="6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x v="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x v="8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x v="9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x v="10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x v="11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x v="12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x v="13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x v="14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x v="15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x v="16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x v="17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x v="18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x v="19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x v="20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x v="2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x v="22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x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x v="2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x v="25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x v="10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x v="3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x v="26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x v="2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x v="28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x v="29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x v="30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x v="31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x v="32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x v="33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x v="3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x v="35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x v="3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x v="3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x v="38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x v="10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x v="3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x v="40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x v="41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x v="42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x v="43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x v="16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x v="44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x v="45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x v="19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x v="46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x v="47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x v="2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x v="47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x v="48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x v="49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x v="50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x v="11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x v="51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x v="52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x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x v="53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x v="31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x v="5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x v="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x v="55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x v="9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x v="17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x v="56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x v="5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x v="58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x v="14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x v="59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x v="60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x v="5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x v="41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x v="55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x v="2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x v="14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x v="5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x v="33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x v="61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x v="62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x v="63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x v="64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x v="5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x v="20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x v="65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x v="6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x v="38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x v="67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x v="68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x v="41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x v="8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x v="64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x v="69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x v="22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x v="65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x v="70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x v="55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x v="2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x v="71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x v="72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x v="73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x v="65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x v="74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x v="50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x v="5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x v="5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x v="55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x v="28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x v="75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x v="76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x v="2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x v="19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x v="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x v="74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x v="70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x v="7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x v="29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x v="29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x v="78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x v="79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x v="78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x v="79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x v="62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x v="80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x v="79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x v="78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x v="78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x v="0"/>
    <x v="78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x v="75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x v="78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x v="78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x v="81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x v="78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x v="78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x v="6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x v="29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x v="78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x v="33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x v="29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x v="78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x v="7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x v="82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x v="8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x v="78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x v="84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x v="79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x v="85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x v="81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x v="84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x v="73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x v="8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x v="80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x v="41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x v="84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x v="78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x v="29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x v="78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x v="29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x v="73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x v="78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x v="63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x v="78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x v="29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x v="84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x v="8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x v="73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x v="73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x v="29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x v="78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x v="78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x v="78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x v="55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x v="78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x v="63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x v="78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x v="84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x v="62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x v="80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x v="78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x v="8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x v="84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x v="73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x v="78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x v="81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x v="78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x v="81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x v="29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x v="8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x v="8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x v="78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x v="8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x v="78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x v="10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x v="22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x v="79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x v="78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x v="59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x v="63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x v="78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x v="22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x v="86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x v="5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x v="78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x v="62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x v="78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x v="78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x v="51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x v="8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x v="29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x v="29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x v="29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x v="29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x v="87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0"/>
    <x v="44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x v="29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x v="88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x v="8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x v="78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x v="84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x v="78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x v="78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x v="78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x v="84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x v="78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x v="78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x v="78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x v="84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x v="78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x v="63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x v="78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x v="81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x v="78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x v="78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x v="29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x v="78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x v="81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x v="89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x v="90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x v="91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x v="92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x v="87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x v="93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x v="94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x v="95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x v="9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x v="97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x v="98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x v="99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x v="52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x v="63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x v="100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x v="101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x v="102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x v="103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x v="104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x v="105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x v="106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x v="107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x v="108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x v="109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x v="110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x v="6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x v="17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x v="111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x v="112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x v="113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x v="42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x v="114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x v="71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x v="115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x v="116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x v="117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x v="95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x v="118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x v="119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x v="120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x v="121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x v="1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x v="122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x v="91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x v="123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x v="124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x v="12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x v="126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x v="12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x v="128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x v="129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x v="130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x v="131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x v="132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x v="133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x v="134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x v="135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x v="136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x v="137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x v="138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x v="139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x v="140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x v="52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x v="141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x v="142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x v="143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x v="144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x v="145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x v="91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x v="146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x v="17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x v="3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x v="9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x v="147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x v="148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x v="149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x v="150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x v="151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x v="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x v="13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x v="150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x v="152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x v="153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x v="6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x v="141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x v="154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x v="155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x v="69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x v="156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x v="15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x v="158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x v="159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x v="160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x v="161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x v="50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x v="144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x v="131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x v="162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x v="163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x v="30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x v="164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x v="16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x v="166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x v="167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x v="168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x v="122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x v="101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x v="16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x v="46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x v="15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x v="170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x v="171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x v="172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x v="17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x v="60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x v="111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x v="174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x v="175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x v="176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x v="177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x v="45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x v="178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x v="48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x v="55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x v="116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x v="71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x v="179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x v="46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x v="180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x v="15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x v="68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x v="181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x v="82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x v="30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x v="49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x v="25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x v="53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x v="182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x v="1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x v="184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x v="72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x v="140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x v="19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x v="53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x v="185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x v="186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x v="62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x v="187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x v="26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x v="188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x v="25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x v="189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x v="190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x v="19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x v="133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x v="192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x v="193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x v="194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x v="85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x v="1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x v="95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x v="196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x v="68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x v="16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x v="197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x v="16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x v="2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x v="19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x v="44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x v="41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x v="63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x v="198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x v="16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x v="199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x v="200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x v="64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x v="20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x v="47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x v="201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x v="196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x v="8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x v="79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x v="8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x v="62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x v="81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x v="84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x v="22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x v="78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x v="62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x v="78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x v="81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x v="22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x v="22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x v="78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x v="84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x v="8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x v="78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x v="78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x v="202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x v="78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x v="29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x v="78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x v="5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x v="84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x v="29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x v="84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x v="38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x v="29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x v="80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x v="81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x v="63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x v="78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x v="8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x v="84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x v="81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x v="84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x v="8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x v="78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x v="72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x v="29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x v="84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x v="78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x v="78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x v="202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x v="29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x v="22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x v="81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x v="70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x v="78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x v="78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x v="84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x v="203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x v="81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x v="25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x v="29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x v="78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x v="20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x v="78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x v="78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x v="16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x v="205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x v="64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x v="29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x v="206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x v="202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x v="207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x v="29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x v="78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x v="78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x v="8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x v="0"/>
    <x v="78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x v="78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x v="78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x v="78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x v="8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x v="78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x v="29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x v="8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x v="19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x v="55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x v="80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x v="78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x v="80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x v="82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x v="81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x v="25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x v="29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x v="73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x v="8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x v="29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x v="78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x v="81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x v="84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x v="32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x v="8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x v="69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x v="78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x v="8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x v="78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x v="16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x v="69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x v="6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x v="162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x v="87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x v="208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x v="8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x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x v="150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x v="209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x v="59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x v="60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x v="162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x v="210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x v="5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x v="53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x v="211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x v="70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x v="211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x v="65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x v="9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x v="29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x v="29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x v="29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x v="84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x v="84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x v="69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x v="84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x v="78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x v="29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x v="22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x v="80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x v="33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x v="78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x v="79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x v="19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x v="78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x v="29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x v="9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x v="78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x v="29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x v="8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x v="84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x v="78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x v="84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x v="29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x v="78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x v="29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x v="78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x v="81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x v="29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x v="29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x v="84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x v="78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x v="82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x v="80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x v="80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x v="29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x v="29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x v="63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x v="81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x v="29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x v="78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x v="78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x v="29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x v="84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x v="78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x v="80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x v="63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x v="84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x v="29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x v="82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x v="84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x v="29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x v="63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x v="84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x v="22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x v="84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x v="84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x v="63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x v="84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x v="29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x v="79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x v="78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x v="62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x v="78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x v="22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x v="29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x v="78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x v="81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x v="29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x v="78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x v="78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x v="78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x v="212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x v="78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x v="78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x v="78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x v="8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x v="78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x v="29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x v="29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x v="8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x v="82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x v="78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x v="78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x v="78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x v="70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x v="29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x v="78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x v="8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x v="29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x v="82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x v="78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x v="20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x v="29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x v="29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x v="29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x v="78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x v="0"/>
    <x v="79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x v="29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x v="84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x v="213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x v="21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x v="215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x v="216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x v="186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x v="74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x v="5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x v="74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x v="141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x v="53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x v="217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x v="33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x v="218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x v="219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x v="220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x v="45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x v="221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x v="222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x v="64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x v="59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x v="82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x v="80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x v="63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x v="60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x v="8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x v="80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x v="33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x v="20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x v="33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x v="223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x v="41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x v="224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x v="8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x v="84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x v="55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x v="5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x v="93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x v="5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x v="225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x v="135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x v="29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x v="80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x v="8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x v="12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x v="73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x v="78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x v="79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x v="17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x v="22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x v="69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x v="73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x v="227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x v="228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x v="63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x v="63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x v="29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x v="229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x v="60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x v="23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x v="162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x v="64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x v="7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x v="63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x v="80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x v="81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x v="78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x v="231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x v="232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x v="84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x v="78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x v="233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x v="80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x v="29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x v="33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x v="8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x v="38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x v="80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x v="80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x v="73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x v="14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x v="46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x v="234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x v="61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x v="235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x v="205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x v="2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x v="184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x v="208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x v="148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x v="236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x v="26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x v="62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x v="3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x v="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x v="194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x v="52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x v="52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x v="14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x v="237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x v="10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x v="225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x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x v="41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x v="95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x v="142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x v="174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x v="16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x v="3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x v="238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x v="211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x v="95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x v="217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x v="55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x v="72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x v="32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x v="19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x v="59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x v="10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x v="221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x v="78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x v="79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x v="78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x v="29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x v="78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x v="3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x v="78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x v="8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x v="78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x v="47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x v="78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x v="29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x v="29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x v="84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x v="82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x v="81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x v="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x v="8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x v="29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x v="79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x v="74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x v="20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x v="25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x v="2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x v="73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x v="60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x v="3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x v="5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x v="69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x v="25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x v="239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x v="130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x v="65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x v="58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x v="28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x v="192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x v="24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x v="26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x v="45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x v="33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x v="6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x v="13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x v="11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x v="44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x v="59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x v="241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x v="26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x v="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x v="68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x v="47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x v="74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x v="8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x v="51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x v="93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x v="33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x v="68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x v="242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x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x v="10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x v="25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x v="44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x v="76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x v="50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x v="51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x v="241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x v="221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x v="72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x v="202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x v="44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x v="38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x v="58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x v="9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x v="243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x v="14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x v="11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x v="244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x v="67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x v="95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x v="42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x v="93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x v="245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x v="225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x v="70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x v="246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x v="180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x v="24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x v="5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x v="29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x v="38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x v="248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x v="182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x v="16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x v="95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x v="73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x v="24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x v="5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x v="33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x v="5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x v="88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x v="15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x v="53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x v="84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x v="80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x v="81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x v="1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x v="84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x v="202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x v="202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x v="29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x v="8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x v="81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x v="8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x v="84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x v="81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x v="64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x v="78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x v="43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x v="60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x v="84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x v="209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x v="22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x v="29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x v="25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x v="5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x v="84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x v="64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x v="63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x v="78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x v="80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x v="58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x v="80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x v="82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x v="5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x v="81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x v="28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x v="63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x v="250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x v="78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x v="84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x v="22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x v="84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x v="78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x v="8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x v="80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x v="8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x v="79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x v="78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x v="78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x v="78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x v="22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x v="81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x v="78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x v="84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x v="5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x v="78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x v="82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x v="78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x v="29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x v="73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x v="29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x v="78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x v="9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x v="209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x v="79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x v="41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x v="81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x v="78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x v="78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x v="33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x v="78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x v="81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x v="63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x v="209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x v="84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x v="209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x v="84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x v="78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x v="84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x v="29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x v="84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x v="25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x v="162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x v="38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x v="8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x v="93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x v="38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x v="81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x v="78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x v="22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x v="63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x v="5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x v="212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x v="193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x v="81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x v="196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x v="251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x v="5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x v="63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x v="5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x v="199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x v="101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x v="238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x v="7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x v="82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x v="60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x v="79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x v="209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x v="75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x v="80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x v="202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x v="25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x v="81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x v="43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x v="22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x v="8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x v="5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x v="59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x v="8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x v="252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x v="93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x v="162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x v="80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x v="8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x v="122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x v="8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x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x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x v="14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x v="78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x v="58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x v="84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x v="63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x v="80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x v="193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x v="202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x v="82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x v="81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x v="22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x v="194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x v="244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x v="79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x v="80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x v="19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x v="41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x v="1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x v="253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x v="22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x v="88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x v="29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x v="2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x v="80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x v="29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x v="254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x v="24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x v="38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x v="79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x v="44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x v="2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x v="63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x v="256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x v="209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x v="257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x v="142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x v="132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x v="42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x v="258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x v="259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x v="112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x v="260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x v="26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x v="180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x v="221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x v="93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x v="74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x v="262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x v="88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x v="263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x v="64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x v="42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x v="209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x v="29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x v="78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x v="29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x v="264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x v="84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x v="22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x v="78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x v="29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x v="80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0"/>
    <x v="78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x v="78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x v="78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x v="78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x v="29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x v="78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x v="78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x v="78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x v="78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x v="78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x v="78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x v="29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x v="78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x v="80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x v="78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x v="252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x v="81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x v="265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x v="73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x v="80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x v="64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x v="84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x v="78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x v="80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x v="29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x v="209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x v="8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x v="266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x v="15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x v="81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x v="59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x v="15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x v="80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x v="8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x v="29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x v="78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x v="82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x v="84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x v="78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x v="206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x v="72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x v="29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x v="84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x v="63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x v="80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x v="74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x v="225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x v="60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x v="63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x v="19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x v="29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x v="73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x v="79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x v="5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x v="41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x v="7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x v="9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x v="63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x v="78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x v="64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x v="8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x v="202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x v="29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x v="267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x v="29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x v="8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x v="80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x v="73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x v="22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x v="8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x v="29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x v="78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x v="81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x v="78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x v="8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x v="63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x v="78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x v="84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x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x v="0"/>
    <x v="29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x v="84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x v="8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x v="78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x v="62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x v="29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x v="29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x v="29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x v="79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x v="70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x v="80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x v="29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x v="78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x v="78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x v="78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x v="22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x v="78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x v="29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x v="8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x v="78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x v="8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x v="84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x v="79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x v="78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x v="41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x v="29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x v="8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x v="22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x v="78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x v="8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x v="8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x v="78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x v="10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x v="78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x v="84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x v="78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x v="78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x v="20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x v="22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x v="38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x v="8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x v="8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x v="84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x v="29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x v="78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x v="29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x v="10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x v="82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x v="29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x v="78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x v="29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x v="81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x v="268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x v="8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x v="80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x v="8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x v="269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x v="112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x v="252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x v="16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x v="268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x v="48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x v="62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x v="51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x v="41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x v="270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x v="271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x v="203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x v="27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x v="100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x v="15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x v="82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x v="27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x v="112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x v="197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x v="2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x v="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x v="95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x v="58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x v="26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x v="11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x v="67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x v="27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x v="79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x v="1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x v="52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x v="20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x v="274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x v="147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x v="275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x v="30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x v="35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x v="205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x v="27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x v="276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x v="277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x v="59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x v="8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x v="244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x v="78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x v="5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x v="29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x v="78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x v="78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x v="29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x v="79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x v="78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x v="79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x v="78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x v="78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x v="8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x v="78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x v="22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x v="69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x v="29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x v="44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x v="43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x v="5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x v="162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x v="133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x v="211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x v="75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x v="27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x v="142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x v="26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x v="279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x v="26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x v="280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x v="28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x v="282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x v="283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x v="93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x v="142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x v="47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x v="217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x v="14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x v="69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x v="3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x v="133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x v="180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x v="0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x v="190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x v="3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x v="162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x v="33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x v="241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x v="284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x v="285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x v="32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x v="286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x v="245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x v="143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x v="208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x v="142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x v="220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x v="19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x v="162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x v="287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x v="9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x v="20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x v="42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x v="47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x v="48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x v="288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x v="47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x v="148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x v="19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x v="31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x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x v="146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x v="51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x v="58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x v="5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x v="60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x v="133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x v="52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x v="201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x v="48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x v="289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x v="43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x v="44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x v="2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x v="5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x v="61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x v="29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x v="259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x v="202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x v="290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x v="29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x v="10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x v="12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x v="82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x v="8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x v="63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x v="80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x v="3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x v="24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x v="22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x v="202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x v="14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x v="41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x v="82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x v="133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x v="69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x v="78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x v="78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x v="222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x v="38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x v="291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x v="205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x v="41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x v="7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x v="78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x v="67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x v="29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x v="292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x v="237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x v="63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x v="184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x v="162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x v="55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x v="293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x v="76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x v="148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x v="294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x v="288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x v="31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x v="212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x v="45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x v="71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x v="72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x v="10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x v="75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x v="295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x v="20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x v="81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x v="296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x v="297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x v="206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x v="24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x v="45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x v="298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x v="9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x v="16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x v="38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x v="47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x v="3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x v="280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x v="129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x v="162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x v="182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x v="299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x v="81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x v="196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x v="265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x v="251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x v="287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x v="179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x v="25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x v="76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x v="300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x v="69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x v="10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x v="62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x v="201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x v="47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x v="5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x v="141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x v="196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x v="150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x v="71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x v="192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x v="69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x v="301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x v="116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x v="3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x v="81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x v="5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x v="8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x v="84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x v="79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x v="78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x v="29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x v="8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x v="62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x v="29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x v="29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x v="82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x v="78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x v="84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x v="29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x v="73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x v="8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x v="84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x v="84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x v="29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x v="25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x v="78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x v="78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x v="80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x v="8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x v="78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x v="81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x v="5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x v="78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x v="73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x v="202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x v="84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x v="84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x v="19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x v="22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x v="79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x v="29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x v="8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x v="78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x v="78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x v="78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x v="78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x v="78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x v="8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x v="78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x v="78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x v="29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x v="84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x v="78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x v="78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x v="29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x v="63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x v="8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x v="78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x v="78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x v="78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x v="78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x v="158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x v="3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x v="20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x v="302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x v="303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x v="290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x v="304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x v="305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x v="306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x v="75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x v="307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x v="22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x v="5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x v="88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x v="308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x v="309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x v="232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x v="310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x v="26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x v="311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x v="79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x v="29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x v="84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x v="78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x v="8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x v="8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x v="78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x v="79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x v="78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x v="10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x v="29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x v="84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x v="78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x v="202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x v="78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x v="78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x v="29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x v="8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x v="29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x v="41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x v="312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x v="313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x v="26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x v="314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x v="31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x v="68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x v="51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x v="263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x v="193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x v="316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x v="190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x v="317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x v="224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x v="282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x v="160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x v="318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x v="319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x v="163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x v="108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x v="15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x v="97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x v="320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x v="198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x v="33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x v="205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x v="321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x v="16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x v="322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x v="26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x v="323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x v="196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x v="32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x v="325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x v="232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x v="238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x v="326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x v="291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x v="67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x v="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x v="15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x v="84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x v="29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x v="29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x v="78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x v="29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x v="202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x v="78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x v="29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x v="79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x v="63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x v="78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x v="38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x v="78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x v="78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x v="78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x v="8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x v="29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x v="8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x v="29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x v="80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x v="29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x v="78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x v="84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x v="29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x v="29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x v="211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x v="62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x v="19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x v="78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x v="47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x v="80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x v="8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x v="8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x v="79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x v="2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x v="73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x v="84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x v="80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x v="84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x v="78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x v="29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x v="8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x v="29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x v="78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x v="8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x v="78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x v="29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x v="78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x v="78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x v="84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x v="297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x v="78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x v="8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x v="73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x v="63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x v="8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x v="78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x v="29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x v="78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x v="82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x v="6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x v="58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x v="209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x v="16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x v="3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x v="297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x v="242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x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x v="80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x v="300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x v="74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x v="202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x v="55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x v="99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x v="327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x v="328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x v="150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x v="74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x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x v="5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x v="7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x v="71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x v="59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x v="20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x v="201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x v="52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x v="44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x v="106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x v="141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x v="149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x v="182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x v="5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x v="6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x v="58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x v="7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x v="45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x v="41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x v="74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x v="10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x v="5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x v="55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x v="33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x v="7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x v="130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x v="73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x v="1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x v="67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x v="24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x v="75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x v="58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x v="9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x v="16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x v="129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x v="69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x v="53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x v="53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x v="170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x v="329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x v="43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x v="17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x v="2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x v="95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x v="58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x v="30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x v="251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x v="15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x v="141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x v="318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x v="47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x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x v="99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x v="72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x v="211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x v="116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x v="69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x v="288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x v="288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x v="72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x v="6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x v="20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x v="330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x v="78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x v="73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x v="2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x v="41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x v="29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x v="70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x v="63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x v="25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x v="202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x v="44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x v="41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x v="22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x v="29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x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x v="78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x v="19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x v="78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x v="80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x v="1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x v="84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x v="29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x v="84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x v="202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x v="78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x v="78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x v="82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x v="78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x v="80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x v="29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x v="84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x v="78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x v="29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x v="5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x v="84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x v="8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x v="14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x v="84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x v="8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x v="22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x v="78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x v="29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x v="8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x v="80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x v="82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x v="38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x v="29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x v="63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x v="78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x v="78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x v="78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x v="78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x v="78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x v="29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x v="84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x v="29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x v="41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x v="29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x v="29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x v="78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x v="47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x v="69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x v="85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x v="16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x v="30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x v="329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x v="180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x v="33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x v="132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x v="207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x v="42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x v="24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x v="2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x v="24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x v="80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x v="148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x v="25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x v="74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x v="72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x v="33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x v="8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x v="20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x v="115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x v="70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x v="27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x v="78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x v="70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x v="41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x v="19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x v="297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x v="20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x v="10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x v="10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x v="62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x v="20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x v="80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x v="73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x v="41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x v="44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x v="215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x v="5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x v="88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x v="333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x v="51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x v="52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x v="60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x v="5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x v="80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x v="80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x v="41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x v="80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x v="237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x v="84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x v="59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x v="75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x v="48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x v="205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x v="7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x v="79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x v="116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x v="7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x v="59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x v="11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x v="47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x v="259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x v="22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x v="22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x v="93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x v="82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x v="84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x v="55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x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x v="78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x v="205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x v="78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x v="79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x v="61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x v="78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x v="80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x v="22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x v="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x v="202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x v="51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x v="244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x v="133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x v="44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x v="93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x v="53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x v="51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x v="334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x v="25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x v="9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x v="20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x v="24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x v="202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x v="16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x v="209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x v="33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x v="43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x v="62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x v="244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x v="64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x v="179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x v="9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x v="10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x v="335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x v="44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x v="5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x v="22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x v="122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x v="55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x v="132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x v="25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x v="49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x v="277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x v="44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x v="19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x v="184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x v="6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x v="10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x v="78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x v="38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x v="84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x v="53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x v="84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x v="84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x v="29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x v="5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x v="78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x v="202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x v="1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x v="62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x v="84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x v="84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x v="8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x v="78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x v="78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x v="78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x v="84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x v="5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x v="16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x v="75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x v="58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x v="55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x v="217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x v="60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x v="22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x v="30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x v="3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x v="33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x v="148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x v="55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x v="43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x v="9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x v="5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x v="62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x v="275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x v="64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x v="288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x v="241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x v="20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x v="8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x v="14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x v="84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x v="80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x v="221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x v="80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x v="80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x v="44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x v="168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x v="29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x v="288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x v="55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x v="84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x v="80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x v="79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x v="16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x v="82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x v="22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x v="217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x v="44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x v="31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x v="62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x v="51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x v="47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x v="329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x v="202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x v="69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x v="11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x v="55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x v="133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x v="144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x v="238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x v="99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x v="133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x v="108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x v="60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x v="229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x v="93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x v="162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x v="337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x v="1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x v="33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x v="33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x v="34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x v="16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x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x v="341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x v="342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x v="343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x v="34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x v="345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x v="206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x v="119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x v="126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x v="346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x v="347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x v="348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x v="349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x v="51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x v="350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x v="351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x v="242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x v="352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x v="27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x v="35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x v="316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x v="354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x v="355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x v="356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x v="357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x v="146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x v="358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x v="359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x v="35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x v="360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x v="36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x v="362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x v="36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x v="364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x v="8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x v="78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x v="38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x v="63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x v="80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x v="29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x v="33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x v="29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x v="29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x v="81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x v="8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x v="84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x v="78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x v="78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x v="8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x v="78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x v="78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x v="8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x v="63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x v="20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x v="365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x v="366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x v="5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x v="178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x v="277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x v="175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x v="89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x v="14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x v="367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x v="368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x v="369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x v="275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x v="370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x v="371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x v="37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x v="373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x v="374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x v="375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x v="376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x v="259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x v="1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x v="166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x v="377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x v="217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x v="378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x v="379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x v="380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x v="1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x v="225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x v="381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x v="27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x v="382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x v="150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x v="27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x v="383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x v="384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x v="385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x v="386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x v="16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x v="197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x v="148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x v="205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x v="189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x v="387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x v="40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x v="3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x v="388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x v="389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x v="390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x v="203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x v="391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x v="392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x v="212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x v="393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x v="2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x v="39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x v="395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x v="396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x v="269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x v="397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x v="2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x v="398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x v="72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x v="399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x v="400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x v="71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x v="73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x v="88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x v="40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x v="401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x v="402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x v="403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x v="404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x v="8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x v="405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x v="406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x v="101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x v="53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x v="4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x v="133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x v="16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x v="44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x v="20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x v="67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x v="1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x v="2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x v="20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x v="11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x v="95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x v="322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x v="33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x v="16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x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x v="250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x v="19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x v="25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x v="44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x v="58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x v="287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x v="74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x v="3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x v="44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x v="248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x v="7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x v="221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x v="3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x v="6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x v="277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x v="244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x v="44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x v="70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x v="202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x v="329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x v="206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x v="17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x v="297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x v="2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x v="5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x v="19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x v="50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x v="73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x v="8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x v="81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x v="81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x v="74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x v="84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x v="163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x v="29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x v="8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x v="80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x v="8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x v="221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x v="8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x v="8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x v="19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x v="80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x v="408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x v="8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x v="6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x v="202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x v="78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x v="8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x v="81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x v="5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x v="30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x v="29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x v="16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x v="84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x v="78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x v="80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x v="79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x v="80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x v="80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x v="84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x v="81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x v="1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x v="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x v="409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x v="84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x v="38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x v="62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x v="6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x v="3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x v="1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x v="2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x v="58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x v="22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x v="158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x v="63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x v="10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x v="5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x v="62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x v="24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x v="287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x v="55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x v="26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x v="44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x v="410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x v="64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x v="76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x v="28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x v="289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x v="411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x v="161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x v="412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x v="413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x v="414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x v="415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x v="106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x v="416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x v="20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x v="417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x v="418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x v="419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x v="248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x v="302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x v="42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x v="42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x v="140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x v="40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x v="33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x v="422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x v="133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x v="196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x v="74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x v="69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x v="63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x v="5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x v="41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x v="250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x v="148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x v="252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x v="29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x v="5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x v="51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x v="25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x v="82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x v="88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x v="10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x v="50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x v="423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x v="209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x v="61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x v="228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x v="42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x v="306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x v="425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x v="296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x v="380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x v="156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x v="426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x v="427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x v="428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x v="33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x v="206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x v="34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x v="429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x v="1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x v="374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x v="93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x v="430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x v="431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x v="432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x v="126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x v="433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x v="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x v="434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x v="130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x v="387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x v="435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x v="436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x v="437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x v="87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x v="438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x v="197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x v="133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x v="3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x v="242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x v="190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x v="87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x v="439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x v="33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x v="65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x v="440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x v="5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x v="441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x v="442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x v="441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x v="443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x v="444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x v="445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x v="446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x v="206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x v="221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x v="1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x v="11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x v="44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x v="33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x v="58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x v="436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x v="202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x v="8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x v="53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x v="211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x v="1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x v="25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x v="448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x v="20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x v="20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x v="60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x v="68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x v="67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x v="74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x v="300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x v="69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x v="108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x v="10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x v="449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x v="25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x v="63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x v="263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x v="268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x v="27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x v="116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x v="15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x v="196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x v="11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x v="450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x v="329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x v="451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x v="201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x v="1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x v="328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x v="133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x v="31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x v="452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x v="19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x v="430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x v="99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x v="30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x v="31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x v="80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x v="80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x v="42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x v="63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x v="29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x v="453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x v="416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x v="207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x v="430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x v="454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x v="455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x v="225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x v="85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x v="170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x v="456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x v="122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x v="252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x v="457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x v="458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x v="78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x v="78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x v="29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x v="29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x v="78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x v="8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x v="29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x v="81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x v="78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x v="78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x v="63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x v="78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x v="78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x v="29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x v="84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x v="78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x v="78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x v="78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x v="8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x v="29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x v="78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x v="84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x v="78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x v="78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x v="78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x v="74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x v="25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x v="84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x v="78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x v="80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x v="78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x v="79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x v="29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x v="29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x v="78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x v="80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x v="78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x v="78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x v="78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x v="8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x v="63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x v="84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x v="8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x v="22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x v="63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x v="78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x v="8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x v="22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x v="29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x v="78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x v="29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x v="78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x v="29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x v="84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x v="78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x v="29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x v="78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x v="78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x v="78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x v="78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x v="82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x v="29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x v="8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x v="78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x v="9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x v="38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x v="51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x v="84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x v="79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x v="78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x v="8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x v="78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x v="8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x v="62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x v="79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x v="29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x v="78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x v="81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x v="78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x v="17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x v="29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x v="29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x v="29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x v="82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x v="29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x v="78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x v="29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x v="29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x v="80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x v="84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x v="84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x v="84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x v="78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x v="84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x v="80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x v="84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x v="78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x v="29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x v="78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x v="84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x v="280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x v="459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x v="409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x v="42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x v="248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x v="112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x v="152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x v="82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x v="148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x v="33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x v="153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x v="41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x v="85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x v="208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x v="38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x v="85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x v="20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x v="144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x v="460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x v="32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x v="48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x v="248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x v="11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x v="68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x v="53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x v="47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x v="68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x v="6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x v="5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x v="17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x v="5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x v="201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x v="5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x v="44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x v="75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x v="16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x v="14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x v="1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x v="38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x v="22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x v="1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x v="20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x v="10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x v="24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x v="14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x v="209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x v="44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x v="71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x v="11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x v="38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x v="73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x v="74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x v="461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x v="70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x v="288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x v="73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x v="6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x v="9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x v="203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x v="60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x v="63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x v="81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x v="78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x v="78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x v="78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x v="84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x v="78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x v="78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x v="33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x v="84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x v="78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x v="78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x v="78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x v="80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x v="8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x v="78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x v="51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x v="78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x v="80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x v="78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x v="46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x v="74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x v="55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x v="68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x v="144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x v="51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x v="26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x v="75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x v="88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x v="53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x v="42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x v="65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x v="327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x v="25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x v="76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x v="80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x v="202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x v="333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x v="211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x v="74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x v="287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x v="62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x v="62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x v="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x v="42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x v="71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x v="179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x v="7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x v="7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x v="3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x v="6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x v="59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x v="65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x v="85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x v="2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x v="69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x v="17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x v="59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x v="20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x v="64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x v="78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x v="8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x v="78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x v="78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x v="29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x v="78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x v="84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x v="29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x v="84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x v="84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x v="80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x v="78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x v="78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x v="78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x v="78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x v="78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x v="78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x v="78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x v="8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x v="84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x v="202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x v="29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x v="81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x v="78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x v="29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x v="29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x v="79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x v="22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x v="29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x v="78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x v="84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x v="29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x v="78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x v="29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x v="10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x v="74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x v="63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x v="25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x v="81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x v="209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x v="299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x v="463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x v="133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x v="306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x v="464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x v="46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x v="367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x v="466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x v="467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x v="468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x v="469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x v="32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x v="33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x v="61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x v="250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x v="146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x v="180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x v="99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x v="28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x v="470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x v="471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x v="142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x v="95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x v="472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x v="47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x v="133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x v="43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x v="64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x v="61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x v="75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x v="172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x v="288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x v="473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x v="20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x v="87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x v="133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x v="55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x v="25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x v="72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x v="50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x v="29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x v="78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x v="474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x v="47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x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x v="47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x v="8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x v="79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x v="8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x v="81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x v="5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x v="202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x v="16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x v="79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x v="68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x v="215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x v="211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x v="80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x v="73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x v="81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x v="65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x v="144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x v="6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x v="201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x v="67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x v="190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x v="59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x v="33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x v="202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x v="65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x v="87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x v="5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x v="3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x v="199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x v="60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x v="82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x v="74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x v="84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x v="8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x v="80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x v="84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x v="9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x v="8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x v="80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x v="29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x v="78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x v="78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x v="25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x v="29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x v="115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x v="84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x v="29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x v="8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x v="29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x v="8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x v="44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x v="47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x v="84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x v="78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x v="80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x v="67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x v="55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x v="43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x v="63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x v="22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x v="40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x v="476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x v="477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x v="47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x v="479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x v="196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x v="235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x v="48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x v="120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x v="48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x v="482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x v="166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x v="265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x v="50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x v="210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x v="314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x v="333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x v="282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x v="483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x v="116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x v="442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x v="484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x v="413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x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x v="345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x v="7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x v="9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x v="46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x v="430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x v="485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x v="6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x v="231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x v="41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x v="277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x v="5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x v="80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x v="59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x v="78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x v="19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x v="72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x v="10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x v="80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x v="80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x v="84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x v="78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x v="78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x v="25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x v="22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x v="78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x v="41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x v="51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x v="84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x v="79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x v="84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x v="78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x v="80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x v="29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x v="8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x v="80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x v="78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x v="80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x v="8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x v="69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x v="84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x v="51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x v="78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x v="78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x v="29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x v="62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x v="84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x v="17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x v="29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x v="41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x v="29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x v="78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x v="33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x v="59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x v="42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x v="52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x v="136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x v="142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x v="44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x v="9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x v="5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x v="3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x v="33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x v="5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x v="196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x v="8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x v="9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x v="64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x v="225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x v="237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x v="208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x v="162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x v="62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x v="24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x v="26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x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x v="59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x v="88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x v="251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x v="50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x v="64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x v="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x v="52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x v="1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x v="93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x v="31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x v="25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x v="3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x v="51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x v="33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x v="201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x v="9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x v="2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x v="225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x v="25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x v="41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x v="13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x v="10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x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x v="174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x v="88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x v="202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x v="47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x v="1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x v="2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x v="64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x v="251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x v="202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x v="64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x v="241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x v="162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x v="46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x v="29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x v="78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x v="78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x v="29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x v="70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x v="78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x v="78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x v="8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x v="29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x v="62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x v="78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x v="79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x v="78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x v="25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x v="81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x v="79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x v="41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x v="78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x v="29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x v="82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x v="8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x v="8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x v="29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x v="8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x v="78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x v="84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x v="73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x v="65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x v="81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x v="82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x v="62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x v="78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x v="22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x v="8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x v="8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x v="78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x v="79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x v="80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x v="29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x v="60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x v="78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x v="80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x v="81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x v="80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x v="81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x v="29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x v="29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x v="78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x v="25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x v="8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x v="73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x v="5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x v="84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x v="78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x v="80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x v="8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x v="8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x v="8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x v="78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x v="63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x v="84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x v="29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x v="80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x v="80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x v="5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x v="63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x v="84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x v="81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x v="29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x v="29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x v="25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x v="55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x v="84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x v="29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x v="8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x v="63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x v="82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x v="9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x v="79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x v="62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x v="8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x v="79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x v="73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x v="206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x v="473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x v="133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x v="64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x v="5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x v="58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x v="95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x v="82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x v="44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x v="241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x v="7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x v="70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x v="69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x v="16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x v="58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x v="20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x v="51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x v="29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x v="91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x v="78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x v="29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x v="78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x v="84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x v="62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x v="82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x v="84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x v="78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x v="6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x v="22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x v="8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x v="78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x v="202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x v="9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x v="8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x v="78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x v="78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x v="78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x v="52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x v="9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x v="15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x v="193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x v="70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x v="130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x v="26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x v="5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x v="5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x v="110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x v="68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x v="5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x v="51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x v="45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x v="116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x v="25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x v="209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x v="38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x v="67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x v="5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x v="174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x v="211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x v="486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x v="423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x v="112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x v="6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x v="236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x v="33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x v="487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x v="74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x v="251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x v="31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x v="19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x v="211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x v="437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x v="413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x v="248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x v="488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x v="9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x v="22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x v="489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x v="201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x v="5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x v="490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x v="115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x v="174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x v="9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x v="55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x v="130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x v="41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x v="20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x v="16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x v="329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x v="491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x v="244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x v="17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x v="180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x v="14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x v="334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x v="209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x v="27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x v="95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x v="79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x v="0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x v="108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x v="20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x v="492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x v="221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x v="493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x v="14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x v="60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x v="20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x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x v="494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x v="495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x v="313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x v="58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x v="74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x v="163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x v="288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x v="1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x v="7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x v="130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x v="239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x v="31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x v="6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x v="9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x v="5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x v="241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x v="82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x v="2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x v="84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x v="8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x v="78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x v="29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x v="78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x v="78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x v="8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x v="202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x v="79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x v="78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x v="85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x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x v="250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x v="84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x v="41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x v="29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x v="84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x v="63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x v="38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x v="2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x v="84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x v="63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x v="8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x v="9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x v="133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x v="84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x v="8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x v="74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x v="63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x v="81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x v="78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x v="8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x v="79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x v="82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x v="8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x v="84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x v="8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x v="43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x v="82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x v="82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x v="64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x v="5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x v="29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x v="29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x v="25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x v="288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x v="74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x v="81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x v="62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x v="8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x v="24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x v="84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x v="81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x v="162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x v="80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x v="60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x v="84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x v="229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x v="29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x v="88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x v="82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x v="7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x v="78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x v="29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x v="73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x v="29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x v="84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x v="29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x v="73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x v="29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x v="84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x v="493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x v="80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0"/>
    <x v="78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x v="5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x v="78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x v="2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x v="29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x v="80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x v="8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x v="29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x v="38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x v="8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x v="63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x v="19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x v="29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x v="78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x v="79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x v="80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x v="22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x v="8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x v="78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x v="209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x v="78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x v="8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x v="496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x v="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x v="20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x v="201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x v="69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x v="85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x v="198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x v="252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x v="177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x v="30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x v="14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x v="50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x v="47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x v="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x v="142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x v="287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x v="250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x v="26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x v="64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x v="497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x v="16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x v="42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x v="141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x v="26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x v="2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x v="60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x v="142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x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x v="65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x v="16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x v="13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x v="76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x v="95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x v="43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x v="41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x v="299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x v="32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x v="67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x v="5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x v="16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x v="138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x v="82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x v="10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x v="78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x v="80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x v="22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x v="5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x v="78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x v="70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x v="79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x v="80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x v="8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x v="28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x v="29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x v="84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x v="20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x v="79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x v="78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x v="8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x v="78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x v="17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x v="141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x v="334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x v="65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x v="498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x v="225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x v="5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x v="248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x v="179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x v="2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x v="201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x v="192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x v="46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x v="211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x v="116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x v="87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x v="142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x v="499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x v="70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x v="64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x v="209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x v="7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x v="91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x v="7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x v="33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x v="55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x v="42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x v="248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x v="33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x v="238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x v="314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x v="1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x v="201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x v="69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x v="15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x v="275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x v="26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x v="50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x v="50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x v="189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x v="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x v="452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x v="106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x v="496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x v="9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x v="133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x v="248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x v="153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x v="59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x v="282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x v="14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x v="11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x v="174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x v="196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x v="72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x v="179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x v="32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x v="72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x v="287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x v="430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x v="449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x v="288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x v="16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x v="209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x v="13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x v="108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x v="64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x v="172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x v="8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x v="61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x v="61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x v="69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x v="287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x v="209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x v="5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x v="186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x v="5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x v="41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x v="75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x v="259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x v="69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x v="44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x v="20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x v="250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x v="25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x v="41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x v="110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x v="5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x v="74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x v="5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x v="3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x v="250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x v="287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x v="106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x v="16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x v="133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x v="2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x v="489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x v="9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x v="241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x v="9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x v="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x v="162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x v="162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x v="43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x v="14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x v="60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x v="6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x v="30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x v="207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x v="59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x v="58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x v="38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x v="44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x v="41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x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x v="72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x v="73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x v="41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x v="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x v="51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x v="82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x v="55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x v="50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x v="71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x v="1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x v="112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x v="67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x v="287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x v="82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x v="69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x v="300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x v="5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x v="44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x v="33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x v="76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x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x v="244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x v="62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x v="59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x v="19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x v="1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x v="25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x v="13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x v="241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x v="16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x v="3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x v="16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x v="41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x v="74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x v="64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x v="37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x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x v="250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x v="32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x v="9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x v="55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x v="250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x v="8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x v="59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x v="209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x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x v="241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x v="55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x v="82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x v="74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x v="209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x v="47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x v="5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x v="10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x v="99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x v="64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x v="44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x v="33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x v="53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x v="67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x v="209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x v="31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x v="41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x v="14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x v="2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x v="43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x v="95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x v="19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x v="59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x v="8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x v="3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x v="74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x v="44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x v="33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x v="5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x v="71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x v="67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x v="268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x v="3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x v="111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x v="5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x v="8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x v="5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x v="110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x v="85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x v="59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x v="64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x v="244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x v="76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x v="55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x v="25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x v="3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x v="82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x v="209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x v="43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x v="6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x v="67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x v="69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x v="15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x v="67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x v="73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x v="88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x v="201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x v="45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x v="60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x v="13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x v="8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x v="250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x v="64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x v="288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x v="26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x v="129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x v="10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x v="7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x v="17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x v="25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x v="59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x v="141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x v="68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x v="22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x v="43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x v="9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x v="162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x v="20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x v="25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x v="43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x v="9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x v="70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x v="38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x v="7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x v="25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x v="64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x v="50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x v="38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x v="16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x v="74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x v="17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x v="10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x v="8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x v="5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x v="229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x v="251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x v="17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x v="42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x v="5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x v="5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x v="287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x v="82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x v="209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x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x v="51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x v="70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x v="5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x v="79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x v="70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x v="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x v="6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x v="62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x v="1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x v="144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x v="182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x v="3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x v="209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x v="6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x v="3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x v="60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x v="250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x v="74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x v="73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x v="2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x v="60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x v="62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x v="250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x v="76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x v="72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x v="288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x v="2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x v="288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x v="288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x v="162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x v="44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x v="22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x v="70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x v="60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x v="250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x v="41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x v="51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x v="41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x v="10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x v="5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x v="3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x v="73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x v="67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x v="202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x v="62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x v="51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x v="33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x v="64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x v="62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x v="69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x v="144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x v="142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x v="63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x v="69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x v="48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x v="7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x v="59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x v="19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x v="55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x v="74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x v="22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x v="386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x v="67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x v="5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x v="33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x v="1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x v="62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x v="22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x v="58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x v="268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x v="60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x v="5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x v="22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x v="10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x v="22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x v="62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x v="288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x v="31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x v="20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x v="9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x v="201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x v="28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x v="25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x v="9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x v="501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x v="19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x v="5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x v="142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x v="241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x v="162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x v="20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x v="5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x v="8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x v="44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x v="14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x v="10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x v="14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x v="55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x v="20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x v="82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x v="76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x v="43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x v="33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x v="81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x v="74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x v="7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x v="25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x v="74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x v="43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x v="72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x v="5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x v="300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x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x v="241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x v="33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x v="202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x v="95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x v="196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x v="59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x v="2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x v="68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x v="17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x v="95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x v="41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x v="51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x v="74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x v="5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x v="80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x v="28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x v="72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x v="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x v="50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x v="41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x v="31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x v="9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x v="74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x v="64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x v="162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x v="13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x v="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x v="9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x v="26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x v="250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x v="43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x v="13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x v="6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x v="5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x v="438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x v="16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x v="64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x v="69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x v="70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x v="76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x v="53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x v="60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x v="78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x v="84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x v="29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x v="211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x v="29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x v="162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x v="59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x v="73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x v="78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x v="25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x v="84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x v="29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x v="8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x v="78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x v="84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x v="78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x v="8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x v="29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x v="22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x v="84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x v="196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x v="22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x v="5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x v="82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x v="5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x v="51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x v="44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x v="1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x v="67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x v="9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x v="9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x v="62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x v="19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x v="17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x v="244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x v="82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x v="10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x v="25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x v="44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x v="6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x v="33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x v="5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x v="8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x v="244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x v="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x v="229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x v="162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x v="8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x v="38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x v="473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x v="162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x v="209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x v="69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x v="59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x v="85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x v="3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x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x v="149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x v="79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x v="20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x v="70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x v="95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x v="162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x v="220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x v="5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x v="25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x v="65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x v="51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x v="76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x v="209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x v="327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x v="244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x v="59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x v="70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x v="64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x v="209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x v="74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x v="2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x v="62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x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x v="70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x v="2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x v="74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x v="64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x v="201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x v="10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x v="174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x v="74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x v="5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x v="62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x v="67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x v="80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x v="244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x v="3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x v="2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x v="287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x v="30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x v="41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x v="67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x v="51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x v="162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x v="81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x v="29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x v="8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x v="80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x v="78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x v="63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x v="84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x v="29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x v="80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x v="79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x v="22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x v="25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x v="78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x v="80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x v="78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x v="78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x v="29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x v="29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x v="29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x v="47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x v="63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x v="33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x v="202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x v="41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x v="209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x v="74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x v="33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x v="5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x v="133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x v="55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x v="106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x v="110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x v="8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x v="33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x v="99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x v="74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x v="329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x v="93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x v="6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x v="6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x v="41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x v="9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x v="44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x v="51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x v="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x v="20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x v="25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x v="225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x v="211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x v="17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x v="248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x v="209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x v="47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x v="74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x v="5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x v="73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x v="209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x v="26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x v="73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x v="29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x v="80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x v="78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x v="78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x v="84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x v="5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x v="29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x v="84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x v="29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x v="7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x v="81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x v="80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x v="38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x v="82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x v="78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x v="244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x v="78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x v="84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x v="29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x v="82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x v="5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x v="44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x v="55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x v="10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x v="202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x v="74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x v="69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x v="9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x v="7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x v="9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x v="73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x v="55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x v="9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x v="67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x v="88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x v="14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x v="63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x v="72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x v="55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x v="71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x v="33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x v="22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x v="8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x v="82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x v="82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x v="9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x v="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x v="22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x v="25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x v="5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x v="61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x v="58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x v="8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x v="69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x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x v="10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x v="133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x v="8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x v="22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x v="82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x v="68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x v="33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x v="80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x v="5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x v="84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x v="84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x v="9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x v="29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x v="29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x v="80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x v="29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x v="29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x v="62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x v="29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x v="29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x v="78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x v="8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x v="25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x v="84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x v="81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x v="29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x v="41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x v="73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x v="8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x v="78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x v="78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x v="78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x v="78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x v="67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x v="25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x v="29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x v="78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x v="5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x v="29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x v="78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x v="78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x v="78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x v="78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x v="0"/>
    <x v="78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x v="84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x v="25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x v="82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x v="22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x v="63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x v="78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x v="87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x v="202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x v="29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x v="80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x v="73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x v="38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x v="84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x v="81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x v="29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x v="162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x v="78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x v="84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x v="63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x v="38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x v="80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x v="80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x v="80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x v="8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x v="17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x v="29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x v="63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x v="74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x v="29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x v="78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x v="29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x v="8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x v="8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x v="8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x v="78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x v="79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x v="5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x v="244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x v="8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x v="29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x v="84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x v="63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x v="25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x v="78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x v="78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x v="29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x v="8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x v="8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x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x v="78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x v="73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x v="81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x v="29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x v="84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x v="84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x v="78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x v="62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x v="78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x v="29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x v="81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x v="84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x v="78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x v="58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x v="29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x v="29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x v="29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x v="78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x v="78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x v="22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x v="78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x v="29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x v="38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x v="8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x v="80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x v="84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x v="8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x v="78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x v="8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x v="80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x v="84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x v="73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x v="202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x v="79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x v="84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x v="79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x v="22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x v="7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x v="202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x v="78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x v="73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x v="79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x v="22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x v="79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x v="63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x v="63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x v="81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x v="67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x v="73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x v="10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x v="62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x v="62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x v="80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x v="78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x v="8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x v="29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x v="82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x v="29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x v="29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x v="80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x v="5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x v="78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x v="8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x v="25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x v="29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x v="25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x v="80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x v="84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x v="29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x v="84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x v="29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x v="29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x v="80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x v="8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x v="44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x v="80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x v="78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x v="84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x v="78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x v="29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x v="63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x v="84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x v="80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x v="80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x v="8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x v="84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x v="438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x v="78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x v="29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x v="80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x v="78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x v="63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x v="202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x v="78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x v="79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x v="78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x v="63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x v="225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x v="84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x v="20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x v="5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x v="84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x v="80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x v="81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x v="84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x v="84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x v="8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x v="78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x v="80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x v="29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x v="8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x v="80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x v="110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x v="29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x v="29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x v="78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x v="62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x v="84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x v="78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x v="64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x v="82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x v="79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x v="80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x v="63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x v="81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x v="78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x v="8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x v="82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x v="79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x v="80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x v="29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x v="5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x v="29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x v="62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x v="79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x v="78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x v="84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x v="84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x v="64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x v="62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x v="78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x v="79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x v="78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x v="29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x v="78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x v="8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x v="84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x v="79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x v="29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x v="29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x v="81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x v="78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x v="8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x v="22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x v="8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x v="22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x v="29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x v="80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x v="22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x v="29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x v="81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x v="78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x v="78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x v="29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x v="78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x v="78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x v="79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x v="79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x v="25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x v="79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x v="51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x v="80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x v="29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x v="78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x v="79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x v="79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x v="29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x v="8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2C751D-8946-4541-AAAD-F258D7D1BE7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0F1C8-05DE-4227-8F3A-6235C50C214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FE0EE-7F8E-4C91-98D4-FC52E5010B9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S1" sqref="S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6" bestFit="1" customWidth="1"/>
    <col min="20" max="20" width="22.28515625" style="16" bestFit="1" customWidth="1"/>
  </cols>
  <sheetData>
    <row r="1" spans="1:21" s="17" customForma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7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43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IFERROR(ROUND(E2845/L2845,2),0)</f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5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si="225"/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IFERROR(ROUND(E2909/L2909,2),0)</f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30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si="230"/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IFERROR(ROUND(E2973/L2973,2),0)</f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5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si="235"/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IFERROR(ROUND(E3037/L3037,2),0)</f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40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si="240"/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IFERROR(ROUND(E3101/L3101,2),0)</f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5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si="245"/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IFERROR(ROUND(E3165/L3165,2),0)</f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50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si="250"/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IFERROR(ROUND(E3229/L3229,2),0)</f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5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si="255"/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IFERROR(ROUND(E3293/L3293,2),0)</f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60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si="260"/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IFERROR(ROUND(E3357/L3357,2),0)</f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5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si="265"/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IFERROR(ROUND(E3421/L3421,2),0)</f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70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si="270"/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IFERROR(ROUND(E3485/L3485,2),0)</f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5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si="275"/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IFERROR(ROUND(E3549/L3549,2),0)</f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80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si="280"/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IFERROR(ROUND(E3613/L3613,2),0)</f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5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si="285"/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IFERROR(ROUND(E3677/L3677,2),0)</f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90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si="290"/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IFERROR(ROUND(E3741/L3741,2),0)</f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5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si="295"/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IFERROR(ROUND(E3805/L3805,2),0)</f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300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si="300"/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IFERROR(ROUND(E3869/L3869,2),0)</f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5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si="305"/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IFERROR(ROUND(E3933/L3933,2),0)</f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10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si="310"/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IFERROR(ROUND(E3997/L3997,2),0)</f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5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si="315"/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IFERROR(ROUND(E4061/L4061,2),0)</f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20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si="320"/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180D9-C59B-4FC7-A3E2-73E8E06EB8E3}">
  <dimension ref="A1:E18"/>
  <sheetViews>
    <sheetView tabSelected="1" workbookViewId="0">
      <selection activeCell="D4" sqref="D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10" width="5" bestFit="1" customWidth="1"/>
    <col min="11" max="11" width="11.28515625" bestFit="1" customWidth="1"/>
    <col min="12" max="12" width="7" bestFit="1" customWidth="1"/>
    <col min="13" max="15" width="5" bestFit="1" customWidth="1"/>
    <col min="16" max="16" width="10" bestFit="1" customWidth="1"/>
    <col min="17" max="17" width="8.5703125" bestFit="1" customWidth="1"/>
    <col min="18" max="24" width="5" bestFit="1" customWidth="1"/>
    <col min="25" max="25" width="11.5703125" bestFit="1" customWidth="1"/>
    <col min="26" max="26" width="12.28515625" bestFit="1" customWidth="1"/>
    <col min="27" max="29" width="5" bestFit="1" customWidth="1"/>
    <col min="30" max="30" width="15.42578125" bestFit="1" customWidth="1"/>
    <col min="31" max="31" width="8" bestFit="1" customWidth="1"/>
    <col min="32" max="39" width="5" bestFit="1" customWidth="1"/>
    <col min="40" max="40" width="11" bestFit="1" customWidth="1"/>
    <col min="41" max="41" width="14.140625" bestFit="1" customWidth="1"/>
    <col min="42" max="45" width="5" bestFit="1" customWidth="1"/>
    <col min="46" max="46" width="17.42578125" bestFit="1" customWidth="1"/>
    <col min="47" max="47" width="12.140625" bestFit="1" customWidth="1"/>
    <col min="48" max="55" width="5" bestFit="1" customWidth="1"/>
    <col min="56" max="56" width="15.28515625" bestFit="1" customWidth="1"/>
    <col min="57" max="57" width="12.7109375" bestFit="1" customWidth="1"/>
    <col min="58" max="65" width="5" bestFit="1" customWidth="1"/>
    <col min="66" max="66" width="15.85546875" bestFit="1" customWidth="1"/>
    <col min="67" max="67" width="9.42578125" bestFit="1" customWidth="1"/>
    <col min="68" max="74" width="5" bestFit="1" customWidth="1"/>
    <col min="75" max="75" width="12.42578125" bestFit="1" customWidth="1"/>
    <col min="76" max="7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40B4A-A487-4D69-99CE-453CB93D8009}">
  <dimension ref="A1:H13"/>
  <sheetViews>
    <sheetView workbookViewId="0">
      <selection activeCell="L24" sqref="L24"/>
    </sheetView>
  </sheetViews>
  <sheetFormatPr defaultRowHeight="15" x14ac:dyDescent="0.25"/>
  <cols>
    <col min="1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0" bestFit="1" customWidth="1"/>
    <col min="7" max="7" width="17" style="20" bestFit="1" customWidth="1"/>
    <col min="8" max="8" width="19.85546875" style="20" bestFit="1" customWidth="1"/>
  </cols>
  <sheetData>
    <row r="1" spans="1:8" s="17" customFormat="1" x14ac:dyDescent="0.25">
      <c r="A1" s="17" t="s">
        <v>8382</v>
      </c>
      <c r="B1" s="17" t="s">
        <v>8399</v>
      </c>
      <c r="C1" s="17" t="s">
        <v>8400</v>
      </c>
      <c r="D1" s="17" t="s">
        <v>8401</v>
      </c>
      <c r="E1" s="17" t="s">
        <v>8402</v>
      </c>
      <c r="F1" s="19" t="s">
        <v>8403</v>
      </c>
      <c r="G1" s="19" t="s">
        <v>8404</v>
      </c>
      <c r="H1" s="19" t="s">
        <v>8405</v>
      </c>
    </row>
    <row r="2" spans="1:8" x14ac:dyDescent="0.25">
      <c r="A2" t="s">
        <v>8406</v>
      </c>
      <c r="B2">
        <f>COUNTIFS(Kickstarter!$D:$D, "&lt;1000",Kickstarter!$F:$F, "Successful", Kickstarter!$R:$R, "plays")</f>
        <v>141</v>
      </c>
      <c r="C2">
        <f>COUNTIFS(Kickstarter!$D:$D, "&lt;1000",Kickstarter!$F:$F, "Failed", Kickstarter!$R:$R, "plays")</f>
        <v>45</v>
      </c>
      <c r="D2">
        <f>COUNTIFS(Kickstarter!$D:$D, "&lt;1000",Kickstarter!$F:$F, "Canceled", Kickstarter!$R:$R, 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8407</v>
      </c>
      <c r="B3">
        <f>COUNTIFS(Kickstarter!$D:$D, "&gt;=1000",Kickstarter!$F:$F, "Successful", Kickstarter!$D:$D, "&lt;=4999", Kickstarter!$R:$R, "plays")</f>
        <v>388</v>
      </c>
      <c r="C3">
        <f>COUNTIFS(Kickstarter!$D:$D, "&gt;=1000",Kickstarter!$F:$F, "Failed", Kickstarter!$D:$D, "&lt;=4999", Kickstarter!$R:$R, "plays")</f>
        <v>146</v>
      </c>
      <c r="D3">
        <f>COUNTIFS(Kickstarter!$D:$D, "&gt;=1000",Kickstarter!$F:$F, "Canceled", Kickstarter!$D:$D, "&lt;=4999", Kickstarter!$R:$R, 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8408</v>
      </c>
      <c r="B4">
        <f>COUNTIFS(Kickstarter!$D:$D, "&gt;=5000",Kickstarter!$F:$F, "Successful", Kickstarter!$D:$D, "&lt;=9999", Kickstarter!$R:$R, "plays")</f>
        <v>93</v>
      </c>
      <c r="C4">
        <f>COUNTIFS(Kickstarter!$D:$D, "&gt;=5000",Kickstarter!$F:$F, "Failed", Kickstarter!$D:$D, "&lt;=9999", Kickstarter!$R:$R, "plays")</f>
        <v>76</v>
      </c>
      <c r="D4">
        <f>COUNTIFS(Kickstarter!$D:$D, "&gt;=5000",Kickstarter!$F:$F, "Canceled", Kickstarter!$D:$D, "&lt;=9999", Kickstarter!$R:$R,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8409</v>
      </c>
      <c r="B5">
        <f>COUNTIFS(Kickstarter!$D:$D, "&gt;=10000",Kickstarter!$F:$F, "Successful", Kickstarter!$D:$D, "&lt;=14999", Kickstarter!$R:$R, "plays")</f>
        <v>39</v>
      </c>
      <c r="C5">
        <f>COUNTIFS(Kickstarter!$D:$D, "&gt;=10000",Kickstarter!$F:$F, "Failed", Kickstarter!$D:$D, "&lt;=14999", Kickstarter!$R:$R, "plays")</f>
        <v>33</v>
      </c>
      <c r="D5">
        <f>COUNTIFS(Kickstarter!$D:$D, "&gt;=10000",Kickstarter!$F:$F, "Canceled", Kickstarter!$D:$D, "&lt;=14999", Kickstarter!$R:$R,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8410</v>
      </c>
      <c r="B6">
        <f>COUNTIFS(Kickstarter!$D:$D, "&gt;=15000",Kickstarter!$F:$F, "Successful", Kickstarter!$D:$D, "&lt;=19999", Kickstarter!$R:$R, "plays")</f>
        <v>12</v>
      </c>
      <c r="C6">
        <f>COUNTIFS(Kickstarter!$D:$D, "&gt;=15000",Kickstarter!$F:$F, "Failed", Kickstarter!$D:$D, "&lt;=19999", Kickstarter!$R:$R, "plays")</f>
        <v>12</v>
      </c>
      <c r="D6">
        <f>COUNTIFS(Kickstarter!$D:$D, "&gt;=15000",Kickstarter!$F:$F, "Canceled", Kickstarter!$D:$D, "&lt;=19999", Kickstarter!$R:$R,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8411</v>
      </c>
      <c r="B7">
        <f>COUNTIFS(Kickstarter!$D:$D, "&gt;=20000",Kickstarter!$F:$F, "Successful", Kickstarter!$D:$D, "&lt;=24999", Kickstarter!$R:$R, "plays")</f>
        <v>9</v>
      </c>
      <c r="C7">
        <f>COUNTIFS(Kickstarter!$D:$D, "&gt;=20000",Kickstarter!$F:$F, "Failed", Kickstarter!$D:$D, "&lt;=24999", Kickstarter!$R:$R, "plays")</f>
        <v>11</v>
      </c>
      <c r="D7">
        <f>COUNTIFS(Kickstarter!$D:$D, "&gt;=20000",Kickstarter!$F:$F, "Canceled", Kickstarter!$D:$D, "&lt;=24999", Kickstarter!$R:$R,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8412</v>
      </c>
      <c r="B8">
        <f>COUNTIFS(Kickstarter!$D:$D, "&gt;=25000",Kickstarter!$F:$F, "Successful", Kickstarter!$D:$D, "&lt;=29999", Kickstarter!$R:$R, "plays")</f>
        <v>1</v>
      </c>
      <c r="C8">
        <f>COUNTIFS(Kickstarter!$D:$D, "&gt;=25000",Kickstarter!$F:$F, "Failed", Kickstarter!$D:$D, "&lt;=29999", Kickstarter!$R:$R, "plays")</f>
        <v>4</v>
      </c>
      <c r="D8">
        <f>COUNTIFS(Kickstarter!$D:$D, "&gt;=25000",Kickstarter!$F:$F, "Canceled", Kickstarter!$D:$D, "&lt;=29999", Kickstarter!$R:$R,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8413</v>
      </c>
      <c r="B9">
        <f>COUNTIFS(Kickstarter!$D:$D, "&gt;=30000",Kickstarter!$F:$F, "Successful", Kickstarter!$D:$D, "&lt;=34999", Kickstarter!$R:$R, "plays")</f>
        <v>3</v>
      </c>
      <c r="C9">
        <f>COUNTIFS(Kickstarter!$D:$D, "&gt;=30000",Kickstarter!$F:$F, "Failed", Kickstarter!$D:$D, "&lt;=34999", Kickstarter!$R:$R, "plays")</f>
        <v>8</v>
      </c>
      <c r="D9">
        <f>COUNTIFS(Kickstarter!$D:$D, "&gt;=30000",Kickstarter!$F:$F, "Canceled", Kickstarter!$D:$D, "&lt;=34999", Kickstarter!$R:$R,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8414</v>
      </c>
      <c r="B10">
        <f>COUNTIFS(Kickstarter!$D:$D, "&gt;=35000",Kickstarter!$F:$F, "Successful", Kickstarter!$D:$D, "&lt;=39999", Kickstarter!$R:$R, "plays")</f>
        <v>4</v>
      </c>
      <c r="C10">
        <f>COUNTIFS(Kickstarter!$D:$D, "&gt;=35000",Kickstarter!$F:$F, "Failed", Kickstarter!$D:$D, "&lt;=39999", Kickstarter!$R:$R, "plays")</f>
        <v>2</v>
      </c>
      <c r="D10">
        <f>COUNTIFS(Kickstarter!$D:$D, "&gt;=35000",Kickstarter!$F:$F, "Canceled", Kickstarter!$D:$D, "&lt;=39999", Kickstarter!$R:$R,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8415</v>
      </c>
      <c r="B11">
        <f>COUNTIFS(Kickstarter!$D:$D, "&gt;=40000",Kickstarter!$F:$F, "Successful", Kickstarter!$D:$D, "&lt;=44999", Kickstarter!$R:$R, "plays")</f>
        <v>2</v>
      </c>
      <c r="C11">
        <f>COUNTIFS(Kickstarter!$D:$D, "&gt;=40000",Kickstarter!$F:$F, "Failed", Kickstarter!$D:$D, "&lt;=44999", Kickstarter!$R:$R, "plays")</f>
        <v>1</v>
      </c>
      <c r="D11">
        <f>COUNTIFS(Kickstarter!$D:$D, "&gt;=40000",Kickstarter!$F:$F, "Canceled", Kickstarter!$D:$D, "&lt;=44999", Kickstarter!$R:$R,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8416</v>
      </c>
      <c r="B12">
        <f>COUNTIFS(Kickstarter!$D:$D, "&gt;=45000",Kickstarter!$F:$F, "Successful", Kickstarter!$D:$D, "&lt;=49999", Kickstarter!$R:$R, "plays")</f>
        <v>0</v>
      </c>
      <c r="C12">
        <f>COUNTIFS(Kickstarter!$D:$D, "&gt;=45000",Kickstarter!$F:$F, "Failed", Kickstarter!$D:$D, "&lt;=49999", Kickstarter!$R:$R, "plays")</f>
        <v>1</v>
      </c>
      <c r="D12">
        <f>COUNTIFS(Kickstarter!$D:$D, "&gt;=45000",Kickstarter!$F:$F, "Successful", Kickstarter!$D:$D, "&lt;=49999", Kickstarter!$R:$R,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8417</v>
      </c>
      <c r="B13">
        <f>COUNTIFS(Kickstarter!$D:$D, "&gt;=50000",Kickstarter!$F:$F, "Successful", Kickstarter!$R:$R, "plays")</f>
        <v>2</v>
      </c>
      <c r="C13">
        <f>COUNTIFS(Kickstarter!$D:$D, "&gt;=50000",Kickstarter!$F:$F, "Failed", Kickstarter!$R:$R, "plays")</f>
        <v>14</v>
      </c>
      <c r="D13">
        <f>COUNTIFS(Kickstarter!$D:$D, "&gt;=50000",Kickstarter!$F:$F, "Canceled", Kickstarter!$R:$R, 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0B0D0-3D4D-484A-9A6A-A6C580C8E1BF}">
  <dimension ref="A1:C14"/>
  <sheetViews>
    <sheetView workbookViewId="0">
      <selection activeCell="B11" sqref="B11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8388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8395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8396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25">
      <c r="A6" t="s">
        <v>8397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5">
      <c r="A7" t="s">
        <v>8398</v>
      </c>
      <c r="B7" s="18" t="e">
        <f>B5-B6</f>
        <v>#REF!</v>
      </c>
      <c r="C7" s="18" t="e">
        <f>C5-C6</f>
        <v>#REF!</v>
      </c>
    </row>
    <row r="8" spans="1:3" x14ac:dyDescent="0.25">
      <c r="B8" s="18"/>
      <c r="C8" s="18"/>
    </row>
    <row r="9" spans="1:3" x14ac:dyDescent="0.25">
      <c r="A9" t="s">
        <v>8389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8390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8391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8392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25">
      <c r="A13" t="s">
        <v>8393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25">
      <c r="A14" t="s">
        <v>8394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B037C-2A54-460F-A9F2-AF190BFEAF90}">
  <dimension ref="A1:F6"/>
  <sheetViews>
    <sheetView workbookViewId="0">
      <selection activeCell="F2" sqref="F2"/>
    </sheetView>
  </sheetViews>
  <sheetFormatPr defaultRowHeight="15" x14ac:dyDescent="0.25"/>
  <cols>
    <col min="1" max="1" width="33.5703125" bestFit="1" customWidth="1"/>
    <col min="2" max="2" width="53.28515625" customWidth="1"/>
    <col min="5" max="5" width="17" bestFit="1" customWidth="1"/>
    <col min="6" max="6" width="13.85546875" bestFit="1" customWidth="1"/>
  </cols>
  <sheetData>
    <row r="1" spans="1:6" s="17" customFormat="1" x14ac:dyDescent="0.25">
      <c r="A1" s="17" t="s">
        <v>8381</v>
      </c>
      <c r="B1" s="17" t="s">
        <v>8380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ht="45" x14ac:dyDescent="0.25">
      <c r="A2" t="s">
        <v>3473</v>
      </c>
      <c r="B2" s="3" t="str">
        <f>VLOOKUP(A2, Kickstarter!B:C,2,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 Kickstarter!B:E,4, FALSE)</f>
        <v>2020</v>
      </c>
      <c r="E2">
        <f>VLOOKUP(A2, Kickstarter!B:P,15, FALSE)</f>
        <v>51.79</v>
      </c>
      <c r="F2">
        <f>VLOOKUP(A2, Kickstarter!B:L,11, FALSE)</f>
        <v>39</v>
      </c>
    </row>
    <row r="3" spans="1:6" ht="45" x14ac:dyDescent="0.25">
      <c r="A3" t="s">
        <v>3616</v>
      </c>
      <c r="B3" s="3" t="str">
        <f>VLOOKUP(A3, Kickstarter!B:C,2,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 Kickstarter!B:E,4, FALSE)</f>
        <v>2020</v>
      </c>
      <c r="E3">
        <f>VLOOKUP(A3, Kickstarter!B:P,15, FALSE)</f>
        <v>36.07</v>
      </c>
      <c r="F3">
        <f>VLOOKUP(A3, Kickstarter!B:L,11, FALSE)</f>
        <v>56</v>
      </c>
    </row>
    <row r="4" spans="1:6" ht="45" x14ac:dyDescent="0.25">
      <c r="A4" t="s">
        <v>3178</v>
      </c>
      <c r="B4" s="3" t="str">
        <f>VLOOKUP(A4, Kickstarter!B:C,2,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 Kickstarter!B:E,4, FALSE)</f>
        <v>2576</v>
      </c>
      <c r="E4">
        <f>VLOOKUP(A4, Kickstarter!B:P,15, FALSE)</f>
        <v>33.03</v>
      </c>
      <c r="F4">
        <f>VLOOKUP(A4, Kickstarter!B:L,11, FALSE)</f>
        <v>78</v>
      </c>
    </row>
    <row r="5" spans="1:6" ht="45" x14ac:dyDescent="0.25">
      <c r="A5" t="s">
        <v>3329</v>
      </c>
      <c r="B5" s="3" t="str">
        <f>VLOOKUP(A5, Kickstarter!B:C,2, 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VLOOKUP(A5, Kickstarter!B:E,4, FALSE)</f>
        <v>1168</v>
      </c>
      <c r="E5">
        <f>VLOOKUP(A5, Kickstarter!B:P,15, FALSE)</f>
        <v>44.92</v>
      </c>
      <c r="F5">
        <f>VLOOKUP(A5, Kickstarter!B:L,11, FALSE)</f>
        <v>26</v>
      </c>
    </row>
    <row r="6" spans="1:6" ht="45" x14ac:dyDescent="0.25">
      <c r="A6" t="s">
        <v>3221</v>
      </c>
      <c r="B6" s="3" t="str">
        <f>VLOOKUP(A6, Kickstarter!B:C,2, 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VLOOKUP(A6, Kickstarter!B:E,4, FALSE)</f>
        <v>4137</v>
      </c>
      <c r="E6">
        <f>VLOOKUP(A6, Kickstarter!B:P,15, FALSE)</f>
        <v>36.61</v>
      </c>
      <c r="F6">
        <f>VLOOKUP(A6, Kickstarter!B:L,11,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1C940-B3F7-4F58-9475-5EABE19EF1E0}">
  <dimension ref="A1:F6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1" bestFit="1" customWidth="1"/>
    <col min="8" max="8" width="6.140625" bestFit="1" customWidth="1"/>
    <col min="9" max="9" width="5.5703125" bestFit="1" customWidth="1"/>
    <col min="10" max="10" width="9.140625" bestFit="1" customWidth="1"/>
    <col min="11" max="11" width="11.85546875" bestFit="1" customWidth="1"/>
    <col min="12" max="12" width="5.5703125" bestFit="1" customWidth="1"/>
    <col min="13" max="13" width="15" bestFit="1" customWidth="1"/>
    <col min="14" max="14" width="11.28515625" bestFit="1" customWidth="1"/>
    <col min="15" max="46" width="3" bestFit="1" customWidth="1"/>
    <col min="47" max="65" width="4" bestFit="1" customWidth="1"/>
    <col min="66" max="66" width="5" bestFit="1" customWidth="1"/>
    <col min="67" max="67" width="13.85546875" bestFit="1" customWidth="1"/>
    <col min="68" max="68" width="8" bestFit="1" customWidth="1"/>
    <col min="69" max="70" width="4" bestFit="1" customWidth="1"/>
    <col min="71" max="145" width="3" bestFit="1" customWidth="1"/>
    <col min="146" max="176" width="4" bestFit="1" customWidth="1"/>
    <col min="177" max="177" width="11" bestFit="1" customWidth="1"/>
    <col min="178" max="178" width="6.140625" bestFit="1" customWidth="1"/>
    <col min="179" max="182" width="2" bestFit="1" customWidth="1"/>
    <col min="183" max="193" width="3" bestFit="1" customWidth="1"/>
    <col min="194" max="196" width="4" bestFit="1" customWidth="1"/>
    <col min="198" max="198" width="11.85546875" bestFit="1" customWidth="1"/>
    <col min="199" max="203" width="2" bestFit="1" customWidth="1"/>
    <col min="204" max="295" width="3" bestFit="1" customWidth="1"/>
    <col min="296" max="582" width="4" bestFit="1" customWidth="1"/>
    <col min="583" max="628" width="5" bestFit="1" customWidth="1"/>
    <col min="629" max="630" width="6" bestFit="1" customWidth="1"/>
    <col min="631" max="631" width="15" bestFit="1" customWidth="1"/>
    <col min="632" max="632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626F6-1421-4D0D-AD62-3162EB45DFB9}">
  <dimension ref="A1:E7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8315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Theatre Outcomes by Launch Date</vt:lpstr>
      <vt:lpstr>Outcomes Based on Goals</vt:lpstr>
      <vt:lpstr>Descriptive Statistics</vt:lpstr>
      <vt:lpstr>Edinburgh Research</vt:lpstr>
      <vt:lpstr>Category Statistics</vt:lpstr>
      <vt:lpstr>Subcategory Statistics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Hyde</cp:lastModifiedBy>
  <dcterms:created xsi:type="dcterms:W3CDTF">2017-04-20T15:17:24Z</dcterms:created>
  <dcterms:modified xsi:type="dcterms:W3CDTF">2021-12-19T23:56:26Z</dcterms:modified>
</cp:coreProperties>
</file>