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ve Local Projects  " sheetId="1" r:id="rId4"/>
    <sheet state="visible" name="Tasks Detail " sheetId="2" r:id="rId5"/>
  </sheets>
  <definedNames>
    <definedName hidden="1" localSheetId="0" name="_xlnm._FilterDatabase">'Live Local Projects  '!$A$1:$N$14</definedName>
  </definedNames>
  <calcPr/>
  <extLst>
    <ext uri="GoogleSheetsCustomDataVersion1">
      <go:sheetsCustomData xmlns:go="http://customooxmlschemas.google.com/" r:id="rId6" roundtripDataSignature="AMtx7mgYDZhza1iDJYms1kNkqkPeWbAyG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1">
      <text>
        <t xml:space="preserve">======
ID#AAAASvXLhzs
Archan Patel    (2021-12-03 11:49:32)
DI (30-11-2021)</t>
      </text>
    </comment>
    <comment authorId="0" ref="G11">
      <text>
        <t xml:space="preserve">======
ID#AAAAR80QjD8
Archan Patel    (2021-11-25 05:58:16)
Website Design and development</t>
      </text>
    </comment>
    <comment authorId="0" ref="I9">
      <text>
        <t xml:space="preserve">======
ID#AAAAR80QjD4
Archan Patel    (2021-11-25 05:52:17)
29-10-2021 (DI)</t>
      </text>
    </comment>
    <comment authorId="0" ref="I10">
      <text>
        <t xml:space="preserve">======
ID#AAAAQFYGVSE
Archan Patel    (2021-10-22 06:07:21)
19-10-2021(Archan)</t>
      </text>
    </comment>
    <comment authorId="0" ref="G10">
      <text>
        <t xml:space="preserve">======
ID#AAAAQndIJ84
Archan Patel    (2021-10-08 10:02:55)
Website
Logo</t>
      </text>
    </comment>
    <comment authorId="0" ref="G9">
      <text>
        <t xml:space="preserve">======
ID#AAAAQndIJ80
Archan Patel    (2021-10-08 10:02:17)
Website
Logo
SEO</t>
      </text>
    </comment>
    <comment authorId="0" ref="H10">
      <text>
        <t xml:space="preserve">======
ID#AAAAQndIJ8w
Archan Patel    (2021-10-08 09:52:22)
07-10-2021 (Archan)</t>
      </text>
    </comment>
    <comment authorId="0" ref="H9">
      <text>
        <t xml:space="preserve">======
ID#AAAAQndIJ8s
Archan Patel    (2021-10-08 09:51:52)
6-10-2021 (DI)</t>
      </text>
    </comment>
    <comment authorId="0" ref="J3">
      <text>
        <t xml:space="preserve">======
ID#AAAAP-sZdTs
Feni Patel    (2021-10-07 07:37:50)
5-10-21
server</t>
      </text>
    </comment>
    <comment authorId="0" ref="H8">
      <text>
        <t xml:space="preserve">======
ID#AAAAP-sZdTo
Feni Patel    (2021-10-07 07:35:48)
Lilaben
7-10-21</t>
      </text>
    </comment>
    <comment authorId="0" ref="D7">
      <text>
        <t xml:space="preserve">======
ID#AAAAP9v1Pbo
Feni Patel    (2021-09-28 05:24:38)
25- delivered things
- homepage
------
ID#AAAAQgwe2Ug
Feni Patel    (2021-10-01 06:04:39)
30- Delovered Product page</t>
      </text>
    </comment>
    <comment authorId="0" ref="H6">
      <text>
        <t xml:space="preserve">======
ID#AAAAP8tDxXE
Archan Patel    (2021-09-27 11:32:11)
20-09-2021 (Jinal)</t>
      </text>
    </comment>
    <comment authorId="0" ref="I3">
      <text>
        <t xml:space="preserve">======
ID#AAAAPXftiL4
Archan Patel    (2021-09-11 06:51:10)
29-07-2021(DI Cash)
5000-website
500-logo
600-Domain
2000 extra</t>
      </text>
    </comment>
    <comment authorId="0" ref="G2">
      <text>
        <t xml:space="preserve">======
ID#AAAAPXftiLo
Author    (2021-09-11 06:48:08)
2200 Brochures</t>
      </text>
    </comment>
    <comment authorId="0" ref="I5">
      <text>
        <t xml:space="preserve">======
ID#AAAAPXftiLs
Author    (2021-09-11 06:48:08)
8-21-2021(DI)</t>
      </text>
    </comment>
    <comment authorId="0" ref="H5">
      <text>
        <t xml:space="preserve">======
ID#AAAAPXftiLQ
Author    (2021-09-11 06:48:08)
27-7-2021(DI)</t>
      </text>
    </comment>
    <comment authorId="0" ref="H3">
      <text>
        <t xml:space="preserve">======
ID#AAAAPXaecP8
Author    (2021-09-11 06:48:08)
30-june(Digital inovation)</t>
      </text>
    </comment>
    <comment authorId="0" ref="H2">
      <text>
        <t xml:space="preserve">======
ID#AAAAPXaecP4
Author    (2021-09-11 06:48:08)
jjj</t>
      </text>
    </comment>
    <comment authorId="0" ref="I2">
      <text>
        <t xml:space="preserve">======
ID#AAAAPXaecPY
Author    (2021-09-11 06:48:08)
23/8/21(Feni)
4000</t>
      </text>
    </comment>
  </commentList>
  <extLst>
    <ext uri="GoogleSheetsCustomDataVersion1">
      <go:sheetsCustomData xmlns:go="http://customooxmlschemas.google.com/" r:id="rId1" roundtripDataSignature="AMtx7mha+WTH4r5JU8B9+b3wiMGFfNBsz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5">
      <text>
        <t xml:space="preserve">======
ID#AAAATSx-KqQ
Feni Patel    (2021-12-20 10:37:57)
1000
feni
20-12-21</t>
      </text>
    </comment>
    <comment authorId="0" ref="I11">
      <text>
        <t xml:space="preserve">======
ID#AAAASvXLhzw
Archan Patel    (2021-12-03 11:58:27)
Apexa (30-11-2021)</t>
      </text>
    </comment>
    <comment authorId="0" ref="I13">
      <text>
        <t xml:space="preserve">======
ID#AAAAPwEzQNw
Archan Patel    (2021-10-08 08:16:24)
5-10-2021(Archan)</t>
      </text>
    </comment>
    <comment authorId="0" ref="H11">
      <text>
        <t xml:space="preserve">======
ID#AAAAQnTgLAQ
Feni Patel    (2021-10-05 05:40:19)
4-10-21
apexa</t>
      </text>
    </comment>
    <comment authorId="0" ref="H13">
      <text>
        <t xml:space="preserve">======
ID#AAAAQhqXEn8
Archan Patel    (2021-09-30 12:44:10)
30-09-2021(Archan)</t>
      </text>
    </comment>
    <comment authorId="0" ref="I2">
      <text>
        <t xml:space="preserve">======
ID#AAAAPXftiMI
Archan Patel    (2021-09-11 06:54:57)
Author:
4-07-2021(Apexa)
KD rubber(remaining)</t>
      </text>
    </comment>
    <comment authorId="0" ref="H3">
      <text>
        <t xml:space="preserve">======
ID#AAAAPXftiMA
Archan Patel    (2021-09-11 06:53:01)
23-7-21(Feni)
Trasfer to harlin's account()</t>
      </text>
    </comment>
    <comment authorId="0" ref="H10">
      <text>
        <t xml:space="preserve">======
ID#AAAAPXftiLw
Author    (2021-09-11 06:48:08)
2-9-21(Feni)</t>
      </text>
    </comment>
    <comment authorId="0" ref="C3">
      <text>
        <t xml:space="preserve">======
ID#AAAAPXftiLg
Author    (2021-09-11 06:48:08)
Client name:
Tushar savni</t>
      </text>
    </comment>
    <comment authorId="0" ref="H8">
      <text>
        <t xml:space="preserve">======
ID#AAAAPXftiLc
Author    (2021-09-11 06:48:08)
19/8/21(Apexa)
2500+90
5 brochure-1500
1 brochure-300
1 Web page-800</t>
      </text>
    </comment>
    <comment authorId="0" ref="H5">
      <text>
        <t xml:space="preserve">======
ID#AAAAPXftiLY
Author    (2021-09-11 06:48:08)
4-8-21(Feni)</t>
      </text>
    </comment>
    <comment authorId="0" ref="H7">
      <text>
        <t xml:space="preserve">======
ID#AAAAPXftiLU
Author    (2021-09-11 06:48:08)
17-8-21(Feni)</t>
      </text>
    </comment>
    <comment authorId="0" ref="H2">
      <text>
        <t xml:space="preserve">======
ID#AAAAPXaecPo
Author    (2021-09-11 06:48:08)
23-07-21(apexa)</t>
      </text>
    </comment>
    <comment authorId="0" ref="H4">
      <text>
        <t xml:space="preserve">======
ID#AAAAPXaecPk
Author    (2021-09-11 06:48:08)
24-7-21(Feni)</t>
      </text>
    </comment>
    <comment authorId="0" ref="G2">
      <text>
        <t xml:space="preserve">======
ID#AAAAPXaecPs
Author    (2021-09-11 06:48:08)
Author:</t>
      </text>
    </comment>
    <comment authorId="0" ref="H6">
      <text>
        <t xml:space="preserve">======
ID#AAAAPXaecPU
Author    (2021-09-11 06:48:08)
9-8-21(Feni)</t>
      </text>
    </comment>
  </commentList>
  <extLst>
    <ext uri="GoogleSheetsCustomDataVersion1">
      <go:sheetsCustomData xmlns:go="http://customooxmlschemas.google.com/" r:id="rId1" roundtripDataSignature="AMtx7mhALoJNmowmwU5s4pI7xTB4b32h3g=="/>
    </ext>
  </extLst>
</comments>
</file>

<file path=xl/sharedStrings.xml><?xml version="1.0" encoding="utf-8"?>
<sst xmlns="http://schemas.openxmlformats.org/spreadsheetml/2006/main" count="120" uniqueCount="70">
  <si>
    <t>Sr. No.</t>
  </si>
  <si>
    <t xml:space="preserve">Lead Date </t>
  </si>
  <si>
    <t xml:space="preserve">Firm/Project Name  </t>
  </si>
  <si>
    <t xml:space="preserve">Project start date </t>
  </si>
  <si>
    <t>Project End Date(Deadline)</t>
  </si>
  <si>
    <t xml:space="preserve">Project Requirement </t>
  </si>
  <si>
    <t xml:space="preserve">Total Price </t>
  </si>
  <si>
    <t xml:space="preserve">Milestone-1 </t>
  </si>
  <si>
    <t>Milestone-2</t>
  </si>
  <si>
    <t xml:space="preserve">Milestone-3 </t>
  </si>
  <si>
    <t xml:space="preserve">Milestone-4 </t>
  </si>
  <si>
    <t xml:space="preserve">Remaining Payment </t>
  </si>
  <si>
    <t xml:space="preserve">Project Status </t>
  </si>
  <si>
    <t>Remarks</t>
  </si>
  <si>
    <t xml:space="preserve">Soby Tours and Travels </t>
  </si>
  <si>
    <t xml:space="preserve">Website Development </t>
  </si>
  <si>
    <t>Open</t>
  </si>
  <si>
    <t>Server charges not given by clients</t>
  </si>
  <si>
    <t xml:space="preserve">NM Balaji Interior Designing </t>
  </si>
  <si>
    <t>close</t>
  </si>
  <si>
    <t>Delivered</t>
  </si>
  <si>
    <t>Raj Synthetics(Textile Industry)</t>
  </si>
  <si>
    <t xml:space="preserve">Client has Design Issue </t>
  </si>
  <si>
    <t xml:space="preserve">Season Tours and Travels </t>
  </si>
  <si>
    <t>Close</t>
  </si>
  <si>
    <t xml:space="preserve">All credential Source code has been sent to client </t>
  </si>
  <si>
    <t xml:space="preserve">R R Transportation </t>
  </si>
  <si>
    <t xml:space="preserve">Website is at Last stage </t>
  </si>
  <si>
    <t xml:space="preserve">Breathe Branding </t>
  </si>
  <si>
    <t xml:space="preserve">Website Designing </t>
  </si>
  <si>
    <t xml:space="preserve">Design is In Under process </t>
  </si>
  <si>
    <t>contractor ji</t>
  </si>
  <si>
    <t>Back-end Development</t>
  </si>
  <si>
    <t>open</t>
  </si>
  <si>
    <r>
      <rPr>
        <color rgb="FF1155CC"/>
        <sz val="11.0"/>
        <u/>
      </rPr>
      <t>Seven3.ai</t>
    </r>
    <r>
      <rPr>
        <color theme="1"/>
        <sz val="11.0"/>
      </rPr>
      <t xml:space="preserve"> private limited </t>
    </r>
  </si>
  <si>
    <t>Website Development (Phase-1)</t>
  </si>
  <si>
    <t xml:space="preserve">Website Development is done  For SEO he will let us know further </t>
  </si>
  <si>
    <t xml:space="preserve">KNUS Tyre </t>
  </si>
  <si>
    <t>Website Development</t>
  </si>
  <si>
    <t xml:space="preserve">Mangala Diagnostic center </t>
  </si>
  <si>
    <t>indiadox</t>
  </si>
  <si>
    <t xml:space="preserve">Mildstone-1 </t>
  </si>
  <si>
    <t>Mildstone-2</t>
  </si>
  <si>
    <t xml:space="preserve">Mildstone-3 </t>
  </si>
  <si>
    <t>KD Ruber</t>
  </si>
  <si>
    <t>Website Design</t>
  </si>
  <si>
    <t xml:space="preserve"> need to make one more inner page and banner also</t>
  </si>
  <si>
    <t>Fashion site</t>
  </si>
  <si>
    <t>Page design</t>
  </si>
  <si>
    <t>payment has been sent from Harlin's account</t>
  </si>
  <si>
    <t>payment has been sent in feni's account</t>
  </si>
  <si>
    <t>Homepage design</t>
  </si>
  <si>
    <t>Fashion site Homepage and contact us</t>
  </si>
  <si>
    <t>Homepage design and contact us</t>
  </si>
  <si>
    <t xml:space="preserve">Total 5 banner+1 brochure+1 web page     </t>
  </si>
  <si>
    <t>payment hase been sent in apexa's account</t>
  </si>
  <si>
    <t>1 web page</t>
  </si>
  <si>
    <t>Fashion site FAQ</t>
  </si>
  <si>
    <t>payemnt has be sent in feni's account</t>
  </si>
  <si>
    <t>cake shop</t>
  </si>
  <si>
    <t>Existing task(CC)</t>
  </si>
  <si>
    <t>9 /9/21</t>
  </si>
  <si>
    <t>changes</t>
  </si>
  <si>
    <t>work is under process</t>
  </si>
  <si>
    <t>Shopify Tasks</t>
  </si>
  <si>
    <t xml:space="preserve">Change Images </t>
  </si>
  <si>
    <t>Contact form task</t>
  </si>
  <si>
    <t>drop down box, add image</t>
  </si>
  <si>
    <t>Image culling</t>
  </si>
  <si>
    <t>image culling(Service page)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</si>
</sst>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-mmmm-yy"/>
    <numFmt numFmtId="166" formatCode="D/M/YYYY"/>
    <numFmt numFmtId="167" formatCode="d/m/yy"/>
  </numFmts>
  <fonts count="6">
    <font>
      <sz val="11.0"/>
      <color theme="1"/>
      <name val="Arial"/>
    </font>
    <font>
      <b/>
      <sz val="11.0"/>
      <color theme="1"/>
      <name val="Cambria"/>
    </font>
    <font>
      <sz val="11.0"/>
      <color theme="1"/>
      <name val="Calibri"/>
    </font>
    <font>
      <b/>
      <sz val="11.0"/>
      <color rgb="FFFF0000"/>
      <name val="Calibri"/>
    </font>
    <font>
      <u/>
      <sz val="11.0"/>
      <color theme="1"/>
    </font>
    <font>
      <b/>
      <sz val="2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92D050"/>
        <bgColor rgb="FF92D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5" xfId="0" applyAlignment="1" applyBorder="1" applyFont="1" applyNumberFormat="1">
      <alignment horizontal="center" shrinkToFit="0" vertical="center" wrapText="1"/>
    </xf>
    <xf borderId="1" fillId="0" fontId="3" numFmtId="15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0" fontId="2" numFmtId="15" xfId="0" applyAlignment="1" applyBorder="1" applyFont="1" applyNumberForma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3" numFmtId="15" xfId="0" applyAlignment="1" applyBorder="1" applyFont="1" applyNumberForma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165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16" xfId="0" applyAlignment="1" applyBorder="1" applyFont="1" applyNumberFormat="1">
      <alignment horizontal="center" shrinkToFit="0" vertical="center" wrapText="1"/>
    </xf>
    <xf borderId="1" fillId="0" fontId="2" numFmtId="166" xfId="0" applyAlignment="1" applyBorder="1" applyFont="1" applyNumberFormat="1">
      <alignment horizontal="center" shrinkToFit="0" vertical="center" wrapText="1"/>
    </xf>
    <xf borderId="1" fillId="0" fontId="2" numFmtId="16" xfId="0" applyAlignment="1" applyBorder="1" applyFont="1" applyNumberFormat="1">
      <alignment horizontal="center" readingOrder="0" shrinkToFit="0" vertical="center" wrapText="1"/>
    </xf>
    <xf borderId="1" fillId="0" fontId="2" numFmtId="166" xfId="0" applyAlignment="1" applyBorder="1" applyFont="1" applyNumberFormat="1">
      <alignment horizontal="center" readingOrder="0" shrinkToFit="0" vertical="center" wrapText="1"/>
    </xf>
    <xf borderId="1" fillId="0" fontId="2" numFmtId="167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5" numFmtId="3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even3.ai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6.25"/>
    <col customWidth="1" min="2" max="2" width="9.0"/>
    <col customWidth="1" min="3" max="3" width="19.75"/>
    <col customWidth="1" min="4" max="4" width="14.0"/>
    <col customWidth="1" min="5" max="5" width="16.5"/>
    <col customWidth="1" min="6" max="6" width="17.5"/>
    <col customWidth="1" min="7" max="7" width="7.88"/>
    <col customWidth="1" min="8" max="8" width="14.63"/>
    <col customWidth="1" min="9" max="9" width="13.63"/>
    <col customWidth="1" min="10" max="10" width="14.88"/>
    <col customWidth="1" min="11" max="11" width="13.5"/>
    <col customWidth="1" min="12" max="12" width="12.63"/>
    <col customWidth="1" min="13" max="13" width="15.13"/>
    <col customWidth="1" min="14" max="14" width="18.38"/>
    <col customWidth="1" min="1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9.75" customHeight="1">
      <c r="A2" s="4">
        <v>1.0</v>
      </c>
      <c r="B2" s="4"/>
      <c r="C2" s="4" t="s">
        <v>14</v>
      </c>
      <c r="D2" s="5">
        <v>44364.0</v>
      </c>
      <c r="E2" s="6">
        <f t="shared" ref="E2:E3" si="2">D2+15</f>
        <v>44379</v>
      </c>
      <c r="F2" s="4" t="s">
        <v>15</v>
      </c>
      <c r="G2" s="4">
        <f>9700+2200</f>
        <v>11900</v>
      </c>
      <c r="H2" s="4">
        <v>800.0</v>
      </c>
      <c r="I2" s="4">
        <v>8000.0</v>
      </c>
      <c r="J2" s="4">
        <f t="shared" ref="J2:K2" si="1">1200+500+1400</f>
        <v>3100</v>
      </c>
      <c r="K2" s="4">
        <f t="shared" si="1"/>
        <v>3100</v>
      </c>
      <c r="L2" s="4">
        <f t="shared" ref="L2:L12" si="3">G2-(H2+I2+K2)</f>
        <v>0</v>
      </c>
      <c r="M2" s="7" t="s">
        <v>16</v>
      </c>
      <c r="N2" s="8" t="s">
        <v>17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9.75" customHeight="1">
      <c r="A3" s="4">
        <v>2.0</v>
      </c>
      <c r="B3" s="5">
        <v>44371.0</v>
      </c>
      <c r="C3" s="4" t="s">
        <v>18</v>
      </c>
      <c r="D3" s="5">
        <v>44377.0</v>
      </c>
      <c r="E3" s="6">
        <f t="shared" si="2"/>
        <v>44392</v>
      </c>
      <c r="F3" s="4" t="s">
        <v>15</v>
      </c>
      <c r="G3" s="8">
        <v>13100.0</v>
      </c>
      <c r="H3" s="4">
        <v>5000.0</v>
      </c>
      <c r="I3" s="4">
        <v>8100.0</v>
      </c>
      <c r="J3" s="8">
        <v>1400.0</v>
      </c>
      <c r="K3" s="8"/>
      <c r="L3" s="4">
        <f t="shared" si="3"/>
        <v>0</v>
      </c>
      <c r="M3" s="9" t="s">
        <v>19</v>
      </c>
      <c r="N3" s="8" t="s">
        <v>20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9.75" customHeight="1">
      <c r="A4" s="4">
        <v>3.0</v>
      </c>
      <c r="B4" s="5">
        <v>44358.0</v>
      </c>
      <c r="C4" s="8" t="s">
        <v>21</v>
      </c>
      <c r="D4" s="4"/>
      <c r="E4" s="6"/>
      <c r="F4" s="4" t="s">
        <v>15</v>
      </c>
      <c r="G4" s="4">
        <v>8260.0</v>
      </c>
      <c r="H4" s="4"/>
      <c r="I4" s="4"/>
      <c r="J4" s="4"/>
      <c r="K4" s="4"/>
      <c r="L4" s="4">
        <f t="shared" si="3"/>
        <v>8260</v>
      </c>
      <c r="M4" s="7" t="s">
        <v>16</v>
      </c>
      <c r="N4" s="4" t="s">
        <v>22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5">
        <v>44345.0</v>
      </c>
      <c r="C5" s="4" t="s">
        <v>23</v>
      </c>
      <c r="D5" s="5">
        <v>44400.0</v>
      </c>
      <c r="E5" s="6">
        <f t="shared" ref="E5:E6" si="4">D5+15</f>
        <v>44415</v>
      </c>
      <c r="F5" s="4" t="s">
        <v>15</v>
      </c>
      <c r="G5" s="4">
        <v>10620.0</v>
      </c>
      <c r="H5" s="4">
        <v>5310.0</v>
      </c>
      <c r="I5" s="4">
        <v>5310.0</v>
      </c>
      <c r="J5" s="4"/>
      <c r="K5" s="4"/>
      <c r="L5" s="4">
        <f t="shared" si="3"/>
        <v>0</v>
      </c>
      <c r="M5" s="7" t="s">
        <v>24</v>
      </c>
      <c r="N5" s="8" t="s">
        <v>25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9.75" customHeight="1">
      <c r="A6" s="4">
        <v>5.0</v>
      </c>
      <c r="B6" s="10">
        <v>44403.0</v>
      </c>
      <c r="C6" s="8" t="s">
        <v>26</v>
      </c>
      <c r="D6" s="10">
        <v>44409.0</v>
      </c>
      <c r="E6" s="6">
        <f t="shared" si="4"/>
        <v>44424</v>
      </c>
      <c r="F6" s="4" t="s">
        <v>15</v>
      </c>
      <c r="G6" s="8">
        <v>11000.0</v>
      </c>
      <c r="H6" s="8">
        <v>11000.0</v>
      </c>
      <c r="I6" s="4"/>
      <c r="J6" s="4"/>
      <c r="K6" s="4"/>
      <c r="L6" s="4">
        <f t="shared" si="3"/>
        <v>0</v>
      </c>
      <c r="M6" s="8" t="s">
        <v>24</v>
      </c>
      <c r="N6" s="8" t="s">
        <v>27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9.75" customHeight="1">
      <c r="A7" s="4">
        <v>6.0</v>
      </c>
      <c r="B7" s="11">
        <v>44454.0</v>
      </c>
      <c r="C7" s="8" t="s">
        <v>28</v>
      </c>
      <c r="D7" s="11">
        <v>44462.0</v>
      </c>
      <c r="E7" s="12">
        <v>44473.0</v>
      </c>
      <c r="F7" s="8" t="s">
        <v>29</v>
      </c>
      <c r="G7" s="8">
        <v>33185.0</v>
      </c>
      <c r="H7" s="8">
        <v>33185.0</v>
      </c>
      <c r="I7" s="4"/>
      <c r="J7" s="4"/>
      <c r="K7" s="4"/>
      <c r="L7" s="4">
        <f t="shared" si="3"/>
        <v>0</v>
      </c>
      <c r="M7" s="8" t="s">
        <v>19</v>
      </c>
      <c r="N7" s="8" t="s">
        <v>30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9.75" customHeight="1">
      <c r="A8" s="4">
        <v>7.0</v>
      </c>
      <c r="B8" s="4"/>
      <c r="C8" s="8" t="s">
        <v>31</v>
      </c>
      <c r="D8" s="11">
        <v>44476.0</v>
      </c>
      <c r="E8" s="12">
        <v>44526.0</v>
      </c>
      <c r="F8" s="8" t="s">
        <v>32</v>
      </c>
      <c r="G8" s="13">
        <v>35000.0</v>
      </c>
      <c r="H8" s="13">
        <v>17500.0</v>
      </c>
      <c r="I8" s="4"/>
      <c r="J8" s="4"/>
      <c r="K8" s="4"/>
      <c r="L8" s="14">
        <f t="shared" si="3"/>
        <v>17500</v>
      </c>
      <c r="M8" s="8" t="s">
        <v>33</v>
      </c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9.75" customHeight="1">
      <c r="A9" s="4">
        <v>8.0</v>
      </c>
      <c r="B9" s="11">
        <v>44466.0</v>
      </c>
      <c r="C9" s="15" t="s">
        <v>34</v>
      </c>
      <c r="D9" s="11">
        <v>44475.0</v>
      </c>
      <c r="E9" s="6">
        <f>D9+7</f>
        <v>44482</v>
      </c>
      <c r="F9" s="8" t="s">
        <v>35</v>
      </c>
      <c r="G9" s="8">
        <f>(9500+1000+8000)+1890</f>
        <v>20390</v>
      </c>
      <c r="H9" s="8">
        <v>5100.0</v>
      </c>
      <c r="I9" s="8">
        <v>7290.0</v>
      </c>
      <c r="J9" s="4"/>
      <c r="K9" s="4"/>
      <c r="L9" s="4">
        <f t="shared" si="3"/>
        <v>8000</v>
      </c>
      <c r="M9" s="8" t="s">
        <v>33</v>
      </c>
      <c r="N9" s="8" t="s">
        <v>36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9.75" customHeight="1">
      <c r="A10" s="8">
        <v>9.0</v>
      </c>
      <c r="B10" s="11">
        <v>44474.0</v>
      </c>
      <c r="C10" s="8" t="s">
        <v>37</v>
      </c>
      <c r="D10" s="11">
        <v>44476.0</v>
      </c>
      <c r="E10" s="6">
        <f>D10+6</f>
        <v>44482</v>
      </c>
      <c r="F10" s="8" t="s">
        <v>38</v>
      </c>
      <c r="G10" s="8">
        <v>11000.0</v>
      </c>
      <c r="H10" s="8">
        <v>4000.0</v>
      </c>
      <c r="I10" s="8">
        <v>7000.0</v>
      </c>
      <c r="J10" s="4"/>
      <c r="K10" s="4"/>
      <c r="L10" s="4">
        <f t="shared" si="3"/>
        <v>0</v>
      </c>
      <c r="M10" s="8" t="s">
        <v>19</v>
      </c>
      <c r="N10" s="8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9.75" customHeight="1">
      <c r="A11" s="8">
        <v>10.0</v>
      </c>
      <c r="B11" s="11">
        <v>44511.0</v>
      </c>
      <c r="C11" s="8" t="s">
        <v>39</v>
      </c>
      <c r="D11" s="11">
        <v>44530.0</v>
      </c>
      <c r="E11" s="6">
        <f>D11+10</f>
        <v>44540</v>
      </c>
      <c r="F11" s="8" t="s">
        <v>38</v>
      </c>
      <c r="G11" s="4">
        <f>8000+1440</f>
        <v>9440</v>
      </c>
      <c r="H11" s="8">
        <v>4000.0</v>
      </c>
      <c r="I11" s="4"/>
      <c r="J11" s="4"/>
      <c r="K11" s="4"/>
      <c r="L11" s="4">
        <f t="shared" si="3"/>
        <v>5440</v>
      </c>
      <c r="M11" s="8" t="s">
        <v>33</v>
      </c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9.75" customHeight="1">
      <c r="A12" s="8">
        <v>11.0</v>
      </c>
      <c r="B12" s="11">
        <v>44501.0</v>
      </c>
      <c r="C12" s="8" t="s">
        <v>40</v>
      </c>
      <c r="D12" s="16">
        <v>44546.0</v>
      </c>
      <c r="E12" s="6"/>
      <c r="F12" s="8" t="s">
        <v>29</v>
      </c>
      <c r="G12" s="4"/>
      <c r="H12" s="4"/>
      <c r="I12" s="4"/>
      <c r="J12" s="4"/>
      <c r="K12" s="4"/>
      <c r="L12" s="4">
        <f t="shared" si="3"/>
        <v>0</v>
      </c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autoFilter ref="$A$1:$N$14"/>
  <conditionalFormatting sqref="L2:L12 L15:L1002">
    <cfRule type="cellIs" dxfId="0" priority="1" operator="greaterThan">
      <formula>0</formula>
    </cfRule>
  </conditionalFormatting>
  <conditionalFormatting sqref="M6">
    <cfRule type="containsText" dxfId="1" priority="2" operator="containsText" text="Open ">
      <formula>NOT(ISERROR(SEARCH(("Open "),(M6))))</formula>
    </cfRule>
  </conditionalFormatting>
  <conditionalFormatting sqref="M1:M12 M15:M1002">
    <cfRule type="containsText" dxfId="0" priority="3" operator="containsText" text="Close">
      <formula>NOT(ISERROR(SEARCH(("Close"),(M1))))</formula>
    </cfRule>
  </conditionalFormatting>
  <conditionalFormatting sqref="M1:M12 M15:M1002">
    <cfRule type="containsText" dxfId="1" priority="4" operator="containsText" text="Open">
      <formula>NOT(ISERROR(SEARCH(("Open"),(M1))))</formula>
    </cfRule>
  </conditionalFormatting>
  <hyperlinks>
    <hyperlink r:id="rId2" ref="C9"/>
  </hyperlinks>
  <printOptions/>
  <pageMargins bottom="0.75" footer="0.0" header="0.0" left="0.7" right="0.7" top="0.75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9.63"/>
    <col customWidth="1" min="3" max="3" width="20.5"/>
    <col customWidth="1" min="4" max="4" width="16.13"/>
    <col customWidth="1" min="5" max="5" width="25.38"/>
    <col customWidth="1" min="6" max="6" width="19.5"/>
    <col customWidth="1" min="7" max="7" width="10.63"/>
    <col customWidth="1" min="8" max="10" width="11.75"/>
    <col customWidth="1" min="11" max="11" width="18.63"/>
    <col customWidth="1" min="12" max="12" width="20.5"/>
    <col customWidth="1" min="13" max="13" width="18.63"/>
    <col customWidth="1" min="14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 t="s">
        <v>42</v>
      </c>
      <c r="J1" s="1" t="s">
        <v>43</v>
      </c>
      <c r="K1" s="1" t="s">
        <v>11</v>
      </c>
      <c r="L1" s="1" t="s">
        <v>12</v>
      </c>
      <c r="M1" s="1" t="s">
        <v>13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9.75" customHeight="1">
      <c r="A2" s="4">
        <v>1.0</v>
      </c>
      <c r="B2" s="18">
        <v>44367.0</v>
      </c>
      <c r="C2" s="4" t="s">
        <v>44</v>
      </c>
      <c r="D2" s="5">
        <v>44400.0</v>
      </c>
      <c r="E2" s="6">
        <f>D2+15</f>
        <v>44415</v>
      </c>
      <c r="F2" s="4" t="s">
        <v>45</v>
      </c>
      <c r="G2" s="14">
        <v>4500.0</v>
      </c>
      <c r="H2" s="4">
        <v>2500.0</v>
      </c>
      <c r="I2" s="4">
        <v>2090.0</v>
      </c>
      <c r="J2" s="4"/>
      <c r="K2" s="14">
        <f t="shared" ref="K2:K14" si="1">G2-(H2+I2+J2)</f>
        <v>-90</v>
      </c>
      <c r="L2" s="8" t="s">
        <v>19</v>
      </c>
      <c r="M2" s="4" t="s">
        <v>46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9.75" customHeight="1">
      <c r="A3" s="4">
        <v>2.0</v>
      </c>
      <c r="B3" s="5">
        <v>44399.0</v>
      </c>
      <c r="C3" s="4" t="s">
        <v>47</v>
      </c>
      <c r="D3" s="5">
        <v>44400.0</v>
      </c>
      <c r="E3" s="6">
        <f>D2+1</f>
        <v>44401</v>
      </c>
      <c r="F3" s="4" t="s">
        <v>48</v>
      </c>
      <c r="G3" s="4">
        <v>1000.0</v>
      </c>
      <c r="H3" s="4">
        <v>1000.0</v>
      </c>
      <c r="I3" s="4"/>
      <c r="J3" s="4"/>
      <c r="K3" s="14">
        <f t="shared" si="1"/>
        <v>0</v>
      </c>
      <c r="L3" s="8" t="s">
        <v>19</v>
      </c>
      <c r="M3" s="4" t="s">
        <v>49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9.75" customHeight="1">
      <c r="A4" s="4">
        <v>3.0</v>
      </c>
      <c r="B4" s="5">
        <v>44401.0</v>
      </c>
      <c r="C4" s="4" t="s">
        <v>47</v>
      </c>
      <c r="D4" s="18">
        <v>44401.0</v>
      </c>
      <c r="E4" s="6">
        <f t="shared" ref="E4:E5" si="2">D4+1</f>
        <v>44402</v>
      </c>
      <c r="F4" s="4" t="s">
        <v>48</v>
      </c>
      <c r="G4" s="4">
        <v>1000.0</v>
      </c>
      <c r="H4" s="4">
        <v>1000.0</v>
      </c>
      <c r="I4" s="4"/>
      <c r="J4" s="4"/>
      <c r="K4" s="14">
        <f t="shared" si="1"/>
        <v>0</v>
      </c>
      <c r="L4" s="8" t="s">
        <v>19</v>
      </c>
      <c r="M4" s="4" t="s">
        <v>50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9.75" customHeight="1">
      <c r="A5" s="4">
        <v>4.0</v>
      </c>
      <c r="B5" s="5">
        <v>44408.0</v>
      </c>
      <c r="C5" s="4" t="s">
        <v>47</v>
      </c>
      <c r="D5" s="5">
        <v>44408.0</v>
      </c>
      <c r="E5" s="6">
        <f t="shared" si="2"/>
        <v>44409</v>
      </c>
      <c r="F5" s="4" t="s">
        <v>48</v>
      </c>
      <c r="G5" s="4">
        <v>1000.0</v>
      </c>
      <c r="H5" s="4">
        <v>1000.0</v>
      </c>
      <c r="I5" s="4"/>
      <c r="J5" s="4"/>
      <c r="K5" s="14">
        <f t="shared" si="1"/>
        <v>0</v>
      </c>
      <c r="L5" s="8" t="s">
        <v>19</v>
      </c>
      <c r="M5" s="4" t="s">
        <v>50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9.75" customHeight="1">
      <c r="A6" s="4">
        <v>5.0</v>
      </c>
      <c r="B6" s="18">
        <v>44417.0</v>
      </c>
      <c r="C6" s="4" t="s">
        <v>47</v>
      </c>
      <c r="D6" s="18">
        <v>44417.0</v>
      </c>
      <c r="E6" s="6">
        <f t="shared" ref="E6:E7" si="3">D6+2</f>
        <v>44419</v>
      </c>
      <c r="F6" s="4" t="s">
        <v>51</v>
      </c>
      <c r="G6" s="4">
        <v>1000.0</v>
      </c>
      <c r="H6" s="4">
        <v>1000.0</v>
      </c>
      <c r="I6" s="4"/>
      <c r="J6" s="4"/>
      <c r="K6" s="14">
        <f t="shared" si="1"/>
        <v>0</v>
      </c>
      <c r="L6" s="8" t="s">
        <v>19</v>
      </c>
      <c r="M6" s="4" t="s">
        <v>50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9.75" customHeight="1">
      <c r="A7" s="4">
        <v>6.0</v>
      </c>
      <c r="B7" s="18">
        <v>44422.0</v>
      </c>
      <c r="C7" s="4" t="s">
        <v>52</v>
      </c>
      <c r="D7" s="18">
        <v>44422.0</v>
      </c>
      <c r="E7" s="6">
        <f t="shared" si="3"/>
        <v>44424</v>
      </c>
      <c r="F7" s="4" t="s">
        <v>53</v>
      </c>
      <c r="G7" s="4">
        <v>2000.0</v>
      </c>
      <c r="H7" s="4">
        <v>2000.0</v>
      </c>
      <c r="I7" s="4"/>
      <c r="J7" s="4"/>
      <c r="K7" s="14">
        <f t="shared" si="1"/>
        <v>0</v>
      </c>
      <c r="L7" s="8" t="s">
        <v>33</v>
      </c>
      <c r="M7" s="4" t="s">
        <v>50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9.75" customHeight="1">
      <c r="A8" s="4">
        <v>7.0</v>
      </c>
      <c r="B8" s="18">
        <v>44367.0</v>
      </c>
      <c r="C8" s="4" t="s">
        <v>44</v>
      </c>
      <c r="D8" s="4"/>
      <c r="E8" s="4"/>
      <c r="F8" s="4" t="s">
        <v>54</v>
      </c>
      <c r="G8" s="4">
        <v>2600.0</v>
      </c>
      <c r="H8" s="4">
        <v>2600.0</v>
      </c>
      <c r="I8" s="4"/>
      <c r="J8" s="4"/>
      <c r="K8" s="14">
        <f t="shared" si="1"/>
        <v>0</v>
      </c>
      <c r="L8" s="8" t="s">
        <v>19</v>
      </c>
      <c r="M8" s="4" t="s">
        <v>55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9.75" customHeight="1">
      <c r="A9" s="4">
        <v>8.0</v>
      </c>
      <c r="B9" s="18">
        <v>44367.0</v>
      </c>
      <c r="C9" s="4" t="s">
        <v>44</v>
      </c>
      <c r="D9" s="19">
        <v>44427.0</v>
      </c>
      <c r="E9" s="6">
        <f t="shared" ref="E9:E10" si="4">D9+2</f>
        <v>44429</v>
      </c>
      <c r="F9" s="4" t="s">
        <v>56</v>
      </c>
      <c r="G9" s="4">
        <v>800.0</v>
      </c>
      <c r="H9" s="4"/>
      <c r="I9" s="4"/>
      <c r="J9" s="4"/>
      <c r="K9" s="14">
        <f t="shared" si="1"/>
        <v>800</v>
      </c>
      <c r="L9" s="8" t="s">
        <v>33</v>
      </c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9.75" customHeight="1">
      <c r="A10" s="4">
        <v>9.0</v>
      </c>
      <c r="B10" s="18">
        <v>44422.0</v>
      </c>
      <c r="C10" s="4" t="s">
        <v>57</v>
      </c>
      <c r="D10" s="19">
        <v>44441.0</v>
      </c>
      <c r="E10" s="6">
        <f t="shared" si="4"/>
        <v>44443</v>
      </c>
      <c r="F10" s="4" t="s">
        <v>56</v>
      </c>
      <c r="G10" s="4">
        <v>1000.0</v>
      </c>
      <c r="H10" s="4">
        <v>1000.0</v>
      </c>
      <c r="I10" s="4"/>
      <c r="J10" s="4"/>
      <c r="K10" s="14">
        <f t="shared" si="1"/>
        <v>0</v>
      </c>
      <c r="L10" s="8" t="s">
        <v>33</v>
      </c>
      <c r="M10" s="4" t="s">
        <v>58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9.75" customHeight="1">
      <c r="A11" s="8">
        <v>10.0</v>
      </c>
      <c r="B11" s="20">
        <v>44433.0</v>
      </c>
      <c r="C11" s="8" t="s">
        <v>59</v>
      </c>
      <c r="D11" s="21">
        <v>44435.0</v>
      </c>
      <c r="E11" s="12">
        <v>44466.0</v>
      </c>
      <c r="F11" s="4"/>
      <c r="G11" s="8">
        <f>4500+800</f>
        <v>5300</v>
      </c>
      <c r="H11" s="8">
        <v>3000.0</v>
      </c>
      <c r="I11" s="8">
        <v>2500.0</v>
      </c>
      <c r="J11" s="4"/>
      <c r="K11" s="14">
        <f t="shared" si="1"/>
        <v>-200</v>
      </c>
      <c r="L11" s="8" t="s">
        <v>19</v>
      </c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9.75" customHeight="1">
      <c r="A12" s="8">
        <v>11.0</v>
      </c>
      <c r="B12" s="20">
        <v>44447.0</v>
      </c>
      <c r="C12" s="8" t="s">
        <v>60</v>
      </c>
      <c r="D12" s="8" t="s">
        <v>61</v>
      </c>
      <c r="E12" s="12">
        <v>44457.0</v>
      </c>
      <c r="F12" s="8" t="s">
        <v>62</v>
      </c>
      <c r="G12" s="8">
        <v>6500.0</v>
      </c>
      <c r="H12" s="4"/>
      <c r="I12" s="4"/>
      <c r="J12" s="4"/>
      <c r="K12" s="14">
        <f t="shared" si="1"/>
        <v>6500</v>
      </c>
      <c r="L12" s="8" t="s">
        <v>33</v>
      </c>
      <c r="M12" s="8" t="s">
        <v>63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9.75" customHeight="1">
      <c r="A13" s="8">
        <v>12.0</v>
      </c>
      <c r="B13" s="20">
        <v>44469.0</v>
      </c>
      <c r="C13" s="8" t="s">
        <v>64</v>
      </c>
      <c r="D13" s="22">
        <v>44469.0</v>
      </c>
      <c r="E13" s="12">
        <f>D13+1</f>
        <v>44470</v>
      </c>
      <c r="F13" s="8" t="s">
        <v>65</v>
      </c>
      <c r="G13" s="8">
        <v>3000.0</v>
      </c>
      <c r="H13" s="8">
        <v>1000.0</v>
      </c>
      <c r="I13" s="8">
        <v>2000.0</v>
      </c>
      <c r="J13" s="4"/>
      <c r="K13" s="14">
        <f t="shared" si="1"/>
        <v>0</v>
      </c>
      <c r="L13" s="8" t="s">
        <v>19</v>
      </c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9.75" customHeight="1">
      <c r="A14" s="8">
        <v>13.0</v>
      </c>
      <c r="B14" s="20">
        <v>44469.0</v>
      </c>
      <c r="C14" s="8" t="s">
        <v>66</v>
      </c>
      <c r="D14" s="21">
        <v>44470.0</v>
      </c>
      <c r="E14" s="12">
        <v>44470.0</v>
      </c>
      <c r="F14" s="8" t="s">
        <v>67</v>
      </c>
      <c r="G14" s="8">
        <v>300.0</v>
      </c>
      <c r="H14" s="8">
        <v>300.0</v>
      </c>
      <c r="I14" s="4"/>
      <c r="J14" s="4"/>
      <c r="K14" s="14">
        <f t="shared" si="1"/>
        <v>0</v>
      </c>
      <c r="L14" s="8" t="s">
        <v>19</v>
      </c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9.75" customHeight="1">
      <c r="A15" s="8">
        <v>12.0</v>
      </c>
      <c r="B15" s="20">
        <v>44546.0</v>
      </c>
      <c r="C15" s="8" t="s">
        <v>68</v>
      </c>
      <c r="D15" s="16">
        <v>44546.0</v>
      </c>
      <c r="E15" s="12">
        <v>44550.0</v>
      </c>
      <c r="F15" s="8" t="s">
        <v>29</v>
      </c>
      <c r="G15" s="8">
        <v>1000.0</v>
      </c>
      <c r="H15" s="8">
        <v>1000.0</v>
      </c>
      <c r="I15" s="4"/>
      <c r="J15" s="4"/>
      <c r="K15" s="14"/>
      <c r="L15" s="14">
        <f t="shared" ref="L15:L16" si="5">G15-(H15+I15+K15)</f>
        <v>0</v>
      </c>
      <c r="M15" s="8" t="s">
        <v>19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9.75" customHeight="1">
      <c r="A16" s="23">
        <v>13.0</v>
      </c>
      <c r="B16" s="20">
        <v>44546.0</v>
      </c>
      <c r="C16" s="8" t="s">
        <v>69</v>
      </c>
      <c r="D16" s="16">
        <v>44551.0</v>
      </c>
      <c r="E16" s="12">
        <v>44554.0</v>
      </c>
      <c r="F16" s="8" t="s">
        <v>29</v>
      </c>
      <c r="G16" s="8">
        <v>1000.0</v>
      </c>
      <c r="H16" s="8"/>
      <c r="I16" s="4"/>
      <c r="J16" s="4"/>
      <c r="K16" s="14"/>
      <c r="L16" s="14">
        <f t="shared" si="5"/>
        <v>1000</v>
      </c>
      <c r="M16" s="23" t="s">
        <v>33</v>
      </c>
      <c r="N16" s="1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9.75" customHeight="1">
      <c r="A17" s="8"/>
      <c r="B17" s="20"/>
      <c r="C17" s="8"/>
      <c r="D17" s="21"/>
      <c r="E17" s="12"/>
      <c r="F17" s="8"/>
      <c r="G17" s="8"/>
      <c r="H17" s="8"/>
      <c r="I17" s="4"/>
      <c r="J17" s="4"/>
      <c r="K17" s="14"/>
      <c r="L17" s="8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24">
        <f>SUM(K2:K17)</f>
        <v>7010</v>
      </c>
      <c r="L18" s="17"/>
      <c r="M18" s="1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</sheetData>
  <conditionalFormatting sqref="M16">
    <cfRule type="containsText" dxfId="0" priority="1" operator="containsText" text="Close">
      <formula>NOT(ISERROR(SEARCH(("Close"),(M16))))</formula>
    </cfRule>
  </conditionalFormatting>
  <conditionalFormatting sqref="M16">
    <cfRule type="containsText" dxfId="1" priority="2" operator="containsText" text="Open">
      <formula>NOT(ISERROR(SEARCH(("Open"),(M16))))</formula>
    </cfRule>
  </conditionalFormatting>
  <conditionalFormatting sqref="K15:K16">
    <cfRule type="cellIs" dxfId="0" priority="3" operator="greaterThan">
      <formula>0</formula>
    </cfRule>
  </conditionalFormatting>
  <conditionalFormatting sqref="K15:K16">
    <cfRule type="cellIs" dxfId="0" priority="4" operator="greaterThan">
      <formula>0</formula>
    </cfRule>
  </conditionalFormatting>
  <conditionalFormatting sqref="L15:L16">
    <cfRule type="containsText" dxfId="0" priority="5" operator="containsText" text="Close">
      <formula>NOT(ISERROR(SEARCH(("Close"),(L15))))</formula>
    </cfRule>
  </conditionalFormatting>
  <conditionalFormatting sqref="L15:L16">
    <cfRule type="containsText" dxfId="1" priority="6" operator="containsText" text="Open">
      <formula>NOT(ISERROR(SEARCH(("Open"),(L15))))</formula>
    </cfRule>
  </conditionalFormatting>
  <conditionalFormatting sqref="L15:L16">
    <cfRule type="cellIs" dxfId="0" priority="7" operator="greaterThan">
      <formula>0</formula>
    </cfRule>
  </conditionalFormatting>
  <conditionalFormatting sqref="K6:K14 K17:K893">
    <cfRule type="cellIs" dxfId="0" priority="8" operator="greaterThan">
      <formula>0</formula>
    </cfRule>
  </conditionalFormatting>
  <conditionalFormatting sqref="L1:L14 L17:L893">
    <cfRule type="containsText" dxfId="0" priority="9" operator="containsText" text="Close">
      <formula>NOT(ISERROR(SEARCH(("Close"),(L1))))</formula>
    </cfRule>
  </conditionalFormatting>
  <conditionalFormatting sqref="L1:L14 L17:L893">
    <cfRule type="containsText" dxfId="1" priority="10" operator="containsText" text="Open">
      <formula>NOT(ISERROR(SEARCH(("Open"),(L1))))</formula>
    </cfRule>
  </conditionalFormatting>
  <conditionalFormatting sqref="K2:K14 K17">
    <cfRule type="cellIs" dxfId="0" priority="11" operator="greaterThan">
      <formula>0</formula>
    </cfRule>
  </conditionalFormatting>
  <conditionalFormatting sqref="L5:L6 L8 L11">
    <cfRule type="containsText" dxfId="0" priority="12" operator="containsText" text="Close">
      <formula>NOT(ISERROR(SEARCH(("Close"),(L5))))</formula>
    </cfRule>
  </conditionalFormatting>
  <conditionalFormatting sqref="L5:L6 L8 L11">
    <cfRule type="containsText" dxfId="1" priority="13" operator="containsText" text="Open">
      <formula>NOT(ISERROR(SEARCH(("Open"),(L5))))</formula>
    </cfRule>
  </conditionalFormatting>
  <conditionalFormatting sqref="L2">
    <cfRule type="containsText" dxfId="0" priority="14" operator="containsText" text="Close">
      <formula>NOT(ISERROR(SEARCH(("Close"),(L2))))</formula>
    </cfRule>
  </conditionalFormatting>
  <conditionalFormatting sqref="L2">
    <cfRule type="containsText" dxfId="1" priority="15" operator="containsText" text="Open">
      <formula>NOT(ISERROR(SEARCH(("Open"),(L2))))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